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tabRatio="967" activeTab="4"/>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Tabelas auxiliares" sheetId="8" state="hidden" r:id="rId12"/>
  </sheets>
  <externalReferences>
    <externalReference r:id="rId13"/>
    <externalReference r:id="rId14"/>
  </externalReferences>
  <definedNames>
    <definedName name="_xlnm._FilterDatabase" localSheetId="4" hidden="1">'1. Pré-Empenhos'!$A$3:$S$320</definedName>
    <definedName name="_xlnm._FilterDatabase" localSheetId="5" hidden="1">'2. Empenhos LOA UFABC 2023'!$A$3:$AC$1000</definedName>
    <definedName name="_xlnm._FilterDatabase" localSheetId="8" hidden="1">'2.1 DESCENTRALIZAÇÕES 2023'!$A$3:$X$3</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45621"/>
</workbook>
</file>

<file path=xl/calcChain.xml><?xml version="1.0" encoding="utf-8"?>
<calcChain xmlns="http://schemas.openxmlformats.org/spreadsheetml/2006/main">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4" i="10" l="1"/>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F24" i="6" l="1"/>
  <c r="F25" i="6" s="1"/>
  <c r="B26" i="6"/>
  <c r="B28" i="6" s="1"/>
  <c r="D51" i="13" l="1"/>
  <c r="G51" i="13"/>
  <c r="G52" i="13"/>
  <c r="D50" i="13"/>
  <c r="D52" i="13"/>
  <c r="C215" i="8"/>
  <c r="D9" i="13" l="1"/>
  <c r="E9" i="13"/>
  <c r="F9" i="13"/>
  <c r="G9" i="13"/>
  <c r="H9" i="13"/>
  <c r="J9" i="13"/>
  <c r="K9" i="13"/>
  <c r="D9" i="4"/>
  <c r="E9" i="4"/>
  <c r="F9" i="4"/>
  <c r="G9" i="4"/>
  <c r="J9" i="4"/>
  <c r="K9" i="4"/>
  <c r="C10" i="8"/>
  <c r="H2" i="4"/>
  <c r="L2" i="14"/>
  <c r="M2" i="14"/>
  <c r="L3" i="14"/>
  <c r="M3" i="14"/>
  <c r="L4" i="14"/>
  <c r="M4" i="14"/>
  <c r="L5" i="14"/>
  <c r="M5" i="14"/>
  <c r="L6" i="14"/>
  <c r="M6" i="14"/>
  <c r="L7" i="14"/>
  <c r="M7" i="14"/>
  <c r="L8" i="14"/>
  <c r="M8" i="14"/>
  <c r="L9" i="14"/>
  <c r="M9" i="14"/>
  <c r="L10" i="14"/>
  <c r="M10" i="1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R355" i="11"/>
  <c r="R356" i="11"/>
  <c r="R357" i="11"/>
  <c r="R358" i="11"/>
  <c r="R359" i="11"/>
  <c r="R360" i="1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R412" i="11"/>
  <c r="R413" i="11"/>
  <c r="R414" i="11"/>
  <c r="R415" i="11"/>
  <c r="R416" i="11"/>
  <c r="R417" i="11"/>
  <c r="R418" i="11"/>
  <c r="R419" i="11"/>
  <c r="R420" i="11"/>
  <c r="R421" i="11"/>
  <c r="R422" i="11"/>
  <c r="R423" i="11"/>
  <c r="R424" i="11"/>
  <c r="R425" i="11"/>
  <c r="R426" i="11"/>
  <c r="R427" i="11"/>
  <c r="R428" i="11"/>
  <c r="R429" i="11"/>
  <c r="R430" i="11"/>
  <c r="R431" i="11"/>
  <c r="R432" i="11"/>
  <c r="R433" i="11"/>
  <c r="R434" i="11"/>
  <c r="R435" i="11"/>
  <c r="R436" i="11"/>
  <c r="R437" i="11"/>
  <c r="R438" i="11"/>
  <c r="R439" i="11"/>
  <c r="R440" i="11"/>
  <c r="R441" i="11"/>
  <c r="R442" i="11"/>
  <c r="R443" i="11"/>
  <c r="R444" i="11"/>
  <c r="R445" i="11"/>
  <c r="R446" i="11"/>
  <c r="R447" i="11"/>
  <c r="R448" i="11"/>
  <c r="R449" i="11"/>
  <c r="R450" i="11"/>
  <c r="R451" i="11"/>
  <c r="R452" i="11"/>
  <c r="R453" i="11"/>
  <c r="R454" i="11"/>
  <c r="R455" i="11"/>
  <c r="R456" i="11"/>
  <c r="R457" i="11"/>
  <c r="R458" i="11"/>
  <c r="R459" i="11"/>
  <c r="R460" i="11"/>
  <c r="R461" i="11"/>
  <c r="R462" i="11"/>
  <c r="R463" i="11"/>
  <c r="R464" i="11"/>
  <c r="R465" i="11"/>
  <c r="R466" i="11"/>
  <c r="R467" i="11"/>
  <c r="R468" i="11"/>
  <c r="R469" i="11"/>
  <c r="R470" i="11"/>
  <c r="R471" i="11"/>
  <c r="R472" i="11"/>
  <c r="R473" i="11"/>
  <c r="R474" i="11"/>
  <c r="R475" i="11"/>
  <c r="R476" i="11"/>
  <c r="R477" i="11"/>
  <c r="R478" i="11"/>
  <c r="R479" i="11"/>
  <c r="R480" i="11"/>
  <c r="R481" i="11"/>
  <c r="R482" i="11"/>
  <c r="R483" i="11"/>
  <c r="R484" i="11"/>
  <c r="R485" i="11"/>
  <c r="R486" i="11"/>
  <c r="R487" i="11"/>
  <c r="R488" i="11"/>
  <c r="R489" i="11"/>
  <c r="R490" i="11"/>
  <c r="R491" i="11"/>
  <c r="R492"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Q1000" i="11"/>
  <c r="Q999" i="11"/>
  <c r="Q998" i="11"/>
  <c r="Q997" i="11"/>
  <c r="Q996" i="11"/>
  <c r="Q995" i="11"/>
  <c r="Q994" i="11"/>
  <c r="Q993" i="11"/>
  <c r="Q992" i="11"/>
  <c r="Q991" i="11"/>
  <c r="Q990" i="11"/>
  <c r="Q989" i="11"/>
  <c r="Q988" i="11"/>
  <c r="Q987" i="11"/>
  <c r="Q986" i="11"/>
  <c r="Q985" i="11"/>
  <c r="Q984" i="11"/>
  <c r="Q983" i="11"/>
  <c r="Q982" i="11"/>
  <c r="Q981" i="11"/>
  <c r="Q980" i="11"/>
  <c r="Q979" i="11"/>
  <c r="Q978" i="11"/>
  <c r="Q977" i="11"/>
  <c r="Q976" i="11"/>
  <c r="Q975" i="11"/>
  <c r="Q974" i="11"/>
  <c r="Q973" i="11"/>
  <c r="Q972" i="11"/>
  <c r="Q971" i="11"/>
  <c r="Q970" i="11"/>
  <c r="Q969" i="11"/>
  <c r="Q968" i="11"/>
  <c r="Q967" i="11"/>
  <c r="Q966" i="11"/>
  <c r="Q965" i="11"/>
  <c r="Q964" i="11"/>
  <c r="Q963" i="11"/>
  <c r="Q962" i="11"/>
  <c r="Q961" i="11"/>
  <c r="Q960" i="11"/>
  <c r="Q959" i="11"/>
  <c r="Q958" i="11"/>
  <c r="Q957" i="11"/>
  <c r="Q956" i="11"/>
  <c r="Q955" i="11"/>
  <c r="Q954" i="11"/>
  <c r="Q953" i="11"/>
  <c r="Q952" i="11"/>
  <c r="Q951" i="11"/>
  <c r="Q950" i="11"/>
  <c r="Q949" i="11"/>
  <c r="Q948" i="11"/>
  <c r="Q947" i="11"/>
  <c r="Q946" i="11"/>
  <c r="Q945" i="11"/>
  <c r="Q944" i="11"/>
  <c r="Q943" i="11"/>
  <c r="Q942" i="11"/>
  <c r="Q941" i="11"/>
  <c r="Q940" i="11"/>
  <c r="Q939" i="11"/>
  <c r="Q938" i="11"/>
  <c r="Q937" i="11"/>
  <c r="Q936" i="11"/>
  <c r="Q935" i="11"/>
  <c r="Q934" i="11"/>
  <c r="Q933" i="11"/>
  <c r="Q932" i="11"/>
  <c r="Q931" i="11"/>
  <c r="Q930" i="11"/>
  <c r="Q929" i="11"/>
  <c r="Q928" i="11"/>
  <c r="Q927" i="11"/>
  <c r="Q926" i="11"/>
  <c r="Q925" i="11"/>
  <c r="Q924" i="11"/>
  <c r="Q923" i="11"/>
  <c r="Q922" i="11"/>
  <c r="Q921" i="11"/>
  <c r="Q920" i="11"/>
  <c r="Q919" i="11"/>
  <c r="Q918" i="11"/>
  <c r="Q917" i="11"/>
  <c r="Q916" i="11"/>
  <c r="Q915" i="11"/>
  <c r="Q914" i="11"/>
  <c r="Q913" i="11"/>
  <c r="Q912" i="11"/>
  <c r="Q911" i="11"/>
  <c r="Q910" i="11"/>
  <c r="Q909" i="11"/>
  <c r="Q908" i="11"/>
  <c r="Q907" i="11"/>
  <c r="Q906" i="11"/>
  <c r="Q905" i="11"/>
  <c r="Q904" i="11"/>
  <c r="Q903" i="11"/>
  <c r="Q902" i="11"/>
  <c r="Q901" i="11"/>
  <c r="Q900" i="11"/>
  <c r="Q899" i="11"/>
  <c r="Q898" i="11"/>
  <c r="Q897" i="11"/>
  <c r="Q896" i="11"/>
  <c r="Q895" i="11"/>
  <c r="Q894" i="11"/>
  <c r="Q893" i="11"/>
  <c r="Q892" i="11"/>
  <c r="Q891" i="11"/>
  <c r="Q890" i="11"/>
  <c r="Q889" i="11"/>
  <c r="Q888" i="11"/>
  <c r="Q887" i="11"/>
  <c r="Q886" i="11"/>
  <c r="Q885" i="11"/>
  <c r="Q884" i="11"/>
  <c r="Q883" i="11"/>
  <c r="Q882" i="11"/>
  <c r="Q881" i="11"/>
  <c r="Q880" i="11"/>
  <c r="Q879" i="11"/>
  <c r="Q878" i="11"/>
  <c r="Q877" i="11"/>
  <c r="Q876" i="11"/>
  <c r="Q875" i="11"/>
  <c r="Q874" i="11"/>
  <c r="Q873" i="11"/>
  <c r="Q872" i="11"/>
  <c r="Q871" i="11"/>
  <c r="Q870" i="11"/>
  <c r="Q869" i="11"/>
  <c r="Q868" i="11"/>
  <c r="Q867" i="11"/>
  <c r="Q866" i="11"/>
  <c r="Q865" i="11"/>
  <c r="Q864" i="11"/>
  <c r="Q863" i="11"/>
  <c r="Q862" i="11"/>
  <c r="Q861" i="11"/>
  <c r="Q860" i="11"/>
  <c r="Q859" i="11"/>
  <c r="Q858" i="11"/>
  <c r="Q857" i="11"/>
  <c r="Q856" i="11"/>
  <c r="Q855" i="11"/>
  <c r="Q854" i="11"/>
  <c r="Q853" i="11"/>
  <c r="Q852" i="11"/>
  <c r="Q851" i="11"/>
  <c r="Q850" i="11"/>
  <c r="Q849" i="11"/>
  <c r="Q848" i="11"/>
  <c r="Q847" i="11"/>
  <c r="Q846" i="11"/>
  <c r="Q845" i="11"/>
  <c r="Q844" i="11"/>
  <c r="Q843" i="11"/>
  <c r="Q842" i="11"/>
  <c r="Q841" i="11"/>
  <c r="Q840" i="11"/>
  <c r="Q839" i="11"/>
  <c r="Q838" i="11"/>
  <c r="Q837" i="11"/>
  <c r="Q836" i="11"/>
  <c r="Q835" i="11"/>
  <c r="Q834" i="11"/>
  <c r="Q833" i="11"/>
  <c r="Q832" i="11"/>
  <c r="Q831" i="11"/>
  <c r="Q830" i="11"/>
  <c r="Q829" i="11"/>
  <c r="Q828" i="11"/>
  <c r="Q827" i="11"/>
  <c r="Q826" i="11"/>
  <c r="Q825" i="11"/>
  <c r="Q824" i="11"/>
  <c r="Q823" i="11"/>
  <c r="Q822" i="11"/>
  <c r="Q821" i="11"/>
  <c r="Q820" i="11"/>
  <c r="Q819" i="11"/>
  <c r="Q818" i="11"/>
  <c r="Q817" i="11"/>
  <c r="Q816" i="11"/>
  <c r="Q815" i="11"/>
  <c r="Q814" i="11"/>
  <c r="Q813" i="11"/>
  <c r="Q812" i="11"/>
  <c r="Q811" i="11"/>
  <c r="Q810" i="11"/>
  <c r="Q809" i="11"/>
  <c r="Q808" i="11"/>
  <c r="Q807" i="11"/>
  <c r="Q806" i="11"/>
  <c r="Q805" i="11"/>
  <c r="Q804" i="11"/>
  <c r="Q803" i="11"/>
  <c r="Q802" i="11"/>
  <c r="Q801" i="11"/>
  <c r="Q800" i="11"/>
  <c r="Q799" i="11"/>
  <c r="Q798" i="11"/>
  <c r="Q797" i="11"/>
  <c r="Q796" i="11"/>
  <c r="Q795" i="11"/>
  <c r="Q794" i="11"/>
  <c r="Q793" i="11"/>
  <c r="Q792" i="11"/>
  <c r="Q791" i="11"/>
  <c r="Q790" i="11"/>
  <c r="Q789" i="11"/>
  <c r="Q788" i="11"/>
  <c r="Q787" i="11"/>
  <c r="Q786" i="11"/>
  <c r="Q785" i="11"/>
  <c r="Q784" i="11"/>
  <c r="Q783" i="11"/>
  <c r="Q782" i="11"/>
  <c r="Q781" i="11"/>
  <c r="Q780" i="11"/>
  <c r="Q779" i="11"/>
  <c r="Q778" i="11"/>
  <c r="Q777" i="11"/>
  <c r="Q776" i="11"/>
  <c r="Q775" i="11"/>
  <c r="Q774" i="11"/>
  <c r="Q773" i="11"/>
  <c r="Q772" i="11"/>
  <c r="Q771" i="11"/>
  <c r="Q770" i="11"/>
  <c r="Q769" i="11"/>
  <c r="Q768" i="11"/>
  <c r="Q767" i="11"/>
  <c r="Q766" i="11"/>
  <c r="Q765" i="11"/>
  <c r="Q764" i="11"/>
  <c r="Q763" i="11"/>
  <c r="Q762" i="11"/>
  <c r="Q761" i="11"/>
  <c r="Q760" i="11"/>
  <c r="Q759" i="11"/>
  <c r="Q758" i="11"/>
  <c r="Q757" i="11"/>
  <c r="Q756" i="11"/>
  <c r="Q755" i="11"/>
  <c r="Q754" i="11"/>
  <c r="Q753" i="11"/>
  <c r="Q752" i="11"/>
  <c r="Q751" i="11"/>
  <c r="Q750" i="11"/>
  <c r="Q749" i="11"/>
  <c r="Q748" i="11"/>
  <c r="Q747" i="11"/>
  <c r="Q746" i="11"/>
  <c r="Q745" i="11"/>
  <c r="Q744" i="11"/>
  <c r="Q743" i="11"/>
  <c r="Q742" i="11"/>
  <c r="Q741" i="11"/>
  <c r="Q740" i="11"/>
  <c r="Q739" i="11"/>
  <c r="Q738" i="11"/>
  <c r="Q737" i="11"/>
  <c r="Q736" i="11"/>
  <c r="Q735" i="11"/>
  <c r="Q734" i="11"/>
  <c r="Q733" i="11"/>
  <c r="Q732" i="11"/>
  <c r="Q731" i="11"/>
  <c r="Q730" i="11"/>
  <c r="Q729" i="11"/>
  <c r="Q728" i="11"/>
  <c r="Q727" i="11"/>
  <c r="Q726" i="11"/>
  <c r="Q725" i="11"/>
  <c r="Q724" i="11"/>
  <c r="Q723" i="11"/>
  <c r="Q722" i="11"/>
  <c r="Q721" i="11"/>
  <c r="Q720" i="11"/>
  <c r="Q719" i="11"/>
  <c r="Q718" i="11"/>
  <c r="Q717" i="11"/>
  <c r="Q716" i="11"/>
  <c r="Q715" i="11"/>
  <c r="Q714" i="11"/>
  <c r="Q713" i="11"/>
  <c r="Q712" i="11"/>
  <c r="Q711" i="11"/>
  <c r="Q710" i="11"/>
  <c r="Q709" i="11"/>
  <c r="Q708" i="11"/>
  <c r="Q707" i="11"/>
  <c r="Q706" i="11"/>
  <c r="Q705" i="11"/>
  <c r="Q704" i="11"/>
  <c r="Q703" i="11"/>
  <c r="Q702" i="11"/>
  <c r="Q701" i="11"/>
  <c r="Q700" i="11"/>
  <c r="Q699" i="11"/>
  <c r="Q698" i="11"/>
  <c r="Q697" i="11"/>
  <c r="Q696" i="11"/>
  <c r="Q695" i="11"/>
  <c r="Q694" i="11"/>
  <c r="Q693" i="11"/>
  <c r="Q692" i="11"/>
  <c r="Q691" i="11"/>
  <c r="Q690" i="11"/>
  <c r="Q689" i="11"/>
  <c r="Q688" i="11"/>
  <c r="Q687" i="11"/>
  <c r="Q686" i="11"/>
  <c r="Q685" i="11"/>
  <c r="Q684" i="11"/>
  <c r="Q683" i="11"/>
  <c r="Q682" i="11"/>
  <c r="Q681" i="11"/>
  <c r="Q680" i="11"/>
  <c r="Q679" i="11"/>
  <c r="Q678" i="11"/>
  <c r="Q677" i="11"/>
  <c r="Q676" i="11"/>
  <c r="Q675" i="11"/>
  <c r="Q674" i="11"/>
  <c r="Q673" i="11"/>
  <c r="Q672" i="11"/>
  <c r="Q671" i="11"/>
  <c r="Q670" i="11"/>
  <c r="Q669" i="11"/>
  <c r="Q668" i="11"/>
  <c r="Q667" i="11"/>
  <c r="Q666" i="11"/>
  <c r="Q665" i="11"/>
  <c r="Q664" i="11"/>
  <c r="Q663" i="11"/>
  <c r="Q662" i="11"/>
  <c r="Q661" i="11"/>
  <c r="Q660" i="11"/>
  <c r="Q659" i="11"/>
  <c r="Q658" i="11"/>
  <c r="Q657" i="11"/>
  <c r="Q656" i="11"/>
  <c r="Q655" i="11"/>
  <c r="Q654" i="11"/>
  <c r="Q653" i="11"/>
  <c r="Q652" i="11"/>
  <c r="Q651" i="11"/>
  <c r="Q650" i="11"/>
  <c r="Q649" i="11"/>
  <c r="Q648" i="11"/>
  <c r="Q647" i="11"/>
  <c r="Q646" i="11"/>
  <c r="Q645" i="11"/>
  <c r="Q644" i="11"/>
  <c r="Q643" i="11"/>
  <c r="Q642" i="11"/>
  <c r="Q641" i="11"/>
  <c r="Q640" i="11"/>
  <c r="Q639" i="11"/>
  <c r="Q638" i="11"/>
  <c r="Q637" i="11"/>
  <c r="Q636" i="11"/>
  <c r="Q635" i="11"/>
  <c r="Q634" i="11"/>
  <c r="Q633" i="11"/>
  <c r="Q632" i="11"/>
  <c r="Q631" i="11"/>
  <c r="Q630" i="11"/>
  <c r="Q629" i="11"/>
  <c r="Q628" i="11"/>
  <c r="Q627" i="11"/>
  <c r="Q626" i="11"/>
  <c r="Q625" i="11"/>
  <c r="Q624" i="11"/>
  <c r="Q623" i="11"/>
  <c r="Q622" i="11"/>
  <c r="Q621" i="11"/>
  <c r="Q620" i="11"/>
  <c r="Q619" i="11"/>
  <c r="Q618" i="11"/>
  <c r="Q617" i="11"/>
  <c r="Q616" i="11"/>
  <c r="Q615" i="11"/>
  <c r="Q614" i="11"/>
  <c r="Q613" i="11"/>
  <c r="Q612" i="11"/>
  <c r="Q611" i="11"/>
  <c r="Q610" i="11"/>
  <c r="Q609" i="11"/>
  <c r="Q608" i="11"/>
  <c r="Q607" i="11"/>
  <c r="Q606" i="11"/>
  <c r="Q605" i="11"/>
  <c r="Q604" i="11"/>
  <c r="Q603" i="11"/>
  <c r="Q602" i="11"/>
  <c r="Q601" i="11"/>
  <c r="Q600" i="11"/>
  <c r="Q599" i="11"/>
  <c r="Q598" i="11"/>
  <c r="Q597" i="11"/>
  <c r="Q596" i="11"/>
  <c r="Q595" i="11"/>
  <c r="Q594" i="11"/>
  <c r="Q593" i="11"/>
  <c r="Q592" i="11"/>
  <c r="Q591" i="11"/>
  <c r="Q590" i="11"/>
  <c r="Q589" i="11"/>
  <c r="Q588" i="11"/>
  <c r="Q587" i="11"/>
  <c r="Q586" i="11"/>
  <c r="Q585" i="11"/>
  <c r="Q584" i="11"/>
  <c r="Q583" i="11"/>
  <c r="Q582" i="11"/>
  <c r="Q581" i="11"/>
  <c r="Q580" i="11"/>
  <c r="Q579" i="11"/>
  <c r="Q578" i="11"/>
  <c r="Q577" i="11"/>
  <c r="Q576" i="11"/>
  <c r="Q575" i="11"/>
  <c r="Q574" i="11"/>
  <c r="Q573" i="11"/>
  <c r="Q572" i="11"/>
  <c r="Q571" i="11"/>
  <c r="Q570" i="11"/>
  <c r="Q569" i="11"/>
  <c r="Q568" i="11"/>
  <c r="Q567" i="11"/>
  <c r="Q566" i="11"/>
  <c r="Q565" i="11"/>
  <c r="Q564" i="11"/>
  <c r="Q563" i="11"/>
  <c r="Q562" i="11"/>
  <c r="Q561" i="11"/>
  <c r="Q560" i="11"/>
  <c r="Q559" i="11"/>
  <c r="Q558" i="11"/>
  <c r="Q557" i="11"/>
  <c r="Q556" i="11"/>
  <c r="Q555" i="11"/>
  <c r="Q554" i="11"/>
  <c r="Q553" i="11"/>
  <c r="Q552" i="11"/>
  <c r="Q551" i="11"/>
  <c r="Q550" i="11"/>
  <c r="Q549" i="11"/>
  <c r="Q548" i="11"/>
  <c r="Q547" i="11"/>
  <c r="Q546" i="11"/>
  <c r="Q545" i="11"/>
  <c r="Q544" i="11"/>
  <c r="Q543" i="11"/>
  <c r="Q542" i="11"/>
  <c r="Q541" i="11"/>
  <c r="Q540" i="11"/>
  <c r="Q539" i="11"/>
  <c r="Q538" i="11"/>
  <c r="Q537" i="11"/>
  <c r="Q536" i="11"/>
  <c r="Q535" i="11"/>
  <c r="Q534" i="11"/>
  <c r="Q533" i="11"/>
  <c r="Q532" i="11"/>
  <c r="Q531" i="11"/>
  <c r="Q530" i="11"/>
  <c r="Q529" i="11"/>
  <c r="Q528" i="11"/>
  <c r="Q527" i="11"/>
  <c r="Q526" i="11"/>
  <c r="Q525" i="11"/>
  <c r="Q524" i="11"/>
  <c r="Q523" i="11"/>
  <c r="Q522" i="11"/>
  <c r="Q521" i="11"/>
  <c r="Q520" i="11"/>
  <c r="Q519" i="11"/>
  <c r="Q518" i="11"/>
  <c r="Q517" i="11"/>
  <c r="Q516" i="11"/>
  <c r="Q515" i="11"/>
  <c r="Q514" i="11"/>
  <c r="Q513" i="11"/>
  <c r="Q512" i="11"/>
  <c r="Q511" i="11"/>
  <c r="Q510" i="11"/>
  <c r="Q509" i="11"/>
  <c r="Q508" i="11"/>
  <c r="Q507" i="11"/>
  <c r="Q506" i="11"/>
  <c r="Q505" i="11"/>
  <c r="Q504" i="11"/>
  <c r="Q503" i="11"/>
  <c r="Q502" i="11"/>
  <c r="Q501" i="11"/>
  <c r="Q500" i="11"/>
  <c r="Q499" i="11"/>
  <c r="Q498" i="11"/>
  <c r="Q497" i="11"/>
  <c r="Q496" i="11"/>
  <c r="Q495" i="11"/>
  <c r="Q494" i="11"/>
  <c r="Q493" i="11"/>
  <c r="Q492" i="11"/>
  <c r="Q491" i="11"/>
  <c r="Q490" i="11"/>
  <c r="Q489" i="11"/>
  <c r="Q488" i="11"/>
  <c r="Q487" i="11"/>
  <c r="Q486" i="11"/>
  <c r="Q485" i="11"/>
  <c r="Q484" i="11"/>
  <c r="Q483" i="11"/>
  <c r="Q482" i="11"/>
  <c r="Q481" i="11"/>
  <c r="Q480" i="11"/>
  <c r="Q479" i="11"/>
  <c r="Q478" i="11"/>
  <c r="Q477" i="11"/>
  <c r="Q476" i="11"/>
  <c r="Q475" i="11"/>
  <c r="Q474" i="11"/>
  <c r="Q473" i="11"/>
  <c r="Q472" i="11"/>
  <c r="Q471" i="11"/>
  <c r="Q470" i="11"/>
  <c r="Q469" i="11"/>
  <c r="Q468" i="11"/>
  <c r="Q467"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4" i="11"/>
  <c r="Q403" i="11"/>
  <c r="Q402" i="11"/>
  <c r="Q401" i="11"/>
  <c r="Q400" i="11"/>
  <c r="Q399" i="11"/>
  <c r="Q398" i="11"/>
  <c r="Q397" i="11"/>
  <c r="Q396" i="11"/>
  <c r="Q395" i="11"/>
  <c r="Q394" i="11"/>
  <c r="Q393" i="11"/>
  <c r="Q392" i="11"/>
  <c r="Q391" i="11"/>
  <c r="Q390" i="11"/>
  <c r="Q389" i="11"/>
  <c r="Q388" i="11"/>
  <c r="Q387" i="11"/>
  <c r="Q386" i="11"/>
  <c r="Q385" i="11"/>
  <c r="Q384" i="11"/>
  <c r="Q383" i="11"/>
  <c r="Q382" i="11"/>
  <c r="Q381" i="11"/>
  <c r="Q380" i="11"/>
  <c r="Q379" i="11"/>
  <c r="Q378" i="11"/>
  <c r="Q377" i="11"/>
  <c r="Q376" i="11"/>
  <c r="Q375" i="11"/>
  <c r="Q374" i="11"/>
  <c r="Q373" i="11"/>
  <c r="Q372" i="11"/>
  <c r="Q371" i="11"/>
  <c r="Q370" i="11"/>
  <c r="Q369" i="11"/>
  <c r="Q368" i="11"/>
  <c r="Q367" i="11"/>
  <c r="Q366" i="11"/>
  <c r="Q365" i="11"/>
  <c r="Q364" i="11"/>
  <c r="Q363" i="11"/>
  <c r="Q362" i="11"/>
  <c r="Q361" i="11"/>
  <c r="Q360" i="11"/>
  <c r="Q359" i="11"/>
  <c r="Q358" i="11"/>
  <c r="Q357" i="11"/>
  <c r="Q356" i="11"/>
  <c r="Q355" i="11"/>
  <c r="Q354" i="11"/>
  <c r="Q353" i="11"/>
  <c r="Q352" i="11"/>
  <c r="Q351" i="11"/>
  <c r="Q350" i="11"/>
  <c r="Q349" i="11"/>
  <c r="Q348" i="11"/>
  <c r="Q347" i="11"/>
  <c r="Q346" i="11"/>
  <c r="Q345" i="11"/>
  <c r="Q344" i="11"/>
  <c r="Q343" i="11"/>
  <c r="Q342" i="11"/>
  <c r="Q341" i="11"/>
  <c r="Q340"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6" i="11"/>
  <c r="Q315" i="11"/>
  <c r="Q314" i="11"/>
  <c r="Q313" i="11"/>
  <c r="Q312" i="11"/>
  <c r="Q311" i="11"/>
  <c r="Q310" i="11"/>
  <c r="Q309" i="11"/>
  <c r="Q308" i="11"/>
  <c r="Q307" i="11"/>
  <c r="Q306" i="11"/>
  <c r="Q305" i="11"/>
  <c r="Q304" i="11"/>
  <c r="Q303" i="11"/>
  <c r="Q302" i="11"/>
  <c r="Q301" i="11"/>
  <c r="Q300" i="11"/>
  <c r="Q299" i="11"/>
  <c r="Q298" i="11"/>
  <c r="Q297" i="11"/>
  <c r="Q296" i="11"/>
  <c r="Q295" i="11"/>
  <c r="Q294" i="11"/>
  <c r="Q293" i="11"/>
  <c r="Q292" i="11"/>
  <c r="Q291" i="11"/>
  <c r="Q290" i="11"/>
  <c r="Q289" i="11"/>
  <c r="Q288" i="11"/>
  <c r="Q287" i="11"/>
  <c r="Q286" i="11"/>
  <c r="Q285" i="11"/>
  <c r="Q284" i="11"/>
  <c r="Q283" i="11"/>
  <c r="Q282" i="11"/>
  <c r="Q281" i="11"/>
  <c r="Q280" i="11"/>
  <c r="Q279" i="11"/>
  <c r="Q278" i="11"/>
  <c r="Q277" i="11"/>
  <c r="Q276" i="11"/>
  <c r="Q275" i="11"/>
  <c r="Q274" i="11"/>
  <c r="Q273" i="11"/>
  <c r="Q272" i="11"/>
  <c r="Q271" i="11"/>
  <c r="Q270" i="11"/>
  <c r="Q269" i="11"/>
  <c r="Q268" i="11"/>
  <c r="Q267" i="11"/>
  <c r="Q266" i="11"/>
  <c r="Q265" i="11"/>
  <c r="Q264" i="11"/>
  <c r="Q263" i="11"/>
  <c r="Q262" i="11"/>
  <c r="Q261" i="11"/>
  <c r="Q260" i="11"/>
  <c r="Q259" i="11"/>
  <c r="Q258" i="11"/>
  <c r="Q257" i="11"/>
  <c r="Q256" i="11"/>
  <c r="Q255" i="11"/>
  <c r="Q254" i="11"/>
  <c r="Q253" i="11"/>
  <c r="Q252" i="11"/>
  <c r="Q251" i="11"/>
  <c r="Q250" i="11"/>
  <c r="Q249" i="11"/>
  <c r="Q248" i="11"/>
  <c r="Q247" i="11"/>
  <c r="Q246" i="11"/>
  <c r="Q245" i="11"/>
  <c r="Q244" i="11"/>
  <c r="Q243" i="11"/>
  <c r="Q242" i="11"/>
  <c r="Q241"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R74" i="11" s="1"/>
  <c r="Q73" i="11"/>
  <c r="R73" i="11" s="1"/>
  <c r="Q72" i="11"/>
  <c r="R72" i="11" s="1"/>
  <c r="Q71" i="11"/>
  <c r="R71" i="11" s="1"/>
  <c r="Q70" i="11"/>
  <c r="R70" i="11" s="1"/>
  <c r="Q69" i="11"/>
  <c r="R69" i="11" s="1"/>
  <c r="Q68" i="11"/>
  <c r="R68" i="11" s="1"/>
  <c r="Q67" i="11"/>
  <c r="R67" i="11" s="1"/>
  <c r="Q66" i="11"/>
  <c r="R66" i="11" s="1"/>
  <c r="Q65" i="11"/>
  <c r="R65" i="11" s="1"/>
  <c r="Q64" i="11"/>
  <c r="R64" i="11" s="1"/>
  <c r="Q63" i="11"/>
  <c r="R63" i="11" s="1"/>
  <c r="Q62" i="11"/>
  <c r="R62" i="11" s="1"/>
  <c r="Q61" i="11"/>
  <c r="R61" i="11" s="1"/>
  <c r="Q60" i="11"/>
  <c r="R60" i="11" s="1"/>
  <c r="Q59" i="11"/>
  <c r="R59" i="11" s="1"/>
  <c r="Q58" i="11"/>
  <c r="R58" i="11" s="1"/>
  <c r="Q57" i="11"/>
  <c r="R57" i="11" s="1"/>
  <c r="Q56" i="11"/>
  <c r="R56" i="11" s="1"/>
  <c r="Q55" i="11"/>
  <c r="R55" i="11" s="1"/>
  <c r="Q54" i="11"/>
  <c r="R54" i="11" s="1"/>
  <c r="Q53" i="11"/>
  <c r="R53" i="11" s="1"/>
  <c r="Q52" i="11"/>
  <c r="R52" i="11" s="1"/>
  <c r="Q51" i="11"/>
  <c r="R51" i="11" s="1"/>
  <c r="Q50" i="11"/>
  <c r="R50" i="11" s="1"/>
  <c r="Q49" i="11"/>
  <c r="R49" i="11" s="1"/>
  <c r="Q48" i="11"/>
  <c r="R48" i="11" s="1"/>
  <c r="Q47" i="11"/>
  <c r="R47" i="11" s="1"/>
  <c r="Q46" i="11"/>
  <c r="R46" i="11" s="1"/>
  <c r="Q45" i="11"/>
  <c r="R45" i="11" s="1"/>
  <c r="Q44" i="11"/>
  <c r="R44" i="11" s="1"/>
  <c r="Q43" i="11"/>
  <c r="R43" i="11" s="1"/>
  <c r="Q42" i="11"/>
  <c r="R42" i="11" s="1"/>
  <c r="Q41" i="11"/>
  <c r="R41" i="11" s="1"/>
  <c r="Q40" i="11"/>
  <c r="R40" i="11" s="1"/>
  <c r="Q39" i="11"/>
  <c r="R39" i="11" s="1"/>
  <c r="Q38" i="11"/>
  <c r="R38" i="11" s="1"/>
  <c r="Q37" i="11"/>
  <c r="R37" i="11" s="1"/>
  <c r="Q36" i="11"/>
  <c r="R36" i="11" s="1"/>
  <c r="Q35" i="11"/>
  <c r="R35" i="11" s="1"/>
  <c r="Q34" i="11"/>
  <c r="R34" i="11" s="1"/>
  <c r="Q33" i="11"/>
  <c r="R33" i="11" s="1"/>
  <c r="Q32" i="11"/>
  <c r="R32" i="11" s="1"/>
  <c r="Q31" i="11"/>
  <c r="R31" i="11" s="1"/>
  <c r="Q30" i="11"/>
  <c r="R30" i="11" s="1"/>
  <c r="Q29" i="11"/>
  <c r="R29" i="11" s="1"/>
  <c r="Q28" i="11"/>
  <c r="R28" i="11" s="1"/>
  <c r="Q27" i="11"/>
  <c r="R27" i="11" s="1"/>
  <c r="Q26" i="11"/>
  <c r="R26" i="11" s="1"/>
  <c r="Q25" i="11"/>
  <c r="R25" i="11" s="1"/>
  <c r="Q24" i="11"/>
  <c r="R24" i="11" s="1"/>
  <c r="Q23" i="11"/>
  <c r="R23" i="11" s="1"/>
  <c r="Q22" i="11"/>
  <c r="R22" i="11" s="1"/>
  <c r="Q21" i="11"/>
  <c r="R21" i="11" s="1"/>
  <c r="Q20" i="11"/>
  <c r="R20" i="11" s="1"/>
  <c r="Q19" i="11"/>
  <c r="R19" i="11" s="1"/>
  <c r="Q18" i="11"/>
  <c r="R18" i="11" s="1"/>
  <c r="Q17" i="11"/>
  <c r="R17" i="11" s="1"/>
  <c r="Q16" i="11"/>
  <c r="R16" i="11" s="1"/>
  <c r="Q15" i="11"/>
  <c r="R15" i="11" s="1"/>
  <c r="Q14" i="11"/>
  <c r="R14" i="11" s="1"/>
  <c r="Q13" i="11"/>
  <c r="R13" i="11" s="1"/>
  <c r="Q12" i="11"/>
  <c r="R12" i="11" s="1"/>
  <c r="Q11" i="11"/>
  <c r="R11" i="11" s="1"/>
  <c r="Q10" i="11"/>
  <c r="R10" i="11" s="1"/>
  <c r="Q9" i="11"/>
  <c r="R9" i="11" s="1"/>
  <c r="Q8" i="11"/>
  <c r="R8" i="11" s="1"/>
  <c r="Q7" i="11"/>
  <c r="R7" i="11" s="1"/>
  <c r="Q6" i="11"/>
  <c r="R6" i="11" s="1"/>
  <c r="Q5" i="11"/>
  <c r="R5" i="11" s="1"/>
  <c r="Q4" i="11"/>
  <c r="R4" i="11" s="1"/>
  <c r="R21" i="9"/>
  <c r="R22" i="9"/>
  <c r="R25" i="9"/>
  <c r="R28"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Q27" i="9"/>
  <c r="R27" i="9" s="1"/>
  <c r="Q26" i="9"/>
  <c r="R26" i="9" s="1"/>
  <c r="Q25" i="9"/>
  <c r="Q24" i="9"/>
  <c r="R24" i="9" s="1"/>
  <c r="Q23" i="9"/>
  <c r="R23" i="9" s="1"/>
  <c r="Q22" i="9"/>
  <c r="Q21" i="9"/>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X88" i="2"/>
  <c r="X89" i="2"/>
  <c r="Y89" i="2" s="1"/>
  <c r="X90" i="2"/>
  <c r="Y90" i="2" s="1"/>
  <c r="X91" i="2"/>
  <c r="Y91" i="2" s="1"/>
  <c r="X92" i="2"/>
  <c r="Y92" i="2" s="1"/>
  <c r="X93" i="2"/>
  <c r="X94" i="2"/>
  <c r="X95" i="2"/>
  <c r="Y95" i="2" s="1"/>
  <c r="X96" i="2"/>
  <c r="Y96" i="2" s="1"/>
  <c r="X97" i="2"/>
  <c r="Y97" i="2" s="1"/>
  <c r="X98" i="2"/>
  <c r="X99" i="2"/>
  <c r="X100" i="2"/>
  <c r="Y100" i="2" s="1"/>
  <c r="X101" i="2"/>
  <c r="Y101" i="2" s="1"/>
  <c r="X102" i="2"/>
  <c r="X103" i="2"/>
  <c r="X104" i="2"/>
  <c r="Y104" i="2" s="1"/>
  <c r="X105" i="2"/>
  <c r="Y105" i="2" s="1"/>
  <c r="X106" i="2"/>
  <c r="X107" i="2"/>
  <c r="X108" i="2"/>
  <c r="Y108" i="2" s="1"/>
  <c r="X109" i="2"/>
  <c r="Y109" i="2" s="1"/>
  <c r="X110" i="2"/>
  <c r="X111" i="2"/>
  <c r="X112" i="2"/>
  <c r="Y112" i="2" s="1"/>
  <c r="X113" i="2"/>
  <c r="Y113" i="2" s="1"/>
  <c r="X114" i="2"/>
  <c r="X115" i="2"/>
  <c r="X116" i="2"/>
  <c r="Y116" i="2" s="1"/>
  <c r="X117" i="2"/>
  <c r="Y117" i="2" s="1"/>
  <c r="X118" i="2"/>
  <c r="X119" i="2"/>
  <c r="X120" i="2"/>
  <c r="Y120" i="2" s="1"/>
  <c r="X121" i="2"/>
  <c r="Y121" i="2" s="1"/>
  <c r="X122" i="2"/>
  <c r="X123" i="2"/>
  <c r="X124" i="2"/>
  <c r="X125" i="2"/>
  <c r="X126" i="2"/>
  <c r="X127" i="2"/>
  <c r="X128" i="2"/>
  <c r="X129" i="2"/>
  <c r="Y129" i="2" s="1"/>
  <c r="X130" i="2"/>
  <c r="X131" i="2"/>
  <c r="X132" i="2"/>
  <c r="X133" i="2"/>
  <c r="X134" i="2"/>
  <c r="X135" i="2"/>
  <c r="X136" i="2"/>
  <c r="X137" i="2"/>
  <c r="X138" i="2"/>
  <c r="X139" i="2"/>
  <c r="X140" i="2"/>
  <c r="X141" i="2"/>
  <c r="X142" i="2"/>
  <c r="X143" i="2"/>
  <c r="X144" i="2"/>
  <c r="X145" i="2"/>
  <c r="X146" i="2"/>
  <c r="X147" i="2"/>
  <c r="X148" i="2"/>
  <c r="X149" i="2"/>
  <c r="X150" i="2"/>
  <c r="X151" i="2"/>
  <c r="X152" i="2"/>
  <c r="X153" i="2"/>
  <c r="Y153" i="2" s="1"/>
  <c r="X154" i="2"/>
  <c r="X155" i="2"/>
  <c r="X156" i="2"/>
  <c r="X157" i="2"/>
  <c r="X158" i="2"/>
  <c r="Y158" i="2" s="1"/>
  <c r="X159" i="2"/>
  <c r="X160" i="2"/>
  <c r="X161" i="2"/>
  <c r="X162" i="2"/>
  <c r="X163" i="2"/>
  <c r="Y163" i="2" s="1"/>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Y189" i="2" s="1"/>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Y221" i="2" s="1"/>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Y253" i="2" s="1"/>
  <c r="X254" i="2"/>
  <c r="Y254" i="2" s="1"/>
  <c r="X255" i="2"/>
  <c r="X256" i="2"/>
  <c r="X257" i="2"/>
  <c r="Y257" i="2" s="1"/>
  <c r="X258" i="2"/>
  <c r="Y258" i="2" s="1"/>
  <c r="X259" i="2"/>
  <c r="Y259" i="2" s="1"/>
  <c r="X260" i="2"/>
  <c r="Y260" i="2" s="1"/>
  <c r="X261" i="2"/>
  <c r="Y261" i="2" s="1"/>
  <c r="X262" i="2"/>
  <c r="X263" i="2"/>
  <c r="Y263" i="2" s="1"/>
  <c r="X264" i="2"/>
  <c r="Y264" i="2" s="1"/>
  <c r="X265" i="2"/>
  <c r="X266" i="2"/>
  <c r="Y266" i="2" s="1"/>
  <c r="X267" i="2"/>
  <c r="Y267" i="2" s="1"/>
  <c r="X268" i="2"/>
  <c r="Y268" i="2" s="1"/>
  <c r="X269" i="2"/>
  <c r="Y269" i="2" s="1"/>
  <c r="X270" i="2"/>
  <c r="X271" i="2"/>
  <c r="X272" i="2"/>
  <c r="X273" i="2"/>
  <c r="X274" i="2"/>
  <c r="X275" i="2"/>
  <c r="X276" i="2"/>
  <c r="Y276" i="2" s="1"/>
  <c r="X277" i="2"/>
  <c r="Y277" i="2" s="1"/>
  <c r="X278" i="2"/>
  <c r="Y278" i="2" s="1"/>
  <c r="X279" i="2"/>
  <c r="Y279" i="2" s="1"/>
  <c r="X280" i="2"/>
  <c r="X281" i="2"/>
  <c r="X282" i="2"/>
  <c r="Y282" i="2" s="1"/>
  <c r="X283" i="2"/>
  <c r="Y283" i="2" s="1"/>
  <c r="X284" i="2"/>
  <c r="Y284" i="2" s="1"/>
  <c r="X285" i="2"/>
  <c r="Y285" i="2" s="1"/>
  <c r="X286" i="2"/>
  <c r="X287" i="2"/>
  <c r="X288" i="2"/>
  <c r="X289" i="2"/>
  <c r="X290" i="2"/>
  <c r="X291" i="2"/>
  <c r="X292" i="2"/>
  <c r="Y292" i="2" s="1"/>
  <c r="X293" i="2"/>
  <c r="Y293" i="2" s="1"/>
  <c r="X294" i="2"/>
  <c r="Y294" i="2" s="1"/>
  <c r="X295" i="2"/>
  <c r="Y295" i="2" s="1"/>
  <c r="X296" i="2"/>
  <c r="X297" i="2"/>
  <c r="X298" i="2"/>
  <c r="Y298" i="2" s="1"/>
  <c r="X299" i="2"/>
  <c r="Y299" i="2" s="1"/>
  <c r="X300" i="2"/>
  <c r="Y300" i="2" s="1"/>
  <c r="X301" i="2"/>
  <c r="Y301" i="2" s="1"/>
  <c r="X302" i="2"/>
  <c r="X303" i="2"/>
  <c r="X304" i="2"/>
  <c r="X305" i="2"/>
  <c r="X306" i="2"/>
  <c r="Y306" i="2" s="1"/>
  <c r="X307" i="2"/>
  <c r="X308" i="2"/>
  <c r="Y308" i="2" s="1"/>
  <c r="X309" i="2"/>
  <c r="Y309" i="2" s="1"/>
  <c r="X310" i="2"/>
  <c r="Y310" i="2" s="1"/>
  <c r="X311" i="2"/>
  <c r="Y311" i="2" s="1"/>
  <c r="X312" i="2"/>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X352" i="2"/>
  <c r="Y352" i="2" s="1"/>
  <c r="X353" i="2"/>
  <c r="Y353" i="2" s="1"/>
  <c r="X354" i="2"/>
  <c r="Y354" i="2" s="1"/>
  <c r="X355" i="2"/>
  <c r="Y355" i="2" s="1"/>
  <c r="X356" i="2"/>
  <c r="Y356" i="2" s="1"/>
  <c r="X357" i="2"/>
  <c r="Y357" i="2" s="1"/>
  <c r="X358" i="2"/>
  <c r="Y358" i="2" s="1"/>
  <c r="X359" i="2"/>
  <c r="Y359" i="2" s="1"/>
  <c r="X360" i="2"/>
  <c r="Y360" i="2" s="1"/>
  <c r="X361" i="2"/>
  <c r="Y361" i="2" s="1"/>
  <c r="X362" i="2"/>
  <c r="Y362" i="2" s="1"/>
  <c r="X363" i="2"/>
  <c r="Y363" i="2" s="1"/>
  <c r="X364" i="2"/>
  <c r="Y364" i="2" s="1"/>
  <c r="X365" i="2"/>
  <c r="Y365" i="2" s="1"/>
  <c r="X366" i="2"/>
  <c r="Y366" i="2" s="1"/>
  <c r="X367" i="2"/>
  <c r="X368" i="2"/>
  <c r="X369" i="2"/>
  <c r="Y369" i="2" s="1"/>
  <c r="X370" i="2"/>
  <c r="Y370" i="2" s="1"/>
  <c r="X371" i="2"/>
  <c r="Y371" i="2" s="1"/>
  <c r="X372" i="2"/>
  <c r="Y372" i="2" s="1"/>
  <c r="X373" i="2"/>
  <c r="Y373" i="2" s="1"/>
  <c r="X374" i="2"/>
  <c r="Y374" i="2" s="1"/>
  <c r="X375" i="2"/>
  <c r="Y375" i="2" s="1"/>
  <c r="X376" i="2"/>
  <c r="Y376" i="2" s="1"/>
  <c r="X377" i="2"/>
  <c r="Y377" i="2" s="1"/>
  <c r="X378" i="2"/>
  <c r="Y378" i="2" s="1"/>
  <c r="X379" i="2"/>
  <c r="Y379" i="2" s="1"/>
  <c r="X380" i="2"/>
  <c r="X381" i="2"/>
  <c r="Y381" i="2" s="1"/>
  <c r="X382" i="2"/>
  <c r="Y382" i="2" s="1"/>
  <c r="X383" i="2"/>
  <c r="Y383" i="2" s="1"/>
  <c r="X384" i="2"/>
  <c r="Y384" i="2" s="1"/>
  <c r="X385" i="2"/>
  <c r="Y385" i="2" s="1"/>
  <c r="X386" i="2"/>
  <c r="Y386" i="2" s="1"/>
  <c r="X387" i="2"/>
  <c r="Y387" i="2" s="1"/>
  <c r="X388" i="2"/>
  <c r="Y388" i="2" s="1"/>
  <c r="X389" i="2"/>
  <c r="Y389" i="2" s="1"/>
  <c r="X390" i="2"/>
  <c r="Y390" i="2" s="1"/>
  <c r="X391" i="2"/>
  <c r="X392" i="2"/>
  <c r="Y392" i="2" s="1"/>
  <c r="X393" i="2"/>
  <c r="Y393" i="2" s="1"/>
  <c r="X394" i="2"/>
  <c r="Y394" i="2" s="1"/>
  <c r="X395" i="2"/>
  <c r="Y395" i="2" s="1"/>
  <c r="X396" i="2"/>
  <c r="Y396" i="2" s="1"/>
  <c r="X397" i="2"/>
  <c r="Y397" i="2" s="1"/>
  <c r="X398" i="2"/>
  <c r="Y398" i="2" s="1"/>
  <c r="X399" i="2"/>
  <c r="X400" i="2"/>
  <c r="Y400" i="2" s="1"/>
  <c r="X401" i="2"/>
  <c r="Y401" i="2" s="1"/>
  <c r="X402" i="2"/>
  <c r="Y402" i="2" s="1"/>
  <c r="X403" i="2"/>
  <c r="Y403" i="2" s="1"/>
  <c r="X404" i="2"/>
  <c r="Y404" i="2" s="1"/>
  <c r="X405" i="2"/>
  <c r="Y405" i="2" s="1"/>
  <c r="X406" i="2"/>
  <c r="Y406" i="2" s="1"/>
  <c r="X407" i="2"/>
  <c r="Y407" i="2" s="1"/>
  <c r="X408" i="2"/>
  <c r="Y408" i="2" s="1"/>
  <c r="X409" i="2"/>
  <c r="Y409" i="2" s="1"/>
  <c r="X410" i="2"/>
  <c r="Y410" i="2" s="1"/>
  <c r="X411" i="2"/>
  <c r="Y411" i="2" s="1"/>
  <c r="X412" i="2"/>
  <c r="X413" i="2"/>
  <c r="Y413" i="2" s="1"/>
  <c r="X414" i="2"/>
  <c r="Y414" i="2" s="1"/>
  <c r="X415" i="2"/>
  <c r="Y415" i="2" s="1"/>
  <c r="X416" i="2"/>
  <c r="Y416" i="2" s="1"/>
  <c r="X417" i="2"/>
  <c r="Y417" i="2" s="1"/>
  <c r="X418" i="2"/>
  <c r="Y418" i="2" s="1"/>
  <c r="X419" i="2"/>
  <c r="Y419" i="2" s="1"/>
  <c r="X420" i="2"/>
  <c r="Y420" i="2" s="1"/>
  <c r="X421" i="2"/>
  <c r="Y421" i="2" s="1"/>
  <c r="X422" i="2"/>
  <c r="Y422" i="2" s="1"/>
  <c r="X423" i="2"/>
  <c r="X424" i="2"/>
  <c r="Y424" i="2" s="1"/>
  <c r="X425" i="2"/>
  <c r="Y425" i="2" s="1"/>
  <c r="X426" i="2"/>
  <c r="Y426" i="2" s="1"/>
  <c r="X427" i="2"/>
  <c r="Y427" i="2" s="1"/>
  <c r="X428" i="2"/>
  <c r="Y428" i="2" s="1"/>
  <c r="X429" i="2"/>
  <c r="Y429" i="2" s="1"/>
  <c r="X430" i="2"/>
  <c r="Y430" i="2" s="1"/>
  <c r="X431" i="2"/>
  <c r="X432" i="2"/>
  <c r="Y432" i="2" s="1"/>
  <c r="X433" i="2"/>
  <c r="Y433" i="2" s="1"/>
  <c r="X434" i="2"/>
  <c r="Y434" i="2" s="1"/>
  <c r="X435" i="2"/>
  <c r="Y435" i="2" s="1"/>
  <c r="X436" i="2"/>
  <c r="Y436" i="2" s="1"/>
  <c r="X437" i="2"/>
  <c r="Y437" i="2" s="1"/>
  <c r="X438" i="2"/>
  <c r="Y438" i="2" s="1"/>
  <c r="X439" i="2"/>
  <c r="Y439" i="2" s="1"/>
  <c r="X440" i="2"/>
  <c r="Y440" i="2" s="1"/>
  <c r="X441" i="2"/>
  <c r="Y441" i="2" s="1"/>
  <c r="X442" i="2"/>
  <c r="Y442" i="2" s="1"/>
  <c r="X443" i="2"/>
  <c r="Y443" i="2" s="1"/>
  <c r="X444" i="2"/>
  <c r="X445" i="2"/>
  <c r="Y445" i="2" s="1"/>
  <c r="X446" i="2"/>
  <c r="Y446" i="2" s="1"/>
  <c r="X447" i="2"/>
  <c r="Y447" i="2" s="1"/>
  <c r="X448" i="2"/>
  <c r="Y448" i="2" s="1"/>
  <c r="X449" i="2"/>
  <c r="Y449" i="2" s="1"/>
  <c r="X450" i="2"/>
  <c r="Y450" i="2" s="1"/>
  <c r="X451" i="2"/>
  <c r="Y451" i="2" s="1"/>
  <c r="X452" i="2"/>
  <c r="Y452" i="2" s="1"/>
  <c r="X453" i="2"/>
  <c r="Y453" i="2" s="1"/>
  <c r="X454" i="2"/>
  <c r="Y454" i="2" s="1"/>
  <c r="X455" i="2"/>
  <c r="X456" i="2"/>
  <c r="Y456" i="2" s="1"/>
  <c r="X457" i="2"/>
  <c r="Y457" i="2" s="1"/>
  <c r="X458" i="2"/>
  <c r="Y458" i="2" s="1"/>
  <c r="X459" i="2"/>
  <c r="Y459" i="2" s="1"/>
  <c r="X460" i="2"/>
  <c r="Y460" i="2" s="1"/>
  <c r="X461" i="2"/>
  <c r="Y461" i="2" s="1"/>
  <c r="X462" i="2"/>
  <c r="Y462" i="2" s="1"/>
  <c r="X463" i="2"/>
  <c r="X464" i="2"/>
  <c r="Y464" i="2" s="1"/>
  <c r="X465" i="2"/>
  <c r="Y465" i="2" s="1"/>
  <c r="X466" i="2"/>
  <c r="Y466" i="2" s="1"/>
  <c r="X467" i="2"/>
  <c r="Y467" i="2" s="1"/>
  <c r="X468" i="2"/>
  <c r="Y468" i="2" s="1"/>
  <c r="X469" i="2"/>
  <c r="Y469" i="2" s="1"/>
  <c r="X470" i="2"/>
  <c r="Y470" i="2" s="1"/>
  <c r="X471" i="2"/>
  <c r="Y471" i="2" s="1"/>
  <c r="X472" i="2"/>
  <c r="Y472" i="2" s="1"/>
  <c r="X473" i="2"/>
  <c r="X474" i="2"/>
  <c r="Y474" i="2" s="1"/>
  <c r="X475" i="2"/>
  <c r="Y475" i="2" s="1"/>
  <c r="X476" i="2"/>
  <c r="Y476" i="2" s="1"/>
  <c r="X477" i="2"/>
  <c r="X478" i="2"/>
  <c r="X479" i="2"/>
  <c r="X480" i="2"/>
  <c r="Y480" i="2" s="1"/>
  <c r="X481" i="2"/>
  <c r="X482" i="2"/>
  <c r="X483" i="2"/>
  <c r="X484" i="2"/>
  <c r="Y484" i="2" s="1"/>
  <c r="X485" i="2"/>
  <c r="Y485" i="2" s="1"/>
  <c r="X486" i="2"/>
  <c r="X487" i="2"/>
  <c r="X488" i="2"/>
  <c r="Y488" i="2" s="1"/>
  <c r="X489" i="2"/>
  <c r="Y489" i="2" s="1"/>
  <c r="X490" i="2"/>
  <c r="X491" i="2"/>
  <c r="X492" i="2"/>
  <c r="Y492" i="2" s="1"/>
  <c r="X493" i="2"/>
  <c r="Y493" i="2" s="1"/>
  <c r="X494" i="2"/>
  <c r="X495" i="2"/>
  <c r="X496" i="2"/>
  <c r="Y496" i="2" s="1"/>
  <c r="X497" i="2"/>
  <c r="Y497" i="2" s="1"/>
  <c r="X498" i="2"/>
  <c r="X499" i="2"/>
  <c r="X500" i="2"/>
  <c r="Y500" i="2" s="1"/>
  <c r="X501" i="2"/>
  <c r="Y501" i="2" s="1"/>
  <c r="X502" i="2"/>
  <c r="X503" i="2"/>
  <c r="X504" i="2"/>
  <c r="Y504" i="2" s="1"/>
  <c r="X505" i="2"/>
  <c r="Y505" i="2" s="1"/>
  <c r="X506" i="2"/>
  <c r="X507" i="2"/>
  <c r="X508" i="2"/>
  <c r="Y508" i="2" s="1"/>
  <c r="X509" i="2"/>
  <c r="Y509" i="2" s="1"/>
  <c r="X510" i="2"/>
  <c r="X511" i="2"/>
  <c r="X512" i="2"/>
  <c r="Y512" i="2" s="1"/>
  <c r="X513" i="2"/>
  <c r="Y513" i="2" s="1"/>
  <c r="X514" i="2"/>
  <c r="X515" i="2"/>
  <c r="X516" i="2"/>
  <c r="Y516" i="2" s="1"/>
  <c r="X517" i="2"/>
  <c r="Y517" i="2" s="1"/>
  <c r="X518" i="2"/>
  <c r="X519" i="2"/>
  <c r="X520" i="2"/>
  <c r="Y520" i="2" s="1"/>
  <c r="X521" i="2"/>
  <c r="Y521" i="2" s="1"/>
  <c r="X522" i="2"/>
  <c r="X523" i="2"/>
  <c r="X524" i="2"/>
  <c r="Y524" i="2" s="1"/>
  <c r="X525" i="2"/>
  <c r="Y525" i="2" s="1"/>
  <c r="X526" i="2"/>
  <c r="X527" i="2"/>
  <c r="X528" i="2"/>
  <c r="Y528" i="2" s="1"/>
  <c r="X529" i="2"/>
  <c r="Y529" i="2" s="1"/>
  <c r="X530" i="2"/>
  <c r="X531" i="2"/>
  <c r="X532" i="2"/>
  <c r="Y532" i="2" s="1"/>
  <c r="X533" i="2"/>
  <c r="Y533" i="2" s="1"/>
  <c r="X534" i="2"/>
  <c r="X535" i="2"/>
  <c r="X536" i="2"/>
  <c r="Y536" i="2" s="1"/>
  <c r="X537" i="2"/>
  <c r="Y537" i="2" s="1"/>
  <c r="X538" i="2"/>
  <c r="X539" i="2"/>
  <c r="X540" i="2"/>
  <c r="Y540" i="2" s="1"/>
  <c r="X541" i="2"/>
  <c r="Y541" i="2" s="1"/>
  <c r="X542" i="2"/>
  <c r="X543" i="2"/>
  <c r="X544" i="2"/>
  <c r="Y544" i="2" s="1"/>
  <c r="X545" i="2"/>
  <c r="Y545" i="2" s="1"/>
  <c r="X546" i="2"/>
  <c r="X547" i="2"/>
  <c r="X548" i="2"/>
  <c r="Y548" i="2" s="1"/>
  <c r="X549" i="2"/>
  <c r="Y549" i="2" s="1"/>
  <c r="X550" i="2"/>
  <c r="X551" i="2"/>
  <c r="X552" i="2"/>
  <c r="Y552" i="2" s="1"/>
  <c r="X553" i="2"/>
  <c r="Y553" i="2" s="1"/>
  <c r="X554" i="2"/>
  <c r="X555" i="2"/>
  <c r="X556" i="2"/>
  <c r="Y556" i="2" s="1"/>
  <c r="X557" i="2"/>
  <c r="Y557" i="2" s="1"/>
  <c r="X558" i="2"/>
  <c r="X559" i="2"/>
  <c r="X560" i="2"/>
  <c r="Y560" i="2" s="1"/>
  <c r="X561" i="2"/>
  <c r="Y561" i="2" s="1"/>
  <c r="X562" i="2"/>
  <c r="X563" i="2"/>
  <c r="X564" i="2"/>
  <c r="Y564" i="2" s="1"/>
  <c r="X565" i="2"/>
  <c r="Y565" i="2" s="1"/>
  <c r="X566" i="2"/>
  <c r="X567" i="2"/>
  <c r="X568" i="2"/>
  <c r="Y568" i="2" s="1"/>
  <c r="X569" i="2"/>
  <c r="Y569" i="2" s="1"/>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Y32" i="2"/>
  <c r="Y87" i="2"/>
  <c r="Y88" i="2"/>
  <c r="Y93" i="2"/>
  <c r="Y94" i="2"/>
  <c r="Y98" i="2"/>
  <c r="Y99" i="2"/>
  <c r="Y102" i="2"/>
  <c r="Y103" i="2"/>
  <c r="Y106" i="2"/>
  <c r="Y107" i="2"/>
  <c r="Y110" i="2"/>
  <c r="Y111" i="2"/>
  <c r="Y114" i="2"/>
  <c r="Y115" i="2"/>
  <c r="Y118" i="2"/>
  <c r="Y119" i="2"/>
  <c r="Y122" i="2"/>
  <c r="Y123" i="2"/>
  <c r="Y124" i="2"/>
  <c r="Y125" i="2"/>
  <c r="Y126" i="2"/>
  <c r="Y127" i="2"/>
  <c r="Y128" i="2"/>
  <c r="Y130" i="2"/>
  <c r="Y131" i="2"/>
  <c r="Y132" i="2"/>
  <c r="Y133" i="2"/>
  <c r="Y134" i="2"/>
  <c r="Y135" i="2"/>
  <c r="Y136" i="2"/>
  <c r="Y137" i="2"/>
  <c r="Y138" i="2"/>
  <c r="Y139" i="2"/>
  <c r="Y140" i="2"/>
  <c r="Y141" i="2"/>
  <c r="Y142" i="2"/>
  <c r="Y143" i="2"/>
  <c r="Y144" i="2"/>
  <c r="Y145" i="2"/>
  <c r="Y146" i="2"/>
  <c r="Y147" i="2"/>
  <c r="Y148" i="2"/>
  <c r="Y149" i="2"/>
  <c r="Y150" i="2"/>
  <c r="Y151" i="2"/>
  <c r="Y152" i="2"/>
  <c r="Y154" i="2"/>
  <c r="Y155" i="2"/>
  <c r="Y156" i="2"/>
  <c r="Y157" i="2"/>
  <c r="Y159" i="2"/>
  <c r="Y160" i="2"/>
  <c r="Y161" i="2"/>
  <c r="Y162"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5" i="2"/>
  <c r="Y256" i="2"/>
  <c r="Y262" i="2"/>
  <c r="Y265" i="2"/>
  <c r="Y270" i="2"/>
  <c r="Y271" i="2"/>
  <c r="Y272" i="2"/>
  <c r="Y273" i="2"/>
  <c r="Y274" i="2"/>
  <c r="Y275" i="2"/>
  <c r="Y280" i="2"/>
  <c r="Y281" i="2"/>
  <c r="Y286" i="2"/>
  <c r="Y287" i="2"/>
  <c r="Y288" i="2"/>
  <c r="Y289" i="2"/>
  <c r="Y290" i="2"/>
  <c r="Y291" i="2"/>
  <c r="Y296" i="2"/>
  <c r="Y297" i="2"/>
  <c r="Y302" i="2"/>
  <c r="Y303" i="2"/>
  <c r="Y304" i="2"/>
  <c r="Y305" i="2"/>
  <c r="Y307" i="2"/>
  <c r="Y312" i="2"/>
  <c r="Y328" i="2"/>
  <c r="Y351" i="2"/>
  <c r="Y367" i="2"/>
  <c r="Y368" i="2"/>
  <c r="Y380" i="2"/>
  <c r="Y391" i="2"/>
  <c r="Y399" i="2"/>
  <c r="Y412" i="2"/>
  <c r="Y423" i="2"/>
  <c r="Y431" i="2"/>
  <c r="Y444" i="2"/>
  <c r="Y455" i="2"/>
  <c r="Y463" i="2"/>
  <c r="Y473" i="2"/>
  <c r="Y477" i="2"/>
  <c r="Y478" i="2"/>
  <c r="Y479" i="2"/>
  <c r="Y481" i="2"/>
  <c r="Y482" i="2"/>
  <c r="Y483" i="2"/>
  <c r="Y486" i="2"/>
  <c r="Y487" i="2"/>
  <c r="Y490" i="2"/>
  <c r="Y491" i="2"/>
  <c r="Y494" i="2"/>
  <c r="Y495" i="2"/>
  <c r="Y498" i="2"/>
  <c r="Y499" i="2"/>
  <c r="Y502" i="2"/>
  <c r="Y503" i="2"/>
  <c r="Y506" i="2"/>
  <c r="Y507" i="2"/>
  <c r="Y510" i="2"/>
  <c r="Y511" i="2"/>
  <c r="Y514" i="2"/>
  <c r="Y515" i="2"/>
  <c r="Y518" i="2"/>
  <c r="Y519" i="2"/>
  <c r="Y522" i="2"/>
  <c r="Y523" i="2"/>
  <c r="Y526" i="2"/>
  <c r="Y527" i="2"/>
  <c r="Y530" i="2"/>
  <c r="Y531" i="2"/>
  <c r="Y534" i="2"/>
  <c r="Y535" i="2"/>
  <c r="Y538" i="2"/>
  <c r="Y539" i="2"/>
  <c r="Y542" i="2"/>
  <c r="Y543" i="2"/>
  <c r="Y546" i="2"/>
  <c r="Y547" i="2"/>
  <c r="Y550" i="2"/>
  <c r="Y551" i="2"/>
  <c r="Y554" i="2"/>
  <c r="Y555" i="2"/>
  <c r="Y558" i="2"/>
  <c r="Y559" i="2"/>
  <c r="Y562" i="2"/>
  <c r="Y563" i="2"/>
  <c r="Y566" i="2"/>
  <c r="Y567"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3" i="13"/>
  <c r="K54" i="13"/>
  <c r="K55" i="13"/>
  <c r="K59" i="13"/>
  <c r="K60" i="13"/>
  <c r="J4" i="13"/>
  <c r="J5" i="13"/>
  <c r="J6" i="13"/>
  <c r="J7" i="13"/>
  <c r="J13" i="13"/>
  <c r="J15" i="13"/>
  <c r="J17" i="13"/>
  <c r="J19" i="13"/>
  <c r="J22" i="13"/>
  <c r="J23" i="13"/>
  <c r="J25" i="13"/>
  <c r="J26" i="13"/>
  <c r="J33" i="13"/>
  <c r="J36" i="13"/>
  <c r="J37" i="13"/>
  <c r="J39" i="13"/>
  <c r="J40" i="13"/>
  <c r="J43" i="13"/>
  <c r="J45" i="13"/>
  <c r="J46" i="13"/>
  <c r="J51" i="13"/>
  <c r="J52" i="13"/>
  <c r="J53" i="13"/>
  <c r="J58" i="13"/>
  <c r="J60" i="13"/>
  <c r="K3" i="4"/>
  <c r="K4" i="4"/>
  <c r="K7" i="4"/>
  <c r="K10" i="4"/>
  <c r="K13" i="4"/>
  <c r="K15" i="4"/>
  <c r="K17" i="4"/>
  <c r="K19" i="4"/>
  <c r="K21" i="4"/>
  <c r="K22" i="4"/>
  <c r="K23" i="4"/>
  <c r="K25" i="4"/>
  <c r="K26" i="4"/>
  <c r="K33" i="4"/>
  <c r="K36" i="4"/>
  <c r="K37" i="4"/>
  <c r="K43" i="4"/>
  <c r="K46" i="4"/>
  <c r="K49" i="4"/>
  <c r="K51" i="4"/>
  <c r="K53" i="4"/>
  <c r="K59" i="4"/>
  <c r="K60" i="4"/>
  <c r="J60" i="4"/>
  <c r="J58" i="4"/>
  <c r="J53" i="4"/>
  <c r="J52" i="4"/>
  <c r="J51" i="4"/>
  <c r="J46" i="4"/>
  <c r="J45" i="4"/>
  <c r="J43" i="4"/>
  <c r="J40" i="4"/>
  <c r="J39" i="4"/>
  <c r="J37" i="4"/>
  <c r="J36" i="4"/>
  <c r="J33" i="4"/>
  <c r="J26" i="4"/>
  <c r="J25" i="4"/>
  <c r="J23" i="4"/>
  <c r="J22" i="4"/>
  <c r="J19" i="4"/>
  <c r="J17" i="4"/>
  <c r="J15" i="4"/>
  <c r="J13"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L53" i="13" s="1"/>
  <c r="F53" i="13"/>
  <c r="E53" i="13"/>
  <c r="F52" i="13"/>
  <c r="E52" i="13"/>
  <c r="I52" i="13"/>
  <c r="L52" i="13" s="1"/>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L25" i="13" s="1"/>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L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K12" i="4" s="1"/>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K8" i="4" s="1"/>
  <c r="Z489" i="2"/>
  <c r="Z490" i="2"/>
  <c r="Z491" i="2"/>
  <c r="Z492" i="2"/>
  <c r="Z493" i="2"/>
  <c r="Z494" i="2"/>
  <c r="Z495" i="2"/>
  <c r="Z496" i="2"/>
  <c r="Z497" i="2"/>
  <c r="Z498" i="2"/>
  <c r="Z499" i="2"/>
  <c r="Z500" i="2"/>
  <c r="K49" i="13" s="1"/>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K50" i="4" l="1"/>
  <c r="K55" i="4"/>
  <c r="K11" i="4"/>
  <c r="K54" i="4"/>
  <c r="K30" i="4"/>
  <c r="K39" i="4"/>
  <c r="K52" i="4"/>
  <c r="L52" i="4" s="1"/>
  <c r="J59" i="13"/>
  <c r="L59" i="13" s="1"/>
  <c r="J59" i="4"/>
  <c r="L59" i="4" s="1"/>
  <c r="J41" i="13"/>
  <c r="J41" i="4"/>
  <c r="J8" i="13"/>
  <c r="L8" i="13" s="1"/>
  <c r="J8" i="4"/>
  <c r="J55" i="4"/>
  <c r="J55" i="13"/>
  <c r="L55" i="13" s="1"/>
  <c r="J16" i="4"/>
  <c r="J16" i="13"/>
  <c r="I46" i="4"/>
  <c r="L46" i="4" s="1"/>
  <c r="I42" i="4"/>
  <c r="I34" i="4"/>
  <c r="I29" i="4"/>
  <c r="I20" i="4"/>
  <c r="I16" i="4"/>
  <c r="I12" i="4"/>
  <c r="I7" i="4"/>
  <c r="L7" i="4" s="1"/>
  <c r="I3" i="4"/>
  <c r="I38" i="4"/>
  <c r="I24" i="4"/>
  <c r="Z1001" i="2"/>
  <c r="I44" i="4"/>
  <c r="I40" i="4"/>
  <c r="I36" i="4"/>
  <c r="I32" i="4"/>
  <c r="I26" i="4"/>
  <c r="I22" i="4"/>
  <c r="I18" i="4"/>
  <c r="I14" i="4"/>
  <c r="I10" i="4"/>
  <c r="I5" i="4"/>
  <c r="I2" i="4"/>
  <c r="I43" i="4"/>
  <c r="I39" i="4"/>
  <c r="I35" i="4"/>
  <c r="I30" i="4"/>
  <c r="I25" i="4"/>
  <c r="L25" i="4" s="1"/>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X1001" i="9"/>
  <c r="W1001" i="9"/>
  <c r="V1001" i="9"/>
  <c r="AB1001" i="2"/>
  <c r="AC1001" i="2"/>
  <c r="AA1001" i="2"/>
  <c r="L55" i="4" l="1"/>
  <c r="K40" i="13"/>
  <c r="L40" i="13" s="1"/>
  <c r="K40" i="4"/>
  <c r="L40" i="4" s="1"/>
  <c r="K18" i="13"/>
  <c r="K18" i="4"/>
  <c r="K24" i="4"/>
  <c r="K24" i="13"/>
  <c r="K38" i="13"/>
  <c r="K38" i="4"/>
  <c r="K34" i="4"/>
  <c r="K34" i="13"/>
  <c r="K6" i="4"/>
  <c r="L6" i="4" s="1"/>
  <c r="K6" i="13"/>
  <c r="L6" i="13" s="1"/>
  <c r="K35" i="13"/>
  <c r="K35" i="4"/>
  <c r="K44" i="13"/>
  <c r="K44" i="4"/>
  <c r="K57" i="13"/>
  <c r="K57" i="4"/>
  <c r="K2" i="13"/>
  <c r="K2" i="4"/>
  <c r="K45" i="4"/>
  <c r="K45" i="13"/>
  <c r="L45" i="13" s="1"/>
  <c r="K5" i="13"/>
  <c r="L5" i="13" s="1"/>
  <c r="K5" i="4"/>
  <c r="K48" i="13"/>
  <c r="K48" i="4"/>
  <c r="K58" i="4"/>
  <c r="L58" i="4" s="1"/>
  <c r="K58" i="13"/>
  <c r="L58" i="13" s="1"/>
  <c r="K47" i="13"/>
  <c r="K47" i="4"/>
  <c r="K32" i="13"/>
  <c r="K32" i="4"/>
  <c r="K41" i="4"/>
  <c r="L41" i="4" s="1"/>
  <c r="K41" i="13"/>
  <c r="L41" i="13" s="1"/>
  <c r="K20" i="13"/>
  <c r="K20" i="4"/>
  <c r="K16" i="4"/>
  <c r="L16" i="4" s="1"/>
  <c r="K16" i="13"/>
  <c r="L16" i="13" s="1"/>
  <c r="K14" i="13"/>
  <c r="K14" i="4"/>
  <c r="L45" i="4"/>
  <c r="K42" i="4"/>
  <c r="K42" i="13"/>
  <c r="K29" i="13"/>
  <c r="K29" i="4"/>
  <c r="K28" i="13"/>
  <c r="K28" i="4"/>
  <c r="K56" i="13"/>
  <c r="K56" i="4"/>
  <c r="I61" i="4"/>
  <c r="L4"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R205" i="3" s="1"/>
  <c r="Q206" i="3"/>
  <c r="Q207" i="3"/>
  <c r="Q208" i="3"/>
  <c r="Q209" i="3"/>
  <c r="Q210" i="3"/>
  <c r="Q211" i="3"/>
  <c r="Q212" i="3"/>
  <c r="Q213" i="3"/>
  <c r="R213" i="3" s="1"/>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R313" i="3" s="1"/>
  <c r="Q314" i="3"/>
  <c r="Q315" i="3"/>
  <c r="Q316" i="3"/>
  <c r="Q317" i="3"/>
  <c r="R317" i="3" s="1"/>
  <c r="Q318" i="3"/>
  <c r="Q319" i="3"/>
  <c r="Q320" i="3"/>
  <c r="R52" i="3" l="1"/>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10" i="13" l="1"/>
  <c r="L10" i="13" s="1"/>
  <c r="J10" i="4"/>
  <c r="L10" i="4" s="1"/>
  <c r="J20" i="13"/>
  <c r="L20" i="13" s="1"/>
  <c r="J20" i="4"/>
  <c r="L20"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<sst xmlns="http://schemas.openxmlformats.org/spreadsheetml/2006/main" count="29156" uniqueCount="3693">
  <si>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</si>
  <si>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</si>
  <si>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</si>
  <si>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</si>
  <si>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</si>
  <si>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</si>
  <si>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</si>
  <si>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</si>
  <si>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</si>
  <si>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</si>
  <si>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</si>
  <si>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</si>
  <si>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</si>
  <si>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</si>
  <si>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</si>
  <si>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</si>
  <si>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</si>
  <si>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</si>
  <si>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</si>
  <si>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</si>
  <si>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</si>
  <si>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</si>
  <si>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</si>
  <si>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</si>
  <si>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</si>
  <si>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</si>
  <si>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</si>
  <si>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</si>
  <si>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</si>
  <si>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</si>
  <si>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</si>
  <si>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</si>
  <si>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</si>
  <si>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</si>
  <si>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</si>
  <si>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</si>
  <si>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</si>
  <si>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</si>
  <si>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</si>
  <si>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</si>
  <si>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</si>
  <si>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</si>
  <si>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</si>
  <si>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</si>
  <si>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</si>
  <si>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</si>
  <si>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</si>
  <si>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</si>
  <si>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</si>
  <si>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</si>
  <si>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</si>
  <si>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</si>
  <si>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</si>
  <si>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</si>
  <si>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</si>
  <si>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</si>
  <si>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</si>
  <si>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</si>
  <si>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</si>
  <si>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</si>
  <si>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</si>
  <si>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</si>
  <si>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</si>
  <si>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</si>
  <si>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</si>
  <si>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</si>
  <si>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</si>
  <si>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</si>
  <si>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</si>
  <si>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</si>
  <si>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</si>
  <si>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</si>
  <si>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</si>
  <si>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</si>
  <si>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</si>
  <si>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</si>
  <si>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</si>
  <si>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</si>
  <si>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</si>
  <si>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</si>
  <si>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</si>
  <si>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</si>
  <si>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</si>
  <si>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</si>
  <si>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</si>
  <si>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</si>
  <si>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</si>
  <si>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</si>
  <si>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</si>
  <si>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</si>
  <si>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</si>
  <si>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</si>
  <si>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</si>
  <si>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</si>
  <si>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</si>
  <si>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</si>
  <si>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</si>
  <si>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</si>
  <si>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</si>
  <si>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</si>
  <si>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</si>
  <si>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</si>
  <si>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</si>
  <si>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</si>
  <si>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</si>
  <si>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</si>
  <si>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</si>
  <si>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</si>
  <si>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</si>
  <si>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</si>
  <si>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</si>
  <si>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</si>
  <si>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</si>
  <si>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</si>
  <si>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</si>
  <si>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</si>
  <si>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</si>
  <si>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</si>
  <si>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CONTRATACAO DE EMPRESA ESPECIALIZADA PARA A PRESTACAO DE SERVICOS NAO CONTINUADOS DE PLANEJAMENTO, ORGANIZACAO E EXECUCAO DE CONCURSO PUBLICO PARA OS CARGOS TECNICO-ADMINISTRATIVOS DA UFABC.</t>
  </si>
  <si>
    <t>170585</t>
  </si>
  <si>
    <t>1000000000</t>
  </si>
  <si>
    <t>170587</t>
  </si>
  <si>
    <t>170573</t>
  </si>
  <si>
    <t>PSS PATRONAL DE DIOGO COUTINHO SORIANO</t>
  </si>
  <si>
    <t>CONTRATACAO DE EMPRESA ESPECIALIZADA PARA PRESTACAO DE SERVICOS DE LIMPEZA, ASSEIO E CONSERVACAO NOS CAMPI DA UFABC.</t>
  </si>
  <si>
    <t>CONTRATACAO DE EMPRESA ESPECIALIZADA NA PRESTACAO DE SERVICO DE COLETA, TRANSPORTE, TRATAMENTO E DESTINACAO FINAL DE RESIDUOS INFECTANTES DAS CATEGORIAS A E E PARA O CAMPUS SAO BERNARDO DO CAMPO DA FUNDACAO UNIVERSIDADE FEDERAL DO ABC</t>
  </si>
  <si>
    <t>CONTRATACAO DE EMPRESA ESPECIALIZADA PARA PRESTACAO DE SERVICOS DE CONTROLE DE PRAGAS (DESINSETIZACAO, DESRATIZACAO E DESCUPINIZACAO) NOS CAMPI DA UFABC.</t>
  </si>
  <si>
    <t>RENOVACAO DO SERVICO DE SUPORTE TECNICO PARA OS EQUIPAMENTOS DA REDE SEM FIO POR UM PERIODO DE 3 (TRES) ANOS</t>
  </si>
  <si>
    <t>CONTRATACAO DE SERVICOS DE TELEFONIA MOVEL</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</si>
  <si>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</si>
  <si>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</si>
  <si>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</si>
  <si>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</si>
  <si>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</si>
  <si>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</si>
  <si>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</si>
  <si>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</si>
  <si>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</si>
  <si>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</si>
  <si>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</si>
  <si>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</si>
  <si>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</si>
  <si>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</si>
  <si>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</si>
  <si>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</si>
  <si>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</si>
  <si>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</si>
  <si>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</si>
  <si>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</si>
  <si>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</si>
  <si>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</si>
  <si>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</si>
  <si>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</si>
  <si>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</si>
  <si>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</si>
  <si>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</si>
  <si>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</si>
  <si>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</si>
  <si>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</si>
  <si>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</si>
  <si>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</si>
  <si>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</si>
  <si>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</si>
  <si>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</si>
  <si>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</si>
  <si>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</si>
  <si>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</si>
  <si>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</si>
  <si>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</si>
  <si>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</si>
  <si>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</si>
  <si>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</si>
  <si>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0</t>
  </si>
  <si>
    <t>1</t>
  </si>
  <si>
    <t>2</t>
  </si>
  <si>
    <t>GESTAO DE BOLSAS DA MODALIDADE TATP I E II, PROVENIENTES DO TCTC 04/22.</t>
  </si>
  <si>
    <t>FUNDACAO UNIVERSIDADE FEDERAL DO ABC</t>
  </si>
  <si>
    <t>20RK</t>
  </si>
  <si>
    <t>0000</t>
  </si>
  <si>
    <t>154503</t>
  </si>
  <si>
    <t>1050000107</t>
  </si>
  <si>
    <t>CONCESSAO DE BOLSAS DA ESCOLA PREPARATORIA 2023 - EDITAL Nº 89/2022 - PROEC.</t>
  </si>
  <si>
    <t>20GK</t>
  </si>
  <si>
    <t>0001</t>
  </si>
  <si>
    <t>CONCESSAO DE BOLSAS DE PESQUISA, EXTENSAO E MONITORIA AOS ESTUDANTES</t>
  </si>
  <si>
    <t>GESTAO DE BOLSA DE POS-DOUTORADO PARA PESQUISADOR DOUTOR COLABORADOR, VINCULADO AO TCTC 11/2022, PROCESSO 23006.006160/2022-11 - TNC.</t>
  </si>
  <si>
    <t>CONCESSAO DE SUPRIMENTO DE FUNDOS.</t>
  </si>
  <si>
    <t>WANDERLEI SOARES DOS SANTOS</t>
  </si>
  <si>
    <t>FERNANDA PEREIRA DE JESUS</t>
  </si>
  <si>
    <t>MULTA - CONTRIBUICAO PARA O PSS POR SERVIDOR AFASTADO SEM REMUNERACAO - LAIS REGINA RIBEIRO VAROTTO</t>
  </si>
  <si>
    <t>COORDENACAO-GERAL DE TESOURARIA - CGTES</t>
  </si>
  <si>
    <t>FORNECIMENTO DE AGUA, COLETA DE ESGOTO, TAXA DE DRENAGEM E DE RESIDUOS SOLIDOS (LIXO) PARA O CAMPUS E UNIDADES DA UFABC EM SANTO ANDRE</t>
  </si>
  <si>
    <t>CIA DE SANEAMENTO BASICO DO ESTADO DE SAO PAULO SABESP</t>
  </si>
  <si>
    <t>CONTRATACAO DE PESSOA JURIDICA PARA FORNECIMENTO DE ENERGIA ELETRICA PARA AS UNIDADES DE SAO BERNARDO DO CAMPO DA UFABC</t>
  </si>
  <si>
    <t>ELETROPAULO METROPOLITANA ELETRICIDADE DE SAO PAULO S.</t>
  </si>
  <si>
    <t>CONTRATACAO DE PESSOA JURIDICA PARA FORNECIMENTO DE ENERGIA ELETRICA PARA AS UNIDADES DE SANTO ANDRE DA UFABC</t>
  </si>
  <si>
    <t>TRATA-SE DE CONTRATACAO DE EMPRESA ESPECIALIZADA PARA PRESTAR SERVICO DE ENCADERNACAO E REENCADERNACAO DE LIVROS, PARA REVITALIZACAO DO ACERVO DO SISTEMA DE BIBLIOTECAS DA FUNDACAO UNIVERSIDADE FEDERAL DO ABC  UFABC.</t>
  </si>
  <si>
    <t>JOSUE CRISTIAN VIEIRA VAZ</t>
  </si>
  <si>
    <t>PAGAMENTO A TERCEIROS INSS PATRONAL</t>
  </si>
  <si>
    <t>COORD.GERAL DE ORCAMENTO, FINANCAS E CONTAB.</t>
  </si>
  <si>
    <t>PAGAMENTO DE ENCARGO DE CURSO E CONCURSO DOCENTE NAO FEDERAL 2023</t>
  </si>
  <si>
    <t>AQUISICAO DE INSUMOS PARA COLETA DE RESIDUOS</t>
  </si>
  <si>
    <t>MRV PLASTICOS E COMERCIO DE PRODUTOS EM GERAL LTDA</t>
  </si>
  <si>
    <t>8282</t>
  </si>
  <si>
    <t>REESTRUTURACAO E MODERNIZACAO DAS INSTITUICOES FEDERAIS DE ENSINO SUPERIOR</t>
  </si>
  <si>
    <t>AQUISICAO DE ITENS DIVERSOS</t>
  </si>
  <si>
    <t>JOSEANE RIBEIRO SANTOS BATISTA LTDA</t>
  </si>
  <si>
    <t>FOLHA DE PAGAMENTO DE DEZEMBRO 2022</t>
  </si>
  <si>
    <t>ATIVOS CIVIS DA UNIAO</t>
  </si>
  <si>
    <t>REPASSE MENSAL DE VALORES PER CAPITA A GEAP - DEZEMBRO/2022</t>
  </si>
  <si>
    <t>GEAP AUTOGESTAO EM SAUDE</t>
  </si>
  <si>
    <t>ASSISTENCIA MEDICA E ODONTOLOGICA DE CIVIS - COMPLEMENTACAO DA UNIAO</t>
  </si>
  <si>
    <t>CONTRIBUICAO PARA O PSS POR SERVIDOR AFASTADO SEM REMUNERACAO - LAIS REGINA RIBEIRO VAROTTO</t>
  </si>
  <si>
    <t>CONTRIBUICAO DA UNIAO, DE SUAS AUTARQUIAS E FUNDACOES PARA O CUSTEIO DO REGIME DE PREVIDENCIA DOS SERVIDORES PUBLICOS FEDERAIS</t>
  </si>
  <si>
    <t>FOLHA DE PAGAMENTO - JANEIRO DE 2023</t>
  </si>
  <si>
    <t>APOSENTADORIAS E PENSOES CIVIS DA UNIAO</t>
  </si>
  <si>
    <t>1001000000</t>
  </si>
  <si>
    <t>SECRETARIA DO TESOURO NACIONAL/CGTES/STN</t>
  </si>
  <si>
    <t>PSS PATRONAL DE FLAVIO EDUARDO AOKI HORITA.</t>
  </si>
  <si>
    <t>PSS PATRONAL DE RAFAEL CELEGHINI SANTIAGO.</t>
  </si>
  <si>
    <t>PSS PATRONAL DE DANIEL MORGATO MARTIN</t>
  </si>
  <si>
    <t>FOLHA DE PAGAMENTO DE JANEIRO DE 2023</t>
  </si>
  <si>
    <t>CONTRIBUICAO PARA O PSS POR SERVIDOR AFASTADO SEM REMUNERACAO - FLAVIO EDUARDO AOKI HORITA - JUROS / MULTA</t>
  </si>
  <si>
    <t>FOLHA DE PAGAMENTO DE FEVEREIRO DE 2023</t>
  </si>
  <si>
    <t>0005</t>
  </si>
  <si>
    <t>AUXILIO-ALIMENTACAO DE CIVIS ATIVOS</t>
  </si>
  <si>
    <t>ASSISTENCIA PRE-ESCOLAR AOS DEPENDENTES DE SERVIDORES CIVIS E DE EMPREGADOS</t>
  </si>
  <si>
    <t>0003</t>
  </si>
  <si>
    <t>AUXILIO-TRANSPORTE DE CIVIS ATIVOS</t>
  </si>
  <si>
    <t>0009</t>
  </si>
  <si>
    <t>AUXILIO-FUNERAL E NATALIDADE DE CIVIS</t>
  </si>
  <si>
    <t>REPASSE MENSAL DE VALORES PER CAPITA A GEAP - JANEIRO  DE 2023</t>
  </si>
  <si>
    <t>DIARIAS CMCC - INTERNACIONAL PARA SERVIDORES</t>
  </si>
  <si>
    <t>DIARIAS CCNH - INTERNACIONAL PARA SERVIDORES</t>
  </si>
  <si>
    <t>CONTRATACAO DIRETA DA ASSOCIATION OF INTERNATIONAL EDUCATION ADMINISTRATORS (AIEA) PARA PAGAMENTO DE INSCRICAO DO ASSESSOR DE RELACOES INTERNACIONAIS NO EVENTO 2023 AIEA ANNUAL CONFERENCE</t>
  </si>
  <si>
    <t>ASSOCIATION OF INTERNATIONAL EDUCATION ADMINISTRATORS</t>
  </si>
  <si>
    <t>CONSTRUTORA MOTA &amp; RODRIGUES LTDA</t>
  </si>
  <si>
    <t>AQUISICAO DE PAPEL HIGIENICO E PAPEL TOALHA</t>
  </si>
  <si>
    <t>OFICIAL PAPER INDUSTRIA E COMERCIO EIRELI</t>
  </si>
  <si>
    <t>ATA PARA AQUISICAO DE INSUMOS DIVERSOS</t>
  </si>
  <si>
    <t>DOAC COMERCIO &amp; SERVICOS LTDA</t>
  </si>
  <si>
    <t>LAJ COMERCIO E IMPORTACAO LTDA.</t>
  </si>
  <si>
    <t>TY BORTHOLIN COMERCIAL LTDA</t>
  </si>
  <si>
    <t>MERCAUTIL COMERCIO DE FERRAMENTAS E UTILIDADES LTDA</t>
  </si>
  <si>
    <t>DARLU INDUSTRIA TEXTIL LTDA</t>
  </si>
  <si>
    <t>AQUISICAO DE PAPEL TOALHA.</t>
  </si>
  <si>
    <t>ATA DE REGISTRO DE PRECOS PARA AQUISICAO DE MATERIAIS DE CONSUMO (REAGENTES) PARA ATENDER AS NECESSIDADES DOS CURSOS DE GRADUACAO DA FUNDACAO UNIVERSIDADE FEDERAL DO ABC  UFABC</t>
  </si>
  <si>
    <t>COMERCIAL SOL RADIANTE LTDA</t>
  </si>
  <si>
    <t>REGISTRO DE PRECOS PARA EVENTUAL AQUISICAO DE MATERIAIS PARA SECAO DE ENGENHARIA DE SEGURANCA DO TRABALHO.</t>
  </si>
  <si>
    <t>D M P DE A RODRIGUES - COMERCIO E SOLUCOES EM SAUDE</t>
  </si>
  <si>
    <t>SERGIO HENRIQUE AZALINI 77262174649</t>
  </si>
  <si>
    <t>PRESTACAO DE SERVICOS CONTINUOS DE MANUTENCAO PREVENTIVA, CORRETIVA E PREDITIVA PREDIAL COM FORNECIMENTO DE MAO-DE-OBRA NOS CAMPUS DA FUNDACAO UNIVERSIDADE FEDERAL DO ABC</t>
  </si>
  <si>
    <t>ACTIVE ENGENHARIA LTDA</t>
  </si>
  <si>
    <t>AQUISICAO DE INSUMOS DE JARDINAGEM</t>
  </si>
  <si>
    <t>TECA TECNOLOGIA E COMERCIO LTDA</t>
  </si>
  <si>
    <t>SEMENTEK COMERCIO E REPRESENTACOES LTDA</t>
  </si>
  <si>
    <t>KM JUNIOR LTDA</t>
  </si>
  <si>
    <t>CONTRATACAO DE EMPRESA PARA PRESTACAO DE SERVICOS DE ZELADORIA E AJUDANTES GERAIS NA UFABC</t>
  </si>
  <si>
    <t>RCA PRODUTOS E SERVICOS LTDA.</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</si>
  <si>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</si>
  <si>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</si>
  <si>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</si>
  <si>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</si>
  <si>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</si>
  <si>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</si>
  <si>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</si>
  <si>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</si>
  <si>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</si>
  <si>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</si>
  <si>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</si>
  <si>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</si>
  <si>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</si>
  <si>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</si>
  <si>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</si>
  <si>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</si>
  <si>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</si>
  <si>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</si>
  <si>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</si>
  <si>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</si>
  <si>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</si>
  <si>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</si>
  <si>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</si>
  <si>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</si>
  <si>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</si>
  <si>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</si>
  <si>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</si>
  <si>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</si>
  <si>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</si>
  <si>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</si>
  <si>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</si>
  <si>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</si>
  <si>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</si>
  <si>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</si>
  <si>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</si>
  <si>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</si>
  <si>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</si>
  <si>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</si>
  <si>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</si>
  <si>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</si>
  <si>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</si>
  <si>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</si>
  <si>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</si>
  <si>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</si>
  <si>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</si>
  <si>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</si>
  <si>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</si>
  <si>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</si>
  <si>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</si>
  <si>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</si>
  <si>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</si>
  <si>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</si>
  <si>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</si>
  <si>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</si>
  <si>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</si>
  <si>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</si>
  <si>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</si>
  <si>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4002</t>
  </si>
  <si>
    <t>ASSISTENCIA AO ESTUDANTE DE ENSINO SUPERIOR - DESPESAS DIVERSAS</t>
  </si>
  <si>
    <t>PNAES - DECRETO N. 7.234/2010 - AUXILIO FINANCEIRO A ESTUDANTE</t>
  </si>
  <si>
    <t>6</t>
  </si>
  <si>
    <t>REAL FOOD ALIMENTACAO LTDA</t>
  </si>
  <si>
    <t>PROGRAMAS DE AUXILIOS SOCIOECONOMICOS 2022 - AUXILIO ALIMENTACAO</t>
  </si>
  <si>
    <t>PROGRAMA DE BOLSAS DE INICIACAO CIENTIFICA.</t>
  </si>
  <si>
    <t>PROGRAMA DE BOLSAS DE IC PESQUISANDO DESDE O PRIMEIRO DIA - PDPD - EDITAL 11/2022.</t>
  </si>
  <si>
    <t>EDITAL 12/2022 - CONCESSAO DE BOLSAS DE INICIACAO CIENTIFICA DO PROGRAMA PESQUISANDO DESDE O PRIMEIRO DIA ACOES AFIRMATIVAS - PDPD AF.</t>
  </si>
  <si>
    <t>AUXILIO EVENTOS ESTUDANTIS DE CARATER CIENTIFICO, ACADEMICO OU TECNOLOGICO.</t>
  </si>
  <si>
    <t>AUXILIO EVENTOS ESTUDANTIS DE CARATER CIENTIFICO, ACADEMICO OU TECNOLOGICO</t>
  </si>
  <si>
    <t>PAGAMENTO DE BOLSAS PARA DISCENTES PARTICIPANTES DO PROGRAMA DE BOLSISTAS NOS CURSOS DE LINGUAS DA DIVISAO DE IDIOMAS DA UFABC.</t>
  </si>
  <si>
    <t>ASSOC NAC DIRIGENTES DAS INST FED DE ENSINO SUPERIOR</t>
  </si>
  <si>
    <t>00PW</t>
  </si>
  <si>
    <t>000A</t>
  </si>
  <si>
    <t>CONTRIBUICAO A ASSOCIACAO NACIONAL DOS DIRIGENTES DAS INSTITUICOES FEDERAIS DE ENSINO SUPERIOR (ANDIFES)</t>
  </si>
  <si>
    <t>EMPRESA BRASIL DE COMUNICACAO S.A</t>
  </si>
  <si>
    <t>DHUAN COMISSARIA DE DESPACHOS ADUANEIROS LTDA</t>
  </si>
  <si>
    <t>CONTRATACAO DE SERVICO DE DESEMBARACO ADUANEIRO PARA AS CARGAS IMPORTADAS PELA UFABC.</t>
  </si>
  <si>
    <t>ARGUS DESPACHOS ADUANEIROS E LOGISTICA LTDA</t>
  </si>
  <si>
    <t>CONTRATACAO DE EMPRESA ESPECIALIZADA PARA PROMOVER A PUBLICACAO DE MATERIAS LEGAIS EM JORNAIS DE CIRCULACAO NACIONAL PARA A FUNDACAO UNIVERSIDADE FEDERAL DO ABC - UFABC.</t>
  </si>
  <si>
    <t>PAGAMENTO DE BOLSISTAS PARA ATUACAO NA MODALIDADE DE BOLSA DE TREINAMENTO E APOIO TECNICO EM PESQUISA (TATP) PARA ATENDIMENTO AOS NUCLEOS ESTRATEGICOS DE PESQUISA DA UFABC.</t>
  </si>
  <si>
    <t>PRIMASOFT INFORMATICA LTDA.</t>
  </si>
  <si>
    <t>4572</t>
  </si>
  <si>
    <t>CAPACITACAO DE SERVIDORES PUBLICOS FEDERAIS EM PROCESSO DE QUALIFICACAO E REQUALIFICACAO</t>
  </si>
  <si>
    <t>MERCK S/A</t>
  </si>
  <si>
    <t>RECOLHIMENTO DE PSS POR SERVIDOR AFASTADO SEM REMUNERACAO - ERNANI MEIRA VERGINIANO.</t>
  </si>
  <si>
    <t>MUNICIPIO DE SAO BERNARDO DO CAMPO</t>
  </si>
  <si>
    <t>CONTRATACAO DE SERVICO DE COLETA DE LIXO INFECTANTE DOS LABORATORIOS E BIOTERIO PARA O CAMPUS SANTO ANDRE</t>
  </si>
  <si>
    <t>SERVICO MUNICIPAL DE SANEAMENTO AMBIENTAL DE SANTO ANDR</t>
  </si>
  <si>
    <t>CONTRATACAO DE EMPRESA ESPECIALIZADA NA PRESTACAO DE SERVICOS DE ACONDICIONAMENTO, COLETA, TRANSPORTE, TRATAMENTO E DESTINACAO FINAL DE RESIDUOS QUIMICOS PRODUZIDOS NAS DEPENDENCIAS DOS CAMPI DA UFABC</t>
  </si>
  <si>
    <t>RECINTEC TECNOLOGIAS AMBIENTAIS LTDA</t>
  </si>
  <si>
    <t>ATA MATERIAL DE COPA E LIMPEZA</t>
  </si>
  <si>
    <t>AQUISICAO DE CAFE, ACUCAR E COPOS DESCARTAVEIS</t>
  </si>
  <si>
    <t>DPS GONCALVES INDUSTRIA E COMERCIO DE ALIMENTOS LTDA</t>
  </si>
  <si>
    <t>KAWAN HIDEYUKI HATTANO</t>
  </si>
  <si>
    <t>NATIVA LAB PRODUTOS LABORATORIAIS EIRELI</t>
  </si>
  <si>
    <t>A C L ASSISTENCIA E COMERCIO DE PRODUTOS PARA LABORATOR</t>
  </si>
  <si>
    <t>LIFE TECHNOLOGIES BRASIL COMERCIO E INDUSTRIA DE PRODUT</t>
  </si>
  <si>
    <t>REAG-LAB COMERCIO DE PRODUTOS MEDICOS E HOSPITALARES LT</t>
  </si>
  <si>
    <t>LSC COMERCIAL EIRELI</t>
  </si>
  <si>
    <t>ORBITAL PRODUTOS PARA LABORATORIOS LTDA</t>
  </si>
  <si>
    <t>PROMEGA BIOTECNOLOGIA DO BRASIL LTDA.</t>
  </si>
  <si>
    <t>SIGMA-ALDRICH BRASIL LTDA</t>
  </si>
  <si>
    <t>GDD EDITORA GRAFICA LTDA</t>
  </si>
  <si>
    <t>SERVICOS GRAFICOS EM IMPRESSAO OFFSET</t>
  </si>
  <si>
    <t>CONTRATACAO DE SERVICO DE OUTSOURCING ALMOXARIFADO VIRTUAL</t>
  </si>
  <si>
    <t>AUTOPEL AUTOMACAO COMERCIAL E INFORMATICA LTDA.</t>
  </si>
  <si>
    <t>ELEVADORES VILLARTA LTDA</t>
  </si>
  <si>
    <t>CONTRATACAO DE EMPRESA ESPECIALIZADA NA PRESTACAO DE SERVICOS CONTINUADOS DE MANUTENCAO PREVENTIVA E CORRETIVA DE ELEVADORES, PLATAFORMA ELEVATORIA E MONTA-CARGA E ADEQUACAO DE ELEVADORES NOS CAMPI DE SANTO ANDRE E SAO BERNARDO DO CAMPO DA UFABC</t>
  </si>
  <si>
    <t>CONTRATACAO DE EMPRESA PARA PRESTACAO DE SERVICOS DE JARDINAGEM</t>
  </si>
  <si>
    <t>CONTRATACAO DE PESSOA JURIDICA PARA PRESTACAO DE SERVICOS DE GERENCIAMENTO DO ALMOXARIFADO</t>
  </si>
  <si>
    <t>PEDRO REGINALDO DE ALBERNAZ FARIA E FAGUNDES LTDA</t>
  </si>
  <si>
    <t>COBRA SAUDE AMBIENTAL LTDA</t>
  </si>
  <si>
    <t>AIRTEMP CENTRAL DE SERVICOS E COMERCIO DE REFRIGERACAO</t>
  </si>
  <si>
    <t>CONTRATACAO DE EMPRESA ESPECIALIZADA DE CONSTRUCAO CIVIL PARA EXECUCAO DAS OBRAS DO BLOCO ANEXO DO CAMPUS SANTO ANDRE DA UNIVERSIDADE FEDERAL DO ABC- UFABC</t>
  </si>
  <si>
    <t>PRESTACAO DE SERVICOS CONTINUOS DE PORTARIA</t>
  </si>
  <si>
    <t>PROGRIDA - PRESTACAO DE SERVICOS LTDA</t>
  </si>
  <si>
    <t>PRESTACAO DE SERVICOS CONTINUOS DE VIGILANCIA PATRIMONIAL DESARMADA</t>
  </si>
  <si>
    <t>PHERTAS SEGURANCA LTDA</t>
  </si>
  <si>
    <t>CONTRATACAO DE EMPRESA ESPECIALIZADA PARA MANUTENCAO DO ICECUBE</t>
  </si>
  <si>
    <t>LCSTECH COMERCIAL LTDA</t>
  </si>
  <si>
    <t>TIM S A</t>
  </si>
  <si>
    <t>LINK DE DADOS REDUNDANTE ENTRE OS CAMPI SANTO ANDRE E SAO BERNARDO</t>
  </si>
  <si>
    <t>MENDEX NETWORKS TELECOMUNICACOES LTDA</t>
  </si>
  <si>
    <t>AQUISICAO DE SUPRIMENTOS DE IMPRESSAO 2022.</t>
  </si>
  <si>
    <t>SEGUROS SURA S.A.</t>
  </si>
  <si>
    <t>CONTRATACAO DE SERVICO DE SEGURO PARA AS CARGAS IMPORTADAS PELA UFABC.</t>
  </si>
  <si>
    <t>SOMPO SEGUROS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</si>
  <si>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</si>
  <si>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</si>
  <si>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</si>
  <si>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</si>
  <si>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</si>
  <si>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</si>
  <si>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</si>
  <si>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</si>
  <si>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</si>
  <si>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VANESSA LUCENA EMPINOTTI</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</si>
  <si>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</si>
  <si>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</si>
  <si>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</si>
  <si>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</si>
  <si>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</si>
  <si>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</si>
  <si>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</si>
  <si>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</si>
  <si>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</si>
  <si>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</si>
  <si>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</si>
  <si>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</si>
  <si>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</si>
  <si>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CONCESSAO DE BOLSAS PARA AS ACOES DO PAAE E PAAC 2023 - EDITAL Nº 4/2023 - PROEC.</t>
  </si>
  <si>
    <t>170588</t>
  </si>
  <si>
    <t>BOLSA PROJETO DE MELHORIA DO ENSINO NA GRADUACAO - PMEG/2023.</t>
  </si>
  <si>
    <t>CONTRATACAO DE AFILIACAO DO SISTEMA DE BIBLIOTECAS DA UFABC (SISBI-UFABC) A ASSOCIACAO BRASILEIRA DE EDITORES CIENTIFICOS, CONFORME CONDICOES, QUANTIDADES E EXIGENCIAS ESTABELECIDAS NESTE PROCESSO.</t>
  </si>
  <si>
    <t>CONCESSAO DE BOLSAS PARA A ACAO REVISTA CONECTADAS - EDITAL Nº 7/2023 - PROEC.</t>
  </si>
  <si>
    <t>IMPORTACAO DE CROMATOGRAFO DE IONS PARA UTILIZACAO NO PROJETO DE PESQUISA INTITULADO CRIACAO DA REDE MCTI DE MONITORAMENTO DE COVID-19 EM AGUAS RESIDUAIS, DEVIDAMENTE APROVADO PELO CNPQ, RECURSO EXTERNO COM REEMBOLSO.</t>
  </si>
  <si>
    <t>PAGAMENTOS REFERENTES AO PROCESSO 23006.012322/2021-80 - EDITAL PROAP Nº 19/2021 - AUXILIO ALIMENTACAO EXCEPCIONAL.</t>
  </si>
  <si>
    <t>NICOLAS BERNARDO MATOS</t>
  </si>
  <si>
    <t>ISAC ANTONIO AZEVEDO CASTRO</t>
  </si>
  <si>
    <t>CONTRATACAO DE EMPRESA PARA AGENCIAMENTO DE TRANSPORTE INTERNACIONAL PARA AS CARGAS IMPORTADAS PELA UFABC.</t>
  </si>
  <si>
    <t>FUNDACAO PARA O VESTIBULAR DA UNIVERSIDADE ESTADUAL PAU</t>
  </si>
  <si>
    <t>FOLHA DE PAGAMENTO DE FEVEREIRO/2023</t>
  </si>
  <si>
    <t>REPASSE MENSAL DE VALORES PER CAPITA A GEAP - FEVEREIRO/2023</t>
  </si>
  <si>
    <t>PAGAMENTO DE INSCRICAO DE SERVIDORES DA ASSESSORIA DE RELACOES INTERNACIONAIS NO EVENTO NAFSA 2023 ANNUAL CONFERENCE E EXPO</t>
  </si>
  <si>
    <t>NAFSA: ASSOCIATION OF INTERNATIONAL EDUCATORS</t>
  </si>
  <si>
    <t>PARTICIPACAO DA EDITORA DA UFABC NO EVENTO FESTA DO LIVRO DA UFMG, EDICAO 2023.</t>
  </si>
  <si>
    <t>ASSOCIACAO BRASILEIRA DAS EDITORAS UNIVERSITARIAS</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</si>
  <si>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</si>
  <si>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SEGER COMERCIAL IMPORTADORA E EXPORTADORA S.A.</t>
  </si>
  <si>
    <t>DIARIAS PROEC - NACIONAL PARA SERVIDORES</t>
  </si>
  <si>
    <t>DIARIAS PROEC - NACIONAL PARA COLABORADORES</t>
  </si>
  <si>
    <t>CRÉDITO PRÉ-EMPENHADO</t>
  </si>
  <si>
    <t>CONCESSAO DE BOLSAS PARA A ACAO ESCOLA PREPARATORIA DA UFABC - INSTRUTORES- EDITAL Nº 3/2023 - PROEC.</t>
  </si>
  <si>
    <t>AUXILIO A EVENTOS ESTUDANTIS DE CARATER CIENTIFICO, ACADEMICO OU TECNOLOGICO - ¿ENCONTROS NACIONAIS DA ASSOCIACAO NACIONAL DE POS-GRADUACAO E PESQUISA EM PLANEJAMENTO URBANO E REGIONAL¿ ¿ ENANPUR 40 ANOS: NOVOS TEMPOS, NOVOS DESAFIOS EM UM BRASIL DIVERSO.¿</t>
  </si>
  <si>
    <t>CARTAO PESQUISADOR - SOLICITACAO Nº 01/2021 PARA ATENDIMENTO AS DEMANDAS DO PROJETO CENTRAL EXPERIMENTAL MULTIUSUARIO - CEM</t>
  </si>
  <si>
    <t>ASSOCIACAO BRASILEIRA DE EDITORES CIENTIFICOS</t>
  </si>
  <si>
    <t>0028</t>
  </si>
  <si>
    <t>CONTRIBUICAO A ASSOCIACAO BRASILEIRA DE EDITORES CIENTIFICOS (ABEC)</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</si>
  <si>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</si>
  <si>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</si>
  <si>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</si>
  <si>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</si>
  <si>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</si>
  <si>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</si>
  <si>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</si>
  <si>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</si>
  <si>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</si>
  <si>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</si>
  <si>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</si>
  <si>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</si>
  <si>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</si>
  <si>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</si>
  <si>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</si>
  <si>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</si>
  <si>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</si>
  <si>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</si>
  <si>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</si>
  <si>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</si>
  <si>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</si>
  <si>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</si>
  <si>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</si>
  <si>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</si>
  <si>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</si>
  <si>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</si>
  <si>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</si>
  <si>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</si>
  <si>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</si>
  <si>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</si>
  <si>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</si>
  <si>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</si>
  <si>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</si>
  <si>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</si>
  <si>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</si>
  <si>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</si>
  <si>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</si>
  <si>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</si>
  <si>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</si>
  <si>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</si>
  <si>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</si>
  <si>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</si>
  <si>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</si>
  <si>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</si>
  <si>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</si>
  <si>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</si>
  <si>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</si>
  <si>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</si>
  <si>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</si>
  <si>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</si>
  <si>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</si>
  <si>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</si>
  <si>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</si>
  <si>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</si>
  <si>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</si>
  <si>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</si>
  <si>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</si>
  <si>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</si>
  <si>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</si>
  <si>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</si>
  <si>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</si>
  <si>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</si>
  <si>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</si>
  <si>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</si>
  <si>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</si>
  <si>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</si>
  <si>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</si>
  <si>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</si>
  <si>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</si>
  <si>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</si>
  <si>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</si>
  <si>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</si>
  <si>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</si>
  <si>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</si>
  <si>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</si>
  <si>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</si>
  <si>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</si>
  <si>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</si>
  <si>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</si>
  <si>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</si>
  <si>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</si>
  <si>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</si>
  <si>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</si>
  <si>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</si>
  <si>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</si>
  <si>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</si>
  <si>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</si>
  <si>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</si>
  <si>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</si>
  <si>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</si>
  <si>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</si>
  <si>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</si>
  <si>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</si>
  <si>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</si>
  <si>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</si>
  <si>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</si>
  <si>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</si>
  <si>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</si>
  <si>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</si>
  <si>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</si>
  <si>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</si>
  <si>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</si>
  <si>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</si>
  <si>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</si>
  <si>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</si>
  <si>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</si>
  <si>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</si>
  <si>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</si>
  <si>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</si>
  <si>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</si>
  <si>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</si>
  <si>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</si>
  <si>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</si>
  <si>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</si>
  <si>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</si>
  <si>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</si>
  <si>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</si>
  <si>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</si>
  <si>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</si>
  <si>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</si>
  <si>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</si>
  <si>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</si>
  <si>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</si>
  <si>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</si>
  <si>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</si>
  <si>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</si>
  <si>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</si>
  <si>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</si>
  <si>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</si>
  <si>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</si>
  <si>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</si>
  <si>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</si>
  <si>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</si>
  <si>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</si>
  <si>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</si>
  <si>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</si>
  <si>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</si>
  <si>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</si>
  <si>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</si>
  <si>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</si>
  <si>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</si>
  <si>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</si>
  <si>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</si>
  <si>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</si>
  <si>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</si>
  <si>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</si>
  <si>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</si>
  <si>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</si>
  <si>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</si>
  <si>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</si>
  <si>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</si>
  <si>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</si>
  <si>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</si>
  <si>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</si>
  <si>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</si>
  <si>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</si>
  <si>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</si>
  <si>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</si>
  <si>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</si>
  <si>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</si>
  <si>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</si>
  <si>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</si>
  <si>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</si>
  <si>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</si>
  <si>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</si>
  <si>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</si>
  <si>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</si>
  <si>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</si>
  <si>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</si>
  <si>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</si>
  <si>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</si>
  <si>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</si>
  <si>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</si>
  <si>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</si>
  <si>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</si>
  <si>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</si>
  <si>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</si>
  <si>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</si>
  <si>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</si>
  <si>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</si>
  <si>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</si>
  <si>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</si>
  <si>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</si>
  <si>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</si>
  <si>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</si>
  <si>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</si>
  <si>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</si>
  <si>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</si>
  <si>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</si>
  <si>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</si>
  <si>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</si>
  <si>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</si>
  <si>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BOLSAS DE ESTUDO NO PAIS</t>
  </si>
  <si>
    <t>PAGAMENTO DE BOLSISTAS PARA ATUACAO NA MODALIDADE DE BOLSA DE TREINAMENTO E APOIO TECNICO EM PESQUISA (TATP), DESTINADO AO PREENCHIMENTO DE VAGAS PARA ATENDIMENTO AOS BIOTERIOS DA PROPES/UFABC.</t>
  </si>
  <si>
    <t>GESTAO DE BOLSA DE TREINAMENTO E APOIO TECNICO A PESQUISA PARA A DIVISAO DE ADMINISTRACAO DOS PROGRAMAS DE INICIACAO CIENTIFICA - DAPIC - ED. 01/2023 - TATP IC.</t>
  </si>
  <si>
    <t>AUXILIOS PARA DESENV. DE ESTUDOS E PESQUISAS</t>
  </si>
  <si>
    <t>GABRIEL MACHADO ARAUJO</t>
  </si>
  <si>
    <t>BRUNO BUENO FURQUIM</t>
  </si>
  <si>
    <t>CONCESSAO DE BOLSAS PARA DISCENTES DA POS-GRADUACAO DA UFABC (PROPG)</t>
  </si>
  <si>
    <t>MATERIAL DE CONSUMO - PAGTO ANTECIPADO</t>
  </si>
  <si>
    <t>FRETES E TRANSPORTES DE ENCOMENDAS</t>
  </si>
  <si>
    <t>SERVICO DE SELECAO E TREINAMENTO</t>
  </si>
  <si>
    <t>SERVICOS DE AGUA E ESGOTO</t>
  </si>
  <si>
    <t>SERVICOS DE ENERGIA ELETRICA</t>
  </si>
  <si>
    <t>CONTRIBUICAO P/ CUSTEIO DE ILUMINACAO PUBLICA</t>
  </si>
  <si>
    <t>PAGAMENTO DE BOLSISTAS PARA ATUACAO NA MODALIDADE DE BOLSA DE TREINAMENTO E APOIO TECNICO EM PESQUISA (TATP), DESTINADO AO PREENCHIMENTO DE VAGAS PARA ATENDIMENTO AOS NUCLEOS ESTRATEGICOS DE PESQUISA DA UFABC - ED. 01/2023.</t>
  </si>
  <si>
    <t>SERVICOS GRAFICOS E EDITORIAIS</t>
  </si>
  <si>
    <t>CONTRIB.PREVIDENCIARIAS-SERVICOS DE TERCEIROS</t>
  </si>
  <si>
    <t>GRATIFICACAO POR ENCARGO DE CURSO E CONCURSO - GECC</t>
  </si>
  <si>
    <t>MAQUINAS, UTENSILIOS E EQUIPAMENTOS  DIVERSOS</t>
  </si>
  <si>
    <t>RESSARCIMENTO ASSISTENCIA MEDICA/ODONTOLOGICA</t>
  </si>
  <si>
    <t>CONTRIBUICAO PATRONAL PARA O RPPS</t>
  </si>
  <si>
    <t>PENSOES CIVIS</t>
  </si>
  <si>
    <t>SALARIO CONTRATO TEMPORARIO</t>
  </si>
  <si>
    <t>VENCIMENTOS E SALARIOS</t>
  </si>
  <si>
    <t>ABONO DE PERMANENCIA</t>
  </si>
  <si>
    <t>ADICIONAL DE INSALUBRIDADE</t>
  </si>
  <si>
    <t>GRATIFICACAO POR EXERCICIO DE CARGO EFETIVO</t>
  </si>
  <si>
    <t>GRAT POR EXERCICIO DE FUNCOES COMISSIONADAS</t>
  </si>
  <si>
    <t>GRATIFICACAO DE TEMPO DE SERVICO</t>
  </si>
  <si>
    <t>FERIAS VENCIDAS E PROPORCIONAIS</t>
  </si>
  <si>
    <t>13º SALARIO</t>
  </si>
  <si>
    <t>FERIAS - 1/3 CONSTITUCIONAL</t>
  </si>
  <si>
    <t>FERIAS - PAGAMENTO ANTECIPADO</t>
  </si>
  <si>
    <t>SENT.JUD.NAO TRANS JULG CARAT CONT AT CIVIL</t>
  </si>
  <si>
    <t>INDENIZACAO EM DECORRENCIA DE ADESAO AO PDV - PROGRAMA DE DESLIGAMENTO E/OU DEMISSAO VOLUNTARIA</t>
  </si>
  <si>
    <t>ESTAGIARIOS</t>
  </si>
  <si>
    <t>AUXILIO-ALIMENTACAO</t>
  </si>
  <si>
    <t>AUXILIO-CRECHE</t>
  </si>
  <si>
    <t>AUXILIO-TRANSPORTE</t>
  </si>
  <si>
    <t>AUXILIO-CRECHE CIVIL</t>
  </si>
  <si>
    <t>AUXILIO-ALIMENTACAO CIVIS</t>
  </si>
  <si>
    <t>AUXILIO-TRANSPORTE CIVIS</t>
  </si>
  <si>
    <t>SERVICOS DE APOIO AO ENSINO</t>
  </si>
  <si>
    <t>LIMPEZA E CONSERVACAO</t>
  </si>
  <si>
    <t>MATERIAL DE LIMPEZA E PROD. DE HIGIENIZACAO</t>
  </si>
  <si>
    <t>GENEROS DE ALIMENTACAO</t>
  </si>
  <si>
    <t>SERVICO DE INCINERACAO,DESTRUICAO E DEMOLICAO</t>
  </si>
  <si>
    <t>MATERIAL QUIMICO</t>
  </si>
  <si>
    <t>ROOSEVELT DROPPA JUNIOR</t>
  </si>
  <si>
    <t>AUXILIO A PESQUISADORES</t>
  </si>
  <si>
    <t>MATERIAL DE PROTECAO E SEGURANCA</t>
  </si>
  <si>
    <t>MATERIAL DE SINALIZACAO VISUAL E OUTROS</t>
  </si>
  <si>
    <t>MANUTENCAO E CONSERV. DE BENS IMOVEIS</t>
  </si>
  <si>
    <t>MANUT. E CONSERV. DE MAQUINAS E EQUIPAMENTOS</t>
  </si>
  <si>
    <t>APOIO ADMINISTRATIVO, TECNICO E OPERACIONAL</t>
  </si>
  <si>
    <t>SUPORTE DE INFRAESTRUTURA DE TIC</t>
  </si>
  <si>
    <t>COMUNICACAO DE DADOS E REDES EM GERAL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</si>
  <si>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</si>
  <si>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</si>
  <si>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</si>
  <si>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</si>
  <si>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</si>
  <si>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</si>
  <si>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</si>
  <si>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</si>
  <si>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</si>
  <si>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</si>
  <si>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</si>
  <si>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FORNECIMENTO DE ALIMENTACAO</t>
  </si>
  <si>
    <t>ENTIDADES REPRESENTATIVAS DE CLASSE</t>
  </si>
  <si>
    <t>SERVICOS TECNICOS PROFISSIONAIS</t>
  </si>
  <si>
    <t>SERVICOS DE PUBLICIDADE LEGAL</t>
  </si>
  <si>
    <t>COMISSOES E CORRETAGENS</t>
  </si>
  <si>
    <t>ASSINATURAS DE PERIODICOS E ANUIDADES</t>
  </si>
  <si>
    <t>MANUTENCAO CORRETIVA/ADAPTATIVA E SUSTENTACAO SOFTWARES</t>
  </si>
  <si>
    <t>MATERIAL DE EXPEDIENTE</t>
  </si>
  <si>
    <t>MOBILIARIO EM GERAL</t>
  </si>
  <si>
    <t>APAR.EQUIP.UTENS.MED.,ODONT,LABOR.HOSPIT.</t>
  </si>
  <si>
    <t>SERVICOS DE COPA E COZINHA</t>
  </si>
  <si>
    <t>MATERIAL ELETRICO E ELETRONICO</t>
  </si>
  <si>
    <t>VIGILANCIA OSTENSIVA</t>
  </si>
  <si>
    <t>LOCACAO DE SOFTWARES</t>
  </si>
  <si>
    <t>MATERIAL DE TIC - MATERIAL DE CONSUMO</t>
  </si>
  <si>
    <t>EMISSAO DE CERTIFICADOS DIGITAIS</t>
  </si>
  <si>
    <t>SERVICOS DE TELECOMUNICACOES</t>
  </si>
  <si>
    <t>TELEFONIA FIXA E MOVEL - PACOTE DE COMUNICACAO DE DADOS</t>
  </si>
  <si>
    <t>SERV. DE APOIO ADMIN., TECNICO E OPERACIONAL</t>
  </si>
  <si>
    <t>PASSAGENS PARA O PAIS</t>
  </si>
  <si>
    <t>PASSAGENS PARA O EXTERIOR</t>
  </si>
  <si>
    <t>RESSARCIMENTO DE PASSAGENS E DESP.C/LOCOMOCAO</t>
  </si>
  <si>
    <t>Resultado Primário (6 = Emendas Parlamentares)</t>
  </si>
  <si>
    <t>MATERIAL P/ MANUT.DE BENS IMOVEIS/INSTALACOES</t>
  </si>
  <si>
    <t>33901801</t>
  </si>
  <si>
    <t>170586</t>
  </si>
  <si>
    <t>33901804</t>
  </si>
  <si>
    <t>33903996</t>
  </si>
  <si>
    <t>33903096</t>
  </si>
  <si>
    <t>33903974</t>
  </si>
  <si>
    <t>213194</t>
  </si>
  <si>
    <t>33503901</t>
  </si>
  <si>
    <t>33903948</t>
  </si>
  <si>
    <t>33913937</t>
  </si>
  <si>
    <t>33903944</t>
  </si>
  <si>
    <t>33903943</t>
  </si>
  <si>
    <t>33904722</t>
  </si>
  <si>
    <t>33903963</t>
  </si>
  <si>
    <t>33914718</t>
  </si>
  <si>
    <t>33903628</t>
  </si>
  <si>
    <t>44905248</t>
  </si>
  <si>
    <t>44905234</t>
  </si>
  <si>
    <t>31911302</t>
  </si>
  <si>
    <t>31911309</t>
  </si>
  <si>
    <t>33909308</t>
  </si>
  <si>
    <t>31911303</t>
  </si>
  <si>
    <t>31900101</t>
  </si>
  <si>
    <t>31900109</t>
  </si>
  <si>
    <t>31900187</t>
  </si>
  <si>
    <t>31900301</t>
  </si>
  <si>
    <t>31900401</t>
  </si>
  <si>
    <t>31900412</t>
  </si>
  <si>
    <t>31900414</t>
  </si>
  <si>
    <t>31901101</t>
  </si>
  <si>
    <t>31901104</t>
  </si>
  <si>
    <t>31901105</t>
  </si>
  <si>
    <t>31901106</t>
  </si>
  <si>
    <t>31901107</t>
  </si>
  <si>
    <t>31901110</t>
  </si>
  <si>
    <t>31901131</t>
  </si>
  <si>
    <t>31901133</t>
  </si>
  <si>
    <t>31901136</t>
  </si>
  <si>
    <t>31901137</t>
  </si>
  <si>
    <t>31901142</t>
  </si>
  <si>
    <t>31901143</t>
  </si>
  <si>
    <t>31901145</t>
  </si>
  <si>
    <t>31901146</t>
  </si>
  <si>
    <t>31901632</t>
  </si>
  <si>
    <t>31909114</t>
  </si>
  <si>
    <t>31909211</t>
  </si>
  <si>
    <t>31900706</t>
  </si>
  <si>
    <t>33914712</t>
  </si>
  <si>
    <t>31909416</t>
  </si>
  <si>
    <t>31900413</t>
  </si>
  <si>
    <t>31909203</t>
  </si>
  <si>
    <t>33903607</t>
  </si>
  <si>
    <t>33900421</t>
  </si>
  <si>
    <t>33900422</t>
  </si>
  <si>
    <t>33900423</t>
  </si>
  <si>
    <t>33900805</t>
  </si>
  <si>
    <t>33900809</t>
  </si>
  <si>
    <t>33904601</t>
  </si>
  <si>
    <t>33904901</t>
  </si>
  <si>
    <t>33901416</t>
  </si>
  <si>
    <t>33903965</t>
  </si>
  <si>
    <t>33903702</t>
  </si>
  <si>
    <t>33903022</t>
  </si>
  <si>
    <t>33903021</t>
  </si>
  <si>
    <t>33903007</t>
  </si>
  <si>
    <t>33903019</t>
  </si>
  <si>
    <t>33903975</t>
  </si>
  <si>
    <t>33903011</t>
  </si>
  <si>
    <t>33902001</t>
  </si>
  <si>
    <t>33903922</t>
  </si>
  <si>
    <t>33903028</t>
  </si>
  <si>
    <t>33903044</t>
  </si>
  <si>
    <t>33903916</t>
  </si>
  <si>
    <t>33903031</t>
  </si>
  <si>
    <t>33903917</t>
  </si>
  <si>
    <t>33903978</t>
  </si>
  <si>
    <t>33903701</t>
  </si>
  <si>
    <t>33904011</t>
  </si>
  <si>
    <t>33904013</t>
  </si>
  <si>
    <t>33903969</t>
  </si>
  <si>
    <t>33903308</t>
  </si>
  <si>
    <t>33903303</t>
  </si>
  <si>
    <t>33903919</t>
  </si>
  <si>
    <t>33903925</t>
  </si>
  <si>
    <t>33903305</t>
  </si>
  <si>
    <t>33901414</t>
  </si>
  <si>
    <t>33903602</t>
  </si>
  <si>
    <t>170589</t>
  </si>
  <si>
    <t>33903941</t>
  </si>
  <si>
    <t>138514</t>
  </si>
  <si>
    <t>33503908</t>
  </si>
  <si>
    <t>33903905</t>
  </si>
  <si>
    <t>33913990</t>
  </si>
  <si>
    <t>33903903</t>
  </si>
  <si>
    <t>33903901</t>
  </si>
  <si>
    <t>33904007</t>
  </si>
  <si>
    <t>33903016</t>
  </si>
  <si>
    <t>170583</t>
  </si>
  <si>
    <t>44905242</t>
  </si>
  <si>
    <t>44905208</t>
  </si>
  <si>
    <t>33909246</t>
  </si>
  <si>
    <t>33903705</t>
  </si>
  <si>
    <t>33903026</t>
  </si>
  <si>
    <t>33903703</t>
  </si>
  <si>
    <t>33904006</t>
  </si>
  <si>
    <t>33903017</t>
  </si>
  <si>
    <t>33904023</t>
  </si>
  <si>
    <t>33903958</t>
  </si>
  <si>
    <t>33904014</t>
  </si>
  <si>
    <t>33903979</t>
  </si>
  <si>
    <t>33903301</t>
  </si>
  <si>
    <t>33903302</t>
  </si>
  <si>
    <t>33909314</t>
  </si>
  <si>
    <t>33903024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</si>
  <si>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</si>
  <si>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</si>
  <si>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</si>
  <si>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</si>
  <si>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</si>
  <si>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</si>
  <si>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</si>
  <si>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</si>
  <si>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</si>
  <si>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</si>
  <si>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</si>
  <si>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</si>
  <si>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</si>
  <si>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</si>
  <si>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</si>
  <si>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</si>
  <si>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</si>
  <si>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</si>
  <si>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</si>
  <si>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</si>
  <si>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</si>
  <si>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</si>
  <si>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</si>
  <si>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</si>
  <si>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</si>
  <si>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</si>
  <si>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</si>
  <si>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DIEGO MARIN FERMINO</t>
  </si>
  <si>
    <t>MUNICIPIO DE SANTO ANDRE</t>
  </si>
  <si>
    <t>33903937</t>
  </si>
  <si>
    <t>DIARIAS PROAP - NACIONAL PARA SERVIDORES</t>
  </si>
  <si>
    <t>COLAR VALORES</t>
  </si>
  <si>
    <t>COLAR "DATA EMISSÃO" ATÉ "PTRES"</t>
  </si>
  <si>
    <t>COLAR VALORES, COPIANDO COLUNA POR COLUNA</t>
  </si>
  <si>
    <t>EQUILAB FL CORPORATION</t>
  </si>
  <si>
    <t>WORKBOX COMERCIAL EIRELI</t>
  </si>
  <si>
    <t>PAGAMENTOS REFERENTES AO PROCESSO 23006.010057/2021-03 - EDITAL PROAP Nº 08/2021 - AUXILIO MONITORIA INCLUSIVA.</t>
  </si>
  <si>
    <t>CONTRATACAO REFERENTE AO SERVICO DE CAPACITACAO EXTERNA PARA PARTICIPACAO NO CON BRASIL - CONGRESSO NACIONAL DE LICITACOES E CONTRATOS.</t>
  </si>
  <si>
    <t>CONTRIBUICAO PARA O PSS POR SERVIDOR AFASTADO SEM REMUNERACAO - LUCAS ALMEIDA MIRANDA BARRETO.</t>
  </si>
  <si>
    <t>REGISTRO DE PRECOS PARA AQUISICAO DE REAGENTES PARA OS CURSOS DE GRADUACAO DA FUNDACAO UNIVERSIDADE FEDERAL DO ABC ¿ UFABC</t>
  </si>
  <si>
    <t>PAGAMENTOS REFERENTE AO PROCESSO 23006.011027/2022-97 - PROGRAMAS DE AUXILIOS SOCIOECONOMICOS 2022 - AUXILIO PERMANENCIA.</t>
  </si>
  <si>
    <t>PAGAMENTOS REFERENTES AO PROCESSO 23006.011028/2022-31 - PROGRAMAS DE AUXILIOS SOCIOECONOMICOS 2022 - AUXILIO CRECHE.</t>
  </si>
  <si>
    <t>PAGAMENTOS REFERENTES AO PROCESSO 23006.011030/2022-19 - PROGRAMAS DE AUXILIOS SOCIOECONOMICOS 2022 - AUXILIO MORADIA</t>
  </si>
  <si>
    <t>CONCESSAO DE BOLSAS PARA A ACAO CORO DA UFABC - EDITAL Nº 17/2023 - PROEC.</t>
  </si>
  <si>
    <t>CONCESSAO DE BOLSAS PARA AS ACOES ESTRATEGICAS - EDITAL Nº 18/2023 - PROEC.</t>
  </si>
  <si>
    <t>CONCESSAO DE BOLSAS PARA AS ACOES PROPRIAS - EDITAL Nº 20/2023.</t>
  </si>
  <si>
    <t>TRABALHO DE CAMPO NA REGIAO DO VALE DO RIBEIRA RELACIONADO A DISCIPLINA DE ESTUDOS DO MEIO FISICO.</t>
  </si>
  <si>
    <t>LISANGELA KATI DO NASCIMENTO</t>
  </si>
  <si>
    <t>ATIVIDADE EXTRASSALA - VIAGEM DE CAMPO - MARICA RJ - PROFS. VANESSA LUCENA EMPINOTTI E ARILSON DA SILVA FAVARETO.</t>
  </si>
  <si>
    <t>SOLICITACAO DE AUXILIO A ATIVIDADE EXTRASSALA -TRABALHO DE CAMPO - ESPACOS PUBLICOS E EQUIPAMENTOS PUBLICOS NAS CIDADE DE DIADEMA, SANTO ANDRE, SAO BERNARDO, SAO CAETANO</t>
  </si>
  <si>
    <t>MARIA LIVIA DE TOMMASI</t>
  </si>
  <si>
    <t>ATIVIDADE EXTRASSALA - VISITA GUIADA A ESCOLA NACIONAL FLORESTAN FERNANDES - ATIVIDADES DO ESTAGIO SUPERVISIONADO OBRIGATORIO II - LCH - CCNH.</t>
  </si>
  <si>
    <t>SILENE FERREIRA CLARO</t>
  </si>
  <si>
    <t>ATIVIDADE EXTRASSALA - VISITA GUIADA A PONTOS DE RELEVANCIA CULTURAL, HISTORICA, SOCIAL E AMBIENTAL EM SANTOS E SAO VICENTE COMO PARTE DAS ATIVIDADE DE ESTAGIO SUPERVISIONADO OBRIGATORIO.</t>
  </si>
  <si>
    <t>SELECAO BOLSISTAS PARA PET-AF.</t>
  </si>
  <si>
    <t>PROJETO REVISAO DE MATEMATICA E FISICA - PRMF.</t>
  </si>
  <si>
    <t>VICTOR PEREIRA NARAZAKI</t>
  </si>
  <si>
    <t>VISITA MONITORADA - DISCIPLINA GRADUACAO - OBSERVATORIO DE POLITICAS PUBLICAS</t>
  </si>
  <si>
    <t>WILSON MESQUITA DE ALMEIDA</t>
  </si>
  <si>
    <t>LUCAS DOS SANTOS ROCHA</t>
  </si>
  <si>
    <t>LUIZ FELIPE DOS ANJOS</t>
  </si>
  <si>
    <t>MARIANA OHARA MORITA ABREU</t>
  </si>
  <si>
    <t>PAULA VILLELA DE JESUS</t>
  </si>
  <si>
    <t>BOLSAS DE TUTORIA PARA OS CURSOS DE CAPACITACAO DO NETEL</t>
  </si>
  <si>
    <t>PAGAMENTO DE ANUIDADE PARA O FORUM NACIONAL DE PRO-REITORES DE PESQUISA E POS-GRADUACAO DAS INSTITUICOES DE ENSINO SUPERIOR BRASILEIRAS  FOPROP.</t>
  </si>
  <si>
    <t>FORUM NACIONAL DE PRO-REITORES DE PESQUISA E POS-GRADUA</t>
  </si>
  <si>
    <t>0007</t>
  </si>
  <si>
    <t>CONTRIBUICAO AO FORUM NACIONAL DE PRO-REITORES DE PESQUISA E POS-GRADUACAO (FOPROP)</t>
  </si>
  <si>
    <t>148908</t>
  </si>
  <si>
    <t>OUTROS SERV.DE TERCEIROS PJ- PAGTO ANTECIPADO</t>
  </si>
  <si>
    <t>INST.DE CARATER ASSIST.CULT.E EDUCACIONAL</t>
  </si>
  <si>
    <t>JUROS E MULTA DE MORA</t>
  </si>
  <si>
    <t>CONTRATACAO DA CONCESSIONARIA DE DISTRIBUICAO DE ENERGIA ELETRICA ENEL DISTRIBUICAO SAO PAULO PARA O FORNECIMENTO DE ENERGIA ELETRICA, ASSIM COMO, PARA O USO DO SISTEMA DE DISTRIBUICAO, EM ATENDIMENTO AS DEMANDAS DA UNIDADE TAMANDUATEHY DA UFABC.</t>
  </si>
  <si>
    <t>SOLICITACAO DE AUXILIO PARA PAGAMENTO DE TAXA DE INSCRICAO NO 5º SEMINARIO BRASILEIRO DE EDICAO UNIVERSITARIA E ACADEMICA E 35ª REUNIAO ANUAL DA ABEU.</t>
  </si>
  <si>
    <t>PAULO SERGIO DA COSTA NEVES</t>
  </si>
  <si>
    <t>TRATA-SE DE CONTRATACAO DE EMPRESA ESPECIALIZADA PARA PRESTAR SERVICO DE ENCADERNACAO E REENCADERNACAO DE LIVROS, PARA REVITALIZACAO DO ACERVO DO SISTEMA DE BIBLIOTECAS DA FUNDACAO UNIVERSIDADE FEDERAL DO ABC - UFABC.</t>
  </si>
  <si>
    <t>CONTRATACAO DE SERVICO DE ASSINATURA ONLINE A PLATAFORMA PRESSREADER, PARA ACESSO SIMULTANEO ILIMITADO VIA IP, DE SEU ACERVO DE JORNAIS, REVISTAS E PERIODICOS NACIONAIS E INTERNACIONAIS, PARA TODA A COMUNIDADE ACADEMICA DA UNIVERSIDADE FEDERAL DO ABC ¿ UFABC.</t>
  </si>
  <si>
    <t>PRESSREADER INC.</t>
  </si>
  <si>
    <t>CONTRATACAO DE EMPRESA PARA MINISTRAR O CURSO DE CAPACITACAO SOBRE A LEI 14.133/2021 PARA SERVIDORES DA UFABC.</t>
  </si>
  <si>
    <t>ZENITE INFORMACAO E CONSULTORIA S/A</t>
  </si>
  <si>
    <t>VEICULOS DIVERSOS</t>
  </si>
  <si>
    <t>AQUISICAO DE EQUIPAMENTOS PARA OS LABORATORIOS DIDATICOS UMIDOS.</t>
  </si>
  <si>
    <t>ALFA MARE EQUIPAMENTOS E SERVICOS PARA LABORATORIOS LTD</t>
  </si>
  <si>
    <t>AMBARLAB PRODUTOS LABORATORIAIS LTDA</t>
  </si>
  <si>
    <t>CONTRIBUICOES PREVIDENCIARIAS - INSS</t>
  </si>
  <si>
    <t>SEGUROS DE ACIDENTES DO TRABALHO</t>
  </si>
  <si>
    <t>PROVENTOS - PESSOAL CIVIL</t>
  </si>
  <si>
    <t>ADICIONAL POR TEMPO DE SERVICO PESSOAL CIVIL</t>
  </si>
  <si>
    <t>COMPLEMENTACAO DE APOSENTADORIAS - PES CIVIL</t>
  </si>
  <si>
    <t>FERIAS VENCIDAS/PROPORCIONAIS - CONTRATO TEMPORARIO</t>
  </si>
  <si>
    <t>FERIAS - ABONO CONSTITUCIONAL - CONTRATO TEMPORARIO</t>
  </si>
  <si>
    <t>ADICIONAL NOTURNO</t>
  </si>
  <si>
    <t>INCORPORACOES</t>
  </si>
  <si>
    <t>VANTAGENS PERM.SENT.JUD.TRANS.JULGADO - CIVIL</t>
  </si>
  <si>
    <t>GRATIFICACAO P/EXERCICIO DE CARGO EM COMISSAO</t>
  </si>
  <si>
    <t>SUBSTITUICOES</t>
  </si>
  <si>
    <t>VENCIMENTOS E VANTAGENS FIXAS - PESSOAL CIVIL</t>
  </si>
  <si>
    <t>CONTRIBUICAO PATRONAL - FUNPRESP LEI 12618/12</t>
  </si>
  <si>
    <t>SECRET. ESPECIAL DA RECEITA FEDERAL DO BRASIL</t>
  </si>
  <si>
    <t>CONTRIBUICAO P/ O PIS/PASEP</t>
  </si>
  <si>
    <t>13¤ SALARIO - CONTRATO TEMPORARIO</t>
  </si>
  <si>
    <t>PENSOES DO RPPS E DO MILITAR</t>
  </si>
  <si>
    <t>FOLHA DE PAGAMENTO DE MARCO/2023</t>
  </si>
  <si>
    <t>FOLHA DE PAGAMENTO DE ABRIL DE 2023</t>
  </si>
  <si>
    <t>31900416</t>
  </si>
  <si>
    <t>FERIAS PAGAMENTO ANTECIPADO - CONTRATOS TEMPORARIOS</t>
  </si>
  <si>
    <t>AUXILIO NATALIDADE ATIVO CIVIL</t>
  </si>
  <si>
    <t>33909208</t>
  </si>
  <si>
    <t>OUTROS BENEF.ASSIST.DO SERVIDOR E DO MILITAR</t>
  </si>
  <si>
    <t>REPASSE MENSAL DE VALORES PER CAPITA A GEAP - MARCO/2023</t>
  </si>
  <si>
    <t>DIARIAS NO EXTERIOR</t>
  </si>
  <si>
    <t>CONTRATACAO DIRETA DE FUNDACAO DE APOIO PARA EXECUCAO DE EVENTO CIENTIFICO - REUNIAO DE DELEGADOS ASSESSORES E DA COMISSAO PERMANENTE DE CIENCIA, TECNOLOGIA E INOVACAO DA ASSOCIACAO DE UNIVERSIDADES GRUPO MONTEVIDEU - AUGM</t>
  </si>
  <si>
    <t>FUNDACAO DE APOIO A UNIVERSIDADE FEDERAL DE SAO PAULO</t>
  </si>
  <si>
    <t>MATERIAL DE COPA E COZINHA</t>
  </si>
  <si>
    <t>MATERIAL DE ACONDICIONAMENTO E EMBALAGEM</t>
  </si>
  <si>
    <t>PRESTACAO DE SERVICOS DE COPEIRAGEM NAS DEPENDENCIAS DA UFABC</t>
  </si>
  <si>
    <t>POLYVALENTE SERVICOS E APOIO ADMINISTRATIVO LTDA</t>
  </si>
  <si>
    <t>AQUISICAO DE INSUMOS DIVERSOS PARA SUPRIMENTO DOS BIOTERIOS</t>
  </si>
  <si>
    <t>ROBERTO GIANNICHI FILHO</t>
  </si>
  <si>
    <t>33903006</t>
  </si>
  <si>
    <t>ALIMENTOS PARA ANIMAIS</t>
  </si>
  <si>
    <t>AQUISICAO DE INSUMOS DIVERSOS PARA SUPRIMENTO DOS BIOTERIOS.</t>
  </si>
  <si>
    <t>RODRIGO GAGLIARDI HARA EIRELI</t>
  </si>
  <si>
    <t>EXPOSICOES, CONGRESSOS E CONFERENCIAS</t>
  </si>
  <si>
    <t>AQUISICAO DE LAMPADAS LED</t>
  </si>
  <si>
    <t>FCA COMERCIO DE MATERIAIS ELETRICOS EIRELI</t>
  </si>
  <si>
    <t>SEMENTES, MUDAS DE PLANTAS E INSUMOS</t>
  </si>
  <si>
    <t>AQUISICAO DE LUMINARIAS DE EMERGENCIA</t>
  </si>
  <si>
    <t>PARANAIBA REDE ELETRICA LTDA</t>
  </si>
  <si>
    <t>AQUISICAO DE INSUMOS ELETRICOS.</t>
  </si>
  <si>
    <t>MULTI LITE COMERCIAL ELETRICA LTDA.</t>
  </si>
  <si>
    <t>C.PEREIRA DIGIBYTE NEGOCIOS ELETRONICOS E DIGITAIS</t>
  </si>
  <si>
    <t>AQUISICAO DE INSUMOS ELETRICOS</t>
  </si>
  <si>
    <t>RENOVA CONSTRUCOES COMERCIO E SERVICOS LTDA</t>
  </si>
  <si>
    <t>AQUISICAO DE TINTAS E CORRELATOS.</t>
  </si>
  <si>
    <t>VALENTE TINTAS - EIRELI</t>
  </si>
  <si>
    <t>DELTA COMERCIO DE TINTAS LTDA</t>
  </si>
  <si>
    <t>I ELISA A SILVA LICITACOES</t>
  </si>
  <si>
    <t>CONTRATACAO DE 4 LICENCAS DE ACESSO A PLATAFORMA STREAMYARD.</t>
  </si>
  <si>
    <t>STREAMYARD, INC</t>
  </si>
  <si>
    <t>AQUISICAO DE CERTIFICADOS DIGITAIS E FORNECIMENTO DE TOKENS - 2023.</t>
  </si>
  <si>
    <t>AR RP CERTIFICACAO DIGITAL LTDA</t>
  </si>
  <si>
    <t>JUROS E MULTA - CONTRATACAO DE EMPRESA ESPECIALIZADA DE CONSTRUCAO CIVIL PARA EXECUCAO DAS OBRAS DO BLOCO ANEXO DO CAMPUS SANTO ANDRE DA UNIVERSIDADE FEDERAL DO ABC- UFABC</t>
  </si>
  <si>
    <t>PSS PATRONAL DE DANIEL MORGATO MARTIN - MULTA/JUROS NOVEMBRO 2022</t>
  </si>
  <si>
    <t>JUROS E MULTA - OBRAS DE ADEQUACOES E COMPLEMENTACOES DOS SISTEMAS DE PROTECAO E COMBATE A INCENDIOS (SPCI) DO CAMPUS SANTO ANDRE</t>
  </si>
  <si>
    <t>JUROS E MULTA - CONTRATACAO DE EMPRESAS ESPECIALIZADAS DE CONSTRUCAO CIVIL PARA EXECUCAO DE OBRAS DE INFRAESTRUTURA PARA COMPLEMENTACAO DO ENTORNO DO CAMPUS SANTO ANDRE DA UFABC.</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</si>
  <si>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</si>
  <si>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PSS PATRONAL DE FLAVIO EDUARDO AOKI HORITA - JUROS / MULTA</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</si>
  <si>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</si>
  <si>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</si>
  <si>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</si>
  <si>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</si>
  <si>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</si>
  <si>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</si>
  <si>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</si>
  <si>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</si>
  <si>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</si>
  <si>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</si>
  <si>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</si>
  <si>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</si>
  <si>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</si>
  <si>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</si>
  <si>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</si>
  <si>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</si>
  <si>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</si>
  <si>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</si>
  <si>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</si>
  <si>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</si>
  <si>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</si>
  <si>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</si>
  <si>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</si>
  <si>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AQUISICAO DE BOMBONAS.</t>
  </si>
  <si>
    <t>JUROS E MULTA - PRESTACAO DE SERVICOS CONTINUOS DE MANUTENCAO PREVENTIVA, CORRETIVA E PREDITIVA PREDIAL COM FORNECIMENTO DE MAO-DE-OBRA NOS CAMPUS DA FUNDACAO UNIVERSIDADE FEDERAL DO ABC</t>
  </si>
  <si>
    <t>CONCESSAO DE BOLSAS PARA A ACAO CONEXAO - EDITAL Nº 43/2023 - PROEC.</t>
  </si>
  <si>
    <t>SOLICITACAO DE AUXILIO EVENTUAL PARA DISCENTE PARTICIPAR DO 6 CONGRESSO SUL-AMERICANO DE RESIDUOS SOLIDOS E SUSTENTABILIDADE.</t>
  </si>
  <si>
    <t>MARCO AURELIO CINAQUI AMARAL</t>
  </si>
  <si>
    <t>PAGAMENTO DE ANUIDADE DA ASSOCIACAO NACIONAL DOS DIRIGENTES DAS INSTITUICOES FEDERAIS DE ENSINO SUPERIOR (ANDIFES) - EXERCICIO 2023</t>
  </si>
  <si>
    <t>SOLICITACAO DE AUXILIO - RED POP</t>
  </si>
  <si>
    <t>VANESSA APARECIDA DO CARMO MERGULHAO</t>
  </si>
  <si>
    <t>JEANE LEITE DA SILVA CANELAS - CON TREINAMENTOS</t>
  </si>
  <si>
    <t>FOLHA DE PAGAMENTO DE ABRIL/2023</t>
  </si>
  <si>
    <t>REPASSE MENSAL DE VALORES PER CAPITA A GEAP - ABRIL/2023</t>
  </si>
  <si>
    <t>CONTRATACAO DE EMPRESA ESPECIALIZADA PARA PRESTACAO DE SERVICOS DE LIMPEZA, ASSEIO E CONSERVACAO NAS DEPENDENCIAS DA UFABC</t>
  </si>
  <si>
    <t>VIVA SERVICOS LTDA</t>
  </si>
  <si>
    <t>REGISTRO DE PRECOS PARA AQUISICAO DE REAGENTES PARA OS CURSOS DE GRADUACAO DA FUNDACAO UNIVERSIDADE FEDERAL DO ABC ¿ UFABC.</t>
  </si>
  <si>
    <t>GENESIS QUIMICA LTDA</t>
  </si>
  <si>
    <t>ROGERIA APARECIDA CARDOSO</t>
  </si>
  <si>
    <t>OBAH PRODUTOS E SERVICOS PARA SEGURANCA E ENSINO EIRELI</t>
  </si>
  <si>
    <t>LUDWIG BIOTECNOLOGIA LTDA</t>
  </si>
  <si>
    <t>33903040</t>
  </si>
  <si>
    <t>MATERIAL BIOLOGICO</t>
  </si>
  <si>
    <t>FOX SCIENCE COMERCIO &amp; PRODUTOS LTDA</t>
  </si>
  <si>
    <t>ZELLATECK COMERCIO E IMPORTACAO LTDA</t>
  </si>
  <si>
    <t>MP BIOMEDICALS DO BRASIL LTDA</t>
  </si>
  <si>
    <t>MULTA E JUROS - CONTRATACAO DE EMPRESA ESPECIALIZADA PARA AS OBRAS DE ADEQUACOES E COMPLEMENTACOES DOS SISTEMAS DE PROTECAO E COMBATE A INCENDIOS (SPCI) DO CAMPUS SANTO ANDRE</t>
  </si>
  <si>
    <t>JUROS E MULTA- CONTRATACAO DE EMPRESA ESPECIALIZADA PARA SERVICOS DE ADEQUACOES E COMPLEMENTACOES DO SISTEMA DE PROTECAO CONTRA DESCARGAS ATMOSFERICAS (SPDA) DO CAMPUS SAO BERNARDO DO CAMPO.</t>
  </si>
  <si>
    <t>DIARIAS CCNH - NACIONAL PARA COLABORADORES</t>
  </si>
  <si>
    <t>SOLICITACAO DE AUXILIO A ATIVIDADE EXTRASSALA - I ENCONTRO ESCOLA E COMUNIDADES TRADICIONAIS: PRATICAS PEDAGOGICAS INOVADORAS NO VALE DO RIBEIRA - PROFA. ADRIANA SOARES RALEJO.</t>
  </si>
  <si>
    <t>FOLHA DE PAGAMENTO DE MAIO/2023</t>
  </si>
  <si>
    <t>AUXILIO TRANSPORTE - TEMPORARIO</t>
  </si>
  <si>
    <t>33909293</t>
  </si>
  <si>
    <t>INDENIZACOES E RESTITUICOES</t>
  </si>
  <si>
    <t>ECOPLASTIK COMERCIO DE EMBALAGENS LTDA</t>
  </si>
  <si>
    <t>23006.0021977/2021-49</t>
  </si>
  <si>
    <t>23006.007461/2020-19</t>
  </si>
  <si>
    <t>23006.001762/2022-10</t>
  </si>
  <si>
    <t>23006.016536/2022-14</t>
  </si>
  <si>
    <t>23006.004770/2021-18</t>
  </si>
  <si>
    <t>ADRIANA SOARES RALEJO</t>
  </si>
  <si>
    <t>CONCESSAO DE SUBSIDIO PARA PAGAMENTO DE REFEICOES NO RESTAURANTE UNIVERSITARIO PARA ALUNOS DA GRADUACAO DA UFABC. DECORRENTE DO PROCESSO 23006.003721/2022-31, QUE TRATA DA CONTRATACAO DE EMPRESA PARA PREPARO E FORNECIMENTO DE REFEICAO.</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</si>
  <si>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</si>
  <si>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AQUISICAO DE MOBILIARIO GERAL.</t>
  </si>
  <si>
    <t>MILANFLEX INDUSTRIA E COMERCIO DE MOVEIS E EQUIPAMENTOS</t>
  </si>
  <si>
    <t>BALI COMERCIAL LTDA</t>
  </si>
  <si>
    <t>FUNDACAO DE PREVIDENCIA COMPLEMENTAR DO SERVIDOR PUBLI</t>
  </si>
  <si>
    <t>VP SOLUCOES INTEGRADAS LTDA</t>
  </si>
  <si>
    <t>CONTRATACAO DE SERVICOS DE MAESTRO PARA REGENCIA DE CORO, PARA ATENDIMENTO DO PROJETO CULTURAL  - CORO DA UFABC 2023</t>
  </si>
  <si>
    <t>17.555.033 ANDRE LUIZ MARTINEZ SANT ANNA</t>
  </si>
  <si>
    <t>2095V007A18</t>
  </si>
  <si>
    <t>OCCCUO9414N</t>
  </si>
  <si>
    <t>095V</t>
  </si>
  <si>
    <t>O</t>
  </si>
  <si>
    <t>CCCU</t>
  </si>
  <si>
    <t>O94</t>
  </si>
  <si>
    <t>M</t>
  </si>
  <si>
    <t>G23</t>
  </si>
  <si>
    <t>G22</t>
  </si>
  <si>
    <t>V</t>
  </si>
  <si>
    <t>N01</t>
  </si>
  <si>
    <t>N21</t>
  </si>
  <si>
    <t>N43</t>
  </si>
  <si>
    <t>04/05/2023</t>
  </si>
  <si>
    <t>23006.004844/2023-70</t>
  </si>
  <si>
    <t>154503263522023PE000097</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</si>
  <si>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t>
  </si>
  <si>
    <t>1118000000</t>
  </si>
  <si>
    <t>449052</t>
  </si>
  <si>
    <t>172666</t>
  </si>
  <si>
    <t>29/06/2023</t>
  </si>
  <si>
    <t>23006.012006/2023-70</t>
  </si>
  <si>
    <t>154503263522023PE000207</t>
  </si>
  <si>
    <t>SOLICITACAO DE AUXILIO EVENTO - MATHEUS CAMPOS FERNANDES - CCM - GECCO 2023 - THE GENETIC AND EVOLUTIONARY COMPUTATION CONFERENCE.</t>
  </si>
  <si>
    <t>1000A00237</t>
  </si>
  <si>
    <t>339018</t>
  </si>
  <si>
    <t>170062</t>
  </si>
  <si>
    <t>23006.012099/2023-32</t>
  </si>
  <si>
    <t>154503263522023PE000205</t>
  </si>
  <si>
    <t>SOLICITACAO DE AUXILIO-EVENTO - DOCENTE FABRICIO OLIVETTI DE FRANCA - CCM - PARA PARTICIPACAO THE GENETIC AND EVOLUTIONARY COMPUTATION CONFERENCE.</t>
  </si>
  <si>
    <t>339020</t>
  </si>
  <si>
    <t>23006.012100/2023-29</t>
  </si>
  <si>
    <t>154503263522023PE000211</t>
  </si>
  <si>
    <t>SOLICITACAO DE AUXILIO-EVENTO - DOCENTE ELIAS DAVID MORALES MARTINEZ - PRI - PARA PARTICIPACAO 27TH WORLD CONGRESS OF POLITICAL SCIENCE - IPSA</t>
  </si>
  <si>
    <t>23006.012160/2023-41</t>
  </si>
  <si>
    <t>154503263522023PE000208</t>
  </si>
  <si>
    <t>SOLICITACAO DE AUXILIO-EVENTO. DISCENTE: ALEXANDRE MITSURO DA SILVEIRA YASSU - PGT - EVENTO: 2O JORNADAS CEUR- ESPACIO, TECNOLOGIA Y ACUMULACION.</t>
  </si>
  <si>
    <t>23006.012215/2023-13</t>
  </si>
  <si>
    <t>154503263522023PE000210</t>
  </si>
  <si>
    <t>SOLICITACAO DE AUXILIO EVENTO - VICTOR ALBUQUERQUE FELIX DA SILVA - 9° ENCONTRO DA ASSOCIACAO BRASILEIRA DE RELACOES INTERNACIONAIS</t>
  </si>
  <si>
    <t>23006.012338/2023-54</t>
  </si>
  <si>
    <t>154503263522023PE000212</t>
  </si>
  <si>
    <t>SOLICITACAO DE AUXILIO EVENTO. DISCENTE: LUNA PAVANELLI - BIS - EVENTO: 6ª ED. DA ESCOLA RICARDO RODRIGUES DE LUZ SINCROTRON (ER2LS).</t>
  </si>
  <si>
    <t>23006.012342/2023-12</t>
  </si>
  <si>
    <t>154503263522023PE000209</t>
  </si>
  <si>
    <t>SOLICITACAO DE AUXILIO EVENTO. DISCENTE: LARISSA DE ARAUJO KAWABE -EVD- EVENTO: DESENVOLVIMENTO DE ESTUDOS - SANTOS-SP.</t>
  </si>
  <si>
    <t>30/06/2023</t>
  </si>
  <si>
    <t>23006.011999/2023-62</t>
  </si>
  <si>
    <t>154503263522023PE000217</t>
  </si>
  <si>
    <t>SOLICITACAO DE AUXILIO-EVENTO - DISCENTES DE - CTA -IV CONGRESO IBEROAMERICANO DE LIMNOLOGIA- X CONGRESO ARGENTINO DE LIMNOLOGIA.</t>
  </si>
  <si>
    <t>23006.012079/2023-61</t>
  </si>
  <si>
    <t>154503263522023PE000216</t>
  </si>
  <si>
    <t>SOLICITACAO DE AUXILIO-EVENTO - DISCENTE KARLA KARINY FERREIRA BARBOSA - FIS - PARA PARTICIPACAO NO EVENTO 31ST INTERNATIONAL MATERIALS RESEARCH CONGRESS (IMRC2023).</t>
  </si>
  <si>
    <t>23006.012308/2023-48</t>
  </si>
  <si>
    <t>154503263522023PE000215</t>
  </si>
  <si>
    <t>SOLICITACAO DE AUXILIO-EVENTO - DOCENTE ADRIANA PUGLIESE NETTO LAMAS - ENS - PARA PARTICIPACAO XVIII CONGRESSO REDPOP 2023.</t>
  </si>
  <si>
    <t>23006.012329/2023-63</t>
  </si>
  <si>
    <t>154503263522023PE000213</t>
  </si>
  <si>
    <t>SOLICITACAO DE AUXILIO-EVENTO - DOCENTE GIORGIO ROMANO SCHUTTE - EPM - PARA PARTICIPACAO SASE 2023.</t>
  </si>
  <si>
    <t>23006.012882/2023-04</t>
  </si>
  <si>
    <t>154503263522023PE000214</t>
  </si>
  <si>
    <t>SOLICITACAO DE AUXILIO-EVENTO - DOCENTE ROBERTO MENEZES SERRA - FIS - PARA PARTICIPACAO VIII PARATY QUANTUM INFORMATION WORKSHOP.</t>
  </si>
  <si>
    <t>17/04/2023</t>
  </si>
  <si>
    <t>23006.001629/2023-17</t>
  </si>
  <si>
    <t>154503263522023PE000060</t>
  </si>
  <si>
    <t>19/04/2023</t>
  </si>
  <si>
    <t>23006.001632/2023-31</t>
  </si>
  <si>
    <t>154503263522023PE000067</t>
  </si>
  <si>
    <t>10/03/2023</t>
  </si>
  <si>
    <t>23006.005196/2023-79</t>
  </si>
  <si>
    <t>154503263522023PE411205</t>
  </si>
  <si>
    <t>PAGAMENTO DE BOLSAS DE TUTORIA PARA OS CURSOS DE CAPACITACAO DO NETEL - FTEAD, DOCENCIA COM TECNOLOGIAS</t>
  </si>
  <si>
    <t>14/06/2023</t>
  </si>
  <si>
    <t>23006.007384/2023-31</t>
  </si>
  <si>
    <t>154503263522023PE000174</t>
  </si>
  <si>
    <t>PAGAMENTO DE ANUIDADE DA AGENCIA DE DESENVOLVIMENTO GRANDE ABC.</t>
  </si>
  <si>
    <t>335039</t>
  </si>
  <si>
    <t>148889</t>
  </si>
  <si>
    <t>07/06/2023</t>
  </si>
  <si>
    <t>23006.008502/2023-29</t>
  </si>
  <si>
    <t>154503263522023PE000172</t>
  </si>
  <si>
    <t>CONTRATACAO DE ASSOCIACAO BIANUAL A SOCIEDADE BRASILEIRA DE MATEMATICA APLICADA E COMPUTACIONAL.</t>
  </si>
  <si>
    <t>148811</t>
  </si>
  <si>
    <t>23006.009104/2023-20</t>
  </si>
  <si>
    <t>154503263522023PE000171</t>
  </si>
  <si>
    <t>CONTRATACAO DE ASSOCIACAO ANUAL A SOCIEDADE BRASILEIRA DE COMPUTACAO - SBC.</t>
  </si>
  <si>
    <t>148809</t>
  </si>
  <si>
    <t>26/06/2023</t>
  </si>
  <si>
    <t>23006.000271/2023-13</t>
  </si>
  <si>
    <t>154503263522023PE000188</t>
  </si>
  <si>
    <t>PAGAMENTO DE ANUIDADE DA ASSOCIACAO BRASILEIRA DAS EDITORAS UNIVERSITARIAS (ABEU) 2023.</t>
  </si>
  <si>
    <t>148807</t>
  </si>
  <si>
    <t>15/05/2023</t>
  </si>
  <si>
    <t>23006.005439/2023-79</t>
  </si>
  <si>
    <t>154503263522023PE000121</t>
  </si>
  <si>
    <t>SOLICITACAO DE CONTRATACAO DE SERVICO DE TRANSPORTE RODOVIARIO PARA AS CARGAS IMPORTADAS PELA UFABC.</t>
  </si>
  <si>
    <t>339039</t>
  </si>
  <si>
    <t>154503263522023PE000122</t>
  </si>
  <si>
    <t>339037</t>
  </si>
  <si>
    <t>27/06/2023</t>
  </si>
  <si>
    <t>23006.000691/2023-91</t>
  </si>
  <si>
    <t>154503263522023PE000198</t>
  </si>
  <si>
    <t>PAGAMENTO DE ANUIDADE AO FORUM NACIONAL DE GESTORES DE INOVACAO E TRANSFERENCIA DE TECNOLOGIA (FORTEC)</t>
  </si>
  <si>
    <t>148888</t>
  </si>
  <si>
    <t>22/06/2023</t>
  </si>
  <si>
    <t>23006.003233/2023-12</t>
  </si>
  <si>
    <t>154503263522023PE000184</t>
  </si>
  <si>
    <t>ACORDO DE PARCERIA ENTRE SESC E UFABC NA MODALIDADE MIS (MATRICULA DE INTERESSE SOCIAL)</t>
  </si>
  <si>
    <t>23006.012630/2023-77</t>
  </si>
  <si>
    <t>154503263522023PE000193</t>
  </si>
  <si>
    <t>PAGAMENTO DE AUXILIO FINANCEIRO PARA NAZAR ARAKELIAN</t>
  </si>
  <si>
    <t>23006.011401/2023-35</t>
  </si>
  <si>
    <t>154503263522023PE000191</t>
  </si>
  <si>
    <t>XXII SEMINARIO NACIONAL DE BIBLIOTECAS UNIVERSITARIAS A SER REALIZADO ENTRE OS DIAS 28/11/2023 A 01/12/2023 NA CIDADE DE FLORIANOPOLIS/SC.</t>
  </si>
  <si>
    <t>23006.001267/2023-64</t>
  </si>
  <si>
    <t>154503263522023PE000201</t>
  </si>
  <si>
    <t>CONSTITUI OBJETO DO PRESENTE INSTRUMENTO A AQUISICAO DE FITAS PARA CONSERVACAO E REPARO DE MATERIAIS BIBLIOGRAFICOS, SENDO ELAS: FILMOLUX 610 50M X 6 CM (PARA PROTECAO DE ETIQUETAS) E FILMOPLAST SH 25M X 3CM (PARA PROTECAO DA PARTE INTERNA DA LOMBADA).</t>
  </si>
  <si>
    <t>339030</t>
  </si>
  <si>
    <t>27/04/2023</t>
  </si>
  <si>
    <t>23006.019096/2021-68</t>
  </si>
  <si>
    <t>154503263522023PE000083</t>
  </si>
  <si>
    <t>REGISTRO DE PRECOS PARA EVENTUAL AQUISICAO DE EQUIPAMENTOS DE PROTECAO INDIVIDUAL E DE RESPOSTA A EMERGENCIA.</t>
  </si>
  <si>
    <t>23006.012003/2023-36</t>
  </si>
  <si>
    <t>154503263522023PE000189</t>
  </si>
  <si>
    <t>CONTRATACAO REFERENTE A SERVICO DE CAPACITACAO EXTERNA PARA PARTICIPACAO NO 18º ENCONTRO DE SECRETARIADO E GESTAO DE PESSOAS - ESAFI ESCOLA.</t>
  </si>
  <si>
    <t>17/01/2023</t>
  </si>
  <si>
    <t>23006.028455/2022-59</t>
  </si>
  <si>
    <t>154503263522023PE401699</t>
  </si>
  <si>
    <t>PAGAMENTO DE ENCARGO DE CURSO E CONCURSO DOCENTE FEDERAL 2023</t>
  </si>
  <si>
    <t>339036</t>
  </si>
  <si>
    <t>18/04/2023</t>
  </si>
  <si>
    <t>23006.027970/2022-11</t>
  </si>
  <si>
    <t>154503263522023PE000066</t>
  </si>
  <si>
    <t>AQUISICAO PONTUAL DE MOVEIS.</t>
  </si>
  <si>
    <t>28/04/2023</t>
  </si>
  <si>
    <t>23006.006818/2023-86</t>
  </si>
  <si>
    <t>154503263522023PE000089</t>
  </si>
  <si>
    <t>IMPORTACAO DE ACESSORIOS, LASERS E PORTA AMOSTRAS NECESSARIOS PARA O PROJETO DE PESQUISA INTITULADO SINTESE E PROPRIEDADES FISICAS DE PEROVSKITAS HIBRIDAS ORGANICO-INORGANICO DE BAIXA DIMENSIONALIDADE, DEVIDAMENTE APROVADO PELO CNPQ, PROF. GUSTAVO DALPIAN.</t>
  </si>
  <si>
    <t>23006.025219/2022-81</t>
  </si>
  <si>
    <t>154503263522023PE000090</t>
  </si>
  <si>
    <t>AQUISICAO DE MATERIAL PERMANENTE PARA O CECS.</t>
  </si>
  <si>
    <t>23006.009435/2023-60</t>
  </si>
  <si>
    <t>154503263522023PE000186</t>
  </si>
  <si>
    <t>AQUISICAO DE MATERIAIS PERMANENTES PARA UTILIZACAO EM AULAS PRATICAS DOS CURSOS DE GRADUACAO DO CECS.</t>
  </si>
  <si>
    <t>23006.011096/2023-81</t>
  </si>
  <si>
    <t>154503263522023PE000185</t>
  </si>
  <si>
    <t>12/05/2023</t>
  </si>
  <si>
    <t>23006.022715/2022-82</t>
  </si>
  <si>
    <t>154503263522023PE000118</t>
  </si>
  <si>
    <t>AQUISICAO DE EQUIPAMENTOS ¿ INCUBADORA E MICRODESTILADOR, PARA OS CURSOS DE BACHARELADO EM BIOTECNOLOGIA E BACHARELADO EM CIENCIAS BIOLOGICAS DA FUNDACAO UNIVERSIDADE FEDERAL DO ABC ¿ UFABC.</t>
  </si>
  <si>
    <t>30/05/2023</t>
  </si>
  <si>
    <t>23006.010034/2023-52</t>
  </si>
  <si>
    <t>154503263522023PE000149</t>
  </si>
  <si>
    <t>AQUISICAO DE MATERIAL PERMANENTE: ITENS DIVERSOS - PARA OS CURSOS DE BACHARELADO EM CIENCIAS BIOLOGICAS E BACHARELADO EM BIOTECNOLOGIA DA FUNDACAO UNIVERSIDADE FEDERAL DO ABC ¿ UFABC</t>
  </si>
  <si>
    <t>23006.011899/2023-36</t>
  </si>
  <si>
    <t>154503263522023PE000187</t>
  </si>
  <si>
    <t>AQUISICAO DE EQUIPAMENTOS PARA O CURSO DE BACHARELADO FISICA DA FUNDACAO UNIVERSIDADE FEDERAL DO ABC ¿ UFABC</t>
  </si>
  <si>
    <t>02/02/2023</t>
  </si>
  <si>
    <t>23006.025554/2022-89</t>
  </si>
  <si>
    <t>154503263522023PE404201</t>
  </si>
  <si>
    <t>AQUISICAO DE EQUIPAMENTOS PARA OS LABORATORIOS DIATICOS UMIDOS.</t>
  </si>
  <si>
    <t>03/02/2023</t>
  </si>
  <si>
    <t>23006.013998/2022-71</t>
  </si>
  <si>
    <t>154503263522023PE404702</t>
  </si>
  <si>
    <t>AQUISICAO DE EQUIPAMENTOS PARA ATENDER AS NECESSIDADES DOS LABORATORIOS DIDATICOS SECOS.</t>
  </si>
  <si>
    <t>23006.007614/2023-62</t>
  </si>
  <si>
    <t>154503263522023PE000202</t>
  </si>
  <si>
    <t>154503263522023PE000203</t>
  </si>
  <si>
    <t>1444000000</t>
  </si>
  <si>
    <t>15/02/2023</t>
  </si>
  <si>
    <t>23006.013580/2020-01</t>
  </si>
  <si>
    <t>154503263522023PE406799</t>
  </si>
  <si>
    <t>PSS PATRONAL DE RAFAEL CELEGHINI SANTIAGO</t>
  </si>
  <si>
    <t>319113</t>
  </si>
  <si>
    <t>23/02/2023</t>
  </si>
  <si>
    <t>23006.013668/2022-86</t>
  </si>
  <si>
    <t>154503263522023PE408499</t>
  </si>
  <si>
    <t>24/02/2023</t>
  </si>
  <si>
    <t>23006.020749/2022-32</t>
  </si>
  <si>
    <t>154503263522023PE408599</t>
  </si>
  <si>
    <t>PSS POR SERVIDOR AFASTADO SEM REMUNERACAO - LAIS REGINA RIBEIRO VAROTTO.</t>
  </si>
  <si>
    <t>08/03/2023</t>
  </si>
  <si>
    <t>23006.003032/2021-45</t>
  </si>
  <si>
    <t>154503263522023PE410599</t>
  </si>
  <si>
    <t>23006.022107/2022-78</t>
  </si>
  <si>
    <t>154503263522023PE000061</t>
  </si>
  <si>
    <t>23006.006216/2023-29</t>
  </si>
  <si>
    <t>154503263522023PE000099</t>
  </si>
  <si>
    <t>10/04/2023</t>
  </si>
  <si>
    <t>23006.005991/2022-67</t>
  </si>
  <si>
    <t>154503263522023PE000045</t>
  </si>
  <si>
    <t>PAGAMENTO DE AUXILIO FINANCEIRO PARA EVONIR ALBRECHT.</t>
  </si>
  <si>
    <t>23006.011251/2023-60</t>
  </si>
  <si>
    <t>154503263522023PE000195</t>
  </si>
  <si>
    <t>PAGAMENTO DE AUXILIO FINANCEIRO PARA AILTON PAULO DE OLIVEIRA JUNIOR</t>
  </si>
  <si>
    <t>17/03/2023</t>
  </si>
  <si>
    <t>23006.022564/2022-62</t>
  </si>
  <si>
    <t>154503263522023PE413501</t>
  </si>
  <si>
    <t>COMPRAS COMPARTILHADAS - AQUISICAO DE MATERIAIS PARA UTILIZACAO NOS LABORATORIOS DIDATICOS EM AULAS PRATICAS DOS CURSOS DE GRADUACAO.</t>
  </si>
  <si>
    <t>06/04/2023</t>
  </si>
  <si>
    <t>23006.002737/2023-15</t>
  </si>
  <si>
    <t>154503263522023PE000038</t>
  </si>
  <si>
    <t>AQUISICAO DE MATERIAIS DE CONSUMO - COMPRAS COMPARTILHADAS COMPONENTES E MATERIAIS ELETRICOS E ELETRONICOS.</t>
  </si>
  <si>
    <t>08/05/2023</t>
  </si>
  <si>
    <t>23006.009070/2023-73</t>
  </si>
  <si>
    <t>154503263522023PE000100</t>
  </si>
  <si>
    <t>CONTRATACAO DE SERVICO DE MANUTENCAO PREVENTIVA PARA MICROSCOPIO TRINOCULAR INVERTIDO DA MARCA NIKON PARA O BACHARELADO EM NEUROCIENCIAS DA UFABC.</t>
  </si>
  <si>
    <t>23006.009715/2023-78</t>
  </si>
  <si>
    <t>154503263522023PE000150</t>
  </si>
  <si>
    <t>MANUTENCAO PREVENTIVA EM EQUIPAMENTO FOTODOCUMENTADOR - MARCA UVITEC/MODELO ALLIANCE 2.7.</t>
  </si>
  <si>
    <t>23006.012544/2023-64</t>
  </si>
  <si>
    <t>154503263522023PE000199</t>
  </si>
  <si>
    <t>DOCUMENTO DE FORMALIZACAO DA DEMANDA PARA CONTRATACAO DE SERVICO DE MANUTENCAO PREVENTIVA COM AQUISICAO DE INSUMOS PARA O SISTEMA DE ULTRAPURIFICACAO DE AGUA.</t>
  </si>
  <si>
    <t>154503263522023PE000200</t>
  </si>
  <si>
    <t>23006.012998/2023-35</t>
  </si>
  <si>
    <t>154503263522023PE000220</t>
  </si>
  <si>
    <t>DOCUMENTO DE FORMALIZACAO DA DEMANDA PARA CONTRATACAO DE EMPRESA ESPECIALIZADA EM MANUTENCAO PREVENTIVA DE MICROSCOPIO LEICA - DM5500.</t>
  </si>
  <si>
    <t>23/05/2023</t>
  </si>
  <si>
    <t>23006.009405/2023-53</t>
  </si>
  <si>
    <t>154503263522023PE000132</t>
  </si>
  <si>
    <t>AQUISICAO DE MATERIAL DE CONSUMO ¿ REAGENTES - PARA A COORDENACAO DOS LABORATORIOS DIDATICOS E PARA OS CURSOS DE BACHARELADO EM CIENCIAS BIOLOGICAS, BACHARELADO EM QUIMICA E BACHARELADO EM BIOTECNOLOGIA DA FUNDACAO UNIVERSIDADE FEDERAL DO ABC ¿ UFABC</t>
  </si>
  <si>
    <t>24/05/2023</t>
  </si>
  <si>
    <t>23006.009586/2023-18</t>
  </si>
  <si>
    <t>154503263522023PE000136</t>
  </si>
  <si>
    <t>AQUISICAO DE MATERIAL DE CONSUMO - TIRAS REAGENTES - PARA O CURSO DE BACHARELADO EM CIENCIAS BIOLOGICAS DA FUNDACAO UNIVERSIDADE FEDERAL DO ABC ¿ UFABC.</t>
  </si>
  <si>
    <t>23006.009907/2023-84</t>
  </si>
  <si>
    <t>154503263522023PE000135</t>
  </si>
  <si>
    <t>AQUISICAO DE MATERIAL DE CONSUMO - ITENS DIVERSOS - PARA OS CURSOS DE BACHARELADO EM CIENCIAS BIOLOGICAS E BACHARELADO EM BIOTECNOLOGIA DA FUNDACAO UNIVERSIDADE FEDERAL DO ABC.</t>
  </si>
  <si>
    <t>154503263522023PE000133</t>
  </si>
  <si>
    <t>154503263522023PE000134</t>
  </si>
  <si>
    <t>25/04/2023</t>
  </si>
  <si>
    <t>23006.006790/2023-87</t>
  </si>
  <si>
    <t>154503263522023PE000074</t>
  </si>
  <si>
    <t>AQUISICAO DE JOGOS EDUCATIVOS E MATERIAIS PEDAGOGICOS PARA DESENVOLVIMENTO DE ACOES DE EXTENSAO.</t>
  </si>
  <si>
    <t>23006.007480/2023-80</t>
  </si>
  <si>
    <t>154503263522023PE000085</t>
  </si>
  <si>
    <t>AQUISICAO DE MATERIAIS PARA JARDINAGEM PARA DESENVOLVIMENTO DE ACAO DE EXTENSAO.</t>
  </si>
  <si>
    <t>23006.009224/2023-27</t>
  </si>
  <si>
    <t>154503263522023PE000105</t>
  </si>
  <si>
    <t>AQUISICAO DE ITENS DIVERSOS PARA DESENVOLVIMENTO DE ACOES DE EXTENSAO E PARA AS AULAS PRATICAS DO CURSO DE BACHARELADO EM FISICA DA UFABC.</t>
  </si>
  <si>
    <t>16/05/2023</t>
  </si>
  <si>
    <t>23006.009592/2023-75</t>
  </si>
  <si>
    <t>154503263522023PE000123</t>
  </si>
  <si>
    <t>AQUISICAO DE REAGENTES E MATERIAIS DE LABORATORIO PARA DESENVOLVIMENTO DE ACOES DE EXTENSAO.</t>
  </si>
  <si>
    <t>29/05/2023</t>
  </si>
  <si>
    <t>23006.009968/2023-41</t>
  </si>
  <si>
    <t>154503263522023PE000147</t>
  </si>
  <si>
    <t>AQUISICAO DE COMPONENTES ELETROELETRONICOS, FERRAMENTAS E ITENS CORRELATOS PARA O DESENVOLVIMENTO DE ACOES DE EXTENSAO.</t>
  </si>
  <si>
    <t>23006.010665/2023-71</t>
  </si>
  <si>
    <t>154503263522023PE000148</t>
  </si>
  <si>
    <t>CONTRATACAO DE SERVICO PARA FORNECIMENTO DE KIT LANCHE PARA ATENDIMENTO AS DEMANDAS DA PRO-REITORIA DE EXTENSAO E CULTURA - PROEC.</t>
  </si>
  <si>
    <t>23006.008675/2023-47</t>
  </si>
  <si>
    <t>154503263522023PE000093</t>
  </si>
  <si>
    <t>AQUISICAO DE MATERIAIS ESCOLARES E DE ESCRITORIO PARA DESENVOLVIMENTO DE ACOES DE EXTENSAO.</t>
  </si>
  <si>
    <t>339032</t>
  </si>
  <si>
    <t>26/05/2023</t>
  </si>
  <si>
    <t>23006.010461/2023-31</t>
  </si>
  <si>
    <t>154503263522023PE000145</t>
  </si>
  <si>
    <t>SOLICITACAO DE ABERTURA DE PROCESSO PARA RECONHECIMENTO DE DIVIDA</t>
  </si>
  <si>
    <t>23006.010463/2023-20</t>
  </si>
  <si>
    <t>154503263522023PE000146</t>
  </si>
  <si>
    <t>20/06/2023</t>
  </si>
  <si>
    <t>23006.011723/2023-84</t>
  </si>
  <si>
    <t>154503263522023PE000181</t>
  </si>
  <si>
    <t>PARTICIPACAO DA EDITORA DA UFABC NO EVENTO XXI BIENAL INTERNACIONAL DO LIVRO DO RIO DE JANEIRO</t>
  </si>
  <si>
    <t>154503263522023PE000065</t>
  </si>
  <si>
    <t>AQUISICAO PONTUAL DE MOVEIS</t>
  </si>
  <si>
    <t>23006.007293/2020-53</t>
  </si>
  <si>
    <t>154503263522023PE403507</t>
  </si>
  <si>
    <t>09/03/2023</t>
  </si>
  <si>
    <t>23006.007292/2020-17</t>
  </si>
  <si>
    <t>154503263522023PE410719</t>
  </si>
  <si>
    <t xml:space="preserve">MANUTENCAO PREVENTIVA E CORRETIVA DE ELEVADORES, PLATAFORMA ELEVATORIA </t>
  </si>
  <si>
    <t>23006.015830/2021-10</t>
  </si>
  <si>
    <t>154503263522023PE000183</t>
  </si>
  <si>
    <t>CONTRATACAO DE SERVICOS CONTINUOS DE MANUTENCAO PREVENTIVA E CORRETIVA EM GMGS (GRUPOS MOTOR GERADOR) INSTALADOS NAS UNIDADES DA FUNDACAO UNIVERSIDADE FEDERAL DO ABC.</t>
  </si>
  <si>
    <t>154503263522023PE000218</t>
  </si>
  <si>
    <t>23006.005124/2023-21</t>
  </si>
  <si>
    <t>154503263522023PE000141</t>
  </si>
  <si>
    <t>CONTRATACAO DE EMPRESA PARA AFERICAO, CALIBRACAO E MEDICAO DE MAQUINAS, INSTRUMENTOS, SENSORES, PADROES E EQUIPAMENTOS.</t>
  </si>
  <si>
    <t>23006.009317/2023-51</t>
  </si>
  <si>
    <t>154503263522023PE000204</t>
  </si>
  <si>
    <t>CONTRATACAO EMERGENCIAL DE EMPRESA ESPECIALIZADA PARA REPARACAO DO HANGAR DO CAMPUS SBC.</t>
  </si>
  <si>
    <t>11/05/2023</t>
  </si>
  <si>
    <t>23006.007369/2023-93</t>
  </si>
  <si>
    <t>154503263522023PE000113</t>
  </si>
  <si>
    <t>CONTRATACAO DE EMPRESA DE VIGILANCIA PATRIMONIAL DESARMADA</t>
  </si>
  <si>
    <t>23006.009922/2023-22</t>
  </si>
  <si>
    <t>154503263522023PE000175</t>
  </si>
  <si>
    <t>UPGRADE/ATUALIZACAO DO SISTEMA GERENCIAL ONLINE (RESEARCH SCIENTIST DATA) UTILIZADO PELA COMISSAO DE ETICA EM USO DE ANIMAIS DA UFABC (CEUA)</t>
  </si>
  <si>
    <t>339040</t>
  </si>
  <si>
    <t>23006.003408/2020-31</t>
  </si>
  <si>
    <t>154503263522023PE000219</t>
  </si>
  <si>
    <t>CONTRATACAO DE PESSOA JURIDICA ESPECIALIZADA PARA FORNECIMENTO DE APOLICE DE SEGURO TOTAL PARA OS VEICULOS PERTENCENTES A FROTA DA FUNDACAO UNIVERSIDADE FEDERAL DO ABC - UFABC.</t>
  </si>
  <si>
    <t>23006.011146/2023-21</t>
  </si>
  <si>
    <t>154503263522023PE000166</t>
  </si>
  <si>
    <t>CONTRATACAO DE SEGUROS PARA DISCENTES COM ESTAGIO NAS LICENCIATURAS</t>
  </si>
  <si>
    <t>G19</t>
  </si>
  <si>
    <t>G20</t>
  </si>
  <si>
    <t>G21</t>
  </si>
  <si>
    <t>T19</t>
  </si>
  <si>
    <t>U19</t>
  </si>
  <si>
    <t>G01</t>
  </si>
  <si>
    <t>U23</t>
  </si>
  <si>
    <t>N20</t>
  </si>
  <si>
    <t>23006.008151/2023-56</t>
  </si>
  <si>
    <t>154503263522023NE400036</t>
  </si>
  <si>
    <t>23006.017366/2022-87</t>
  </si>
  <si>
    <t>154503263522023NE400026</t>
  </si>
  <si>
    <t>06/03/2023</t>
  </si>
  <si>
    <t>154503263522023NE400004</t>
  </si>
  <si>
    <t>23006.025973/2022-11</t>
  </si>
  <si>
    <t>154503263522023NE000101</t>
  </si>
  <si>
    <t>154503263522023NE000102</t>
  </si>
  <si>
    <t>154503263522023NE000103</t>
  </si>
  <si>
    <t>154503263522023NE000104</t>
  </si>
  <si>
    <t>154503263522023NE000105</t>
  </si>
  <si>
    <t>154503263522023NE000106</t>
  </si>
  <si>
    <t>23006.001591/2023-82</t>
  </si>
  <si>
    <t>154503263522023NE400027</t>
  </si>
  <si>
    <t>23006.001627/2023-28</t>
  </si>
  <si>
    <t>154503263522023NE400025</t>
  </si>
  <si>
    <t>24/04/2023</t>
  </si>
  <si>
    <t>23006.001625/2023-39</t>
  </si>
  <si>
    <t>154503263522023NE400028</t>
  </si>
  <si>
    <t>22/05/2023</t>
  </si>
  <si>
    <t>154503263522023NE400031</t>
  </si>
  <si>
    <t>154503263522023NE400037</t>
  </si>
  <si>
    <t>26/01/2023</t>
  </si>
  <si>
    <t>23006.000805/2023-01</t>
  </si>
  <si>
    <t>154503263522023NE400002</t>
  </si>
  <si>
    <t>20/03/2023</t>
  </si>
  <si>
    <t>23006.005270/2023-57</t>
  </si>
  <si>
    <t>154503263522023NE400011</t>
  </si>
  <si>
    <t>23006.005687/2023-10</t>
  </si>
  <si>
    <t>154503263522023NE400010</t>
  </si>
  <si>
    <t>31/03/2023</t>
  </si>
  <si>
    <t>23006.028386/2022-83</t>
  </si>
  <si>
    <t>154503263522023NE400019</t>
  </si>
  <si>
    <t>23006.028388/2022-72</t>
  </si>
  <si>
    <t>154503263522023NE400018</t>
  </si>
  <si>
    <t>19/01/2023</t>
  </si>
  <si>
    <t>23006.028447/2022-11</t>
  </si>
  <si>
    <t>154503263522023NE400001</t>
  </si>
  <si>
    <t>23006.005044/2023-76</t>
  </si>
  <si>
    <t>154503263522023NE400007</t>
  </si>
  <si>
    <t>23006.005047/2023-18</t>
  </si>
  <si>
    <t>154503263522023NE400006</t>
  </si>
  <si>
    <t>11/04/2023</t>
  </si>
  <si>
    <t>154503263522023NE400023</t>
  </si>
  <si>
    <t>23006.007119/2023-53</t>
  </si>
  <si>
    <t>154503263522023NE400022</t>
  </si>
  <si>
    <t>23006.007125/2023-19</t>
  </si>
  <si>
    <t>154503263522023NE400021</t>
  </si>
  <si>
    <t>23006.007127/2023-08</t>
  </si>
  <si>
    <t>154503263522023NE400020</t>
  </si>
  <si>
    <t>23006.009468/2023-18</t>
  </si>
  <si>
    <t>154503263522023NE400030</t>
  </si>
  <si>
    <t>18/05/2023</t>
  </si>
  <si>
    <t>23006.009589/2023-51</t>
  </si>
  <si>
    <t>154503263522023NE500018</t>
  </si>
  <si>
    <t>12/06/2023</t>
  </si>
  <si>
    <t>154503263522023NE400032</t>
  </si>
  <si>
    <t>CONCESSAO DE BOLSAS PARA A ACAO ESCOLA PREPARATORIA DA UFABC - INSTRUTORES- EDITAL Nº 3/2023 - PROEC. - REFORCO</t>
  </si>
  <si>
    <t>23006.009948/2023-71</t>
  </si>
  <si>
    <t>154503263522023NE500021</t>
  </si>
  <si>
    <t>SOLICITACAO DE AUXILIO PARA DISCENTE PARTICIPAR DO EVENTO 15 ENCONTRO REGIONAL SUDESTE DE HISTORIA ORAL</t>
  </si>
  <si>
    <t>23006.011264/2023-39</t>
  </si>
  <si>
    <t>154503263522023NE400033</t>
  </si>
  <si>
    <t>CONCESSAO DE BOLSAS PARA AS ACOES DE EXTENSAO E CULTURA - EDITAL Nº 54/2023 - PROEC.</t>
  </si>
  <si>
    <t>19/06/2023</t>
  </si>
  <si>
    <t>154503263522023NE400034</t>
  </si>
  <si>
    <t>CONCESSAO DE BOLSAS DA ESCOLA PREPARATORIA 2023 - EDITAL N 89/2022 PROEC</t>
  </si>
  <si>
    <t>23006.011604/2023-21</t>
  </si>
  <si>
    <t>154503263522023NE500025</t>
  </si>
  <si>
    <t>SOLICITACAO DE AUXILIO EVENTUAL PARA DISCENTE PARTICIPAR DO VI CONGRESSO DE EXTENSAO AUGM</t>
  </si>
  <si>
    <t>30/03/2023</t>
  </si>
  <si>
    <t>23006.005147/2023-36</t>
  </si>
  <si>
    <t>154503263522023NE500005</t>
  </si>
  <si>
    <t>23006.006237/2023-44</t>
  </si>
  <si>
    <t>154503263522023NE500006</t>
  </si>
  <si>
    <t>23006.005178/2023-97</t>
  </si>
  <si>
    <t>154503263522023NE500009</t>
  </si>
  <si>
    <t>23006.005591/2023-51</t>
  </si>
  <si>
    <t>154503263522023NE500007</t>
  </si>
  <si>
    <t>23006.005941/2023-80</t>
  </si>
  <si>
    <t>154503263522023NE500008</t>
  </si>
  <si>
    <t>154503263522023NE400024</t>
  </si>
  <si>
    <t>23006.006486/2023-30</t>
  </si>
  <si>
    <t>154503263522023NE400029</t>
  </si>
  <si>
    <t>23006.006410/2023-12</t>
  </si>
  <si>
    <t>154503263522023NE500013</t>
  </si>
  <si>
    <t>23006.007727/2023-68</t>
  </si>
  <si>
    <t>154503263522023NE500012</t>
  </si>
  <si>
    <t>01/06/2023</t>
  </si>
  <si>
    <t>23006.010197/2023-35</t>
  </si>
  <si>
    <t>154503263522023NE500019</t>
  </si>
  <si>
    <t>23006.011503/2023-51</t>
  </si>
  <si>
    <t>154503263522023NE400035</t>
  </si>
  <si>
    <t>PROCESSO DE GESTAO DAS BOLSAS DO PEAT.</t>
  </si>
  <si>
    <t>23006.012074/2023-39</t>
  </si>
  <si>
    <t>154503263522023NE500028</t>
  </si>
  <si>
    <t>AUXILIO EXTRASSALA PARA VISITA AO NUCLEO ARPOADOR DO PARQUE ESTADUAL ITINGUCU DURANTE A EXPEDICAO ECOLOGIA DO LITORAL.</t>
  </si>
  <si>
    <t>ANDRE ETEROVIC</t>
  </si>
  <si>
    <t>21/06/2023</t>
  </si>
  <si>
    <t>23006.010196/2023-91</t>
  </si>
  <si>
    <t>154503263522023NE500023</t>
  </si>
  <si>
    <t>CLARISSA BONVENT</t>
  </si>
  <si>
    <t>23006.010583/2023-27</t>
  </si>
  <si>
    <t>154503263522023NE500024</t>
  </si>
  <si>
    <t>DANIELA AMARAL DE PAULA</t>
  </si>
  <si>
    <t>03/03/2023</t>
  </si>
  <si>
    <t>23006.000307/2023-51</t>
  </si>
  <si>
    <t>154503263522023NE500002</t>
  </si>
  <si>
    <t>23006.001514/2023-22</t>
  </si>
  <si>
    <t>154503263522023NE500001</t>
  </si>
  <si>
    <t>15/03/2023</t>
  </si>
  <si>
    <t>23006.004167/2023-90</t>
  </si>
  <si>
    <t>154503263522023NE500003</t>
  </si>
  <si>
    <t>16/03/2023</t>
  </si>
  <si>
    <t>23006.003760/2023-19</t>
  </si>
  <si>
    <t>154503263522023NE500004</t>
  </si>
  <si>
    <t>23006.005548/2023-96</t>
  </si>
  <si>
    <t>154503263522023NE500014</t>
  </si>
  <si>
    <t>23006.005615/2023-72</t>
  </si>
  <si>
    <t>154503263522023NE500015</t>
  </si>
  <si>
    <t>23006.006276/2023-41</t>
  </si>
  <si>
    <t>154503263522023NE500011</t>
  </si>
  <si>
    <t>23006.006592/2023-13</t>
  </si>
  <si>
    <t>154503263522023NE500016</t>
  </si>
  <si>
    <t>23006.010768/2023-31</t>
  </si>
  <si>
    <t>154503263522023NE500027</t>
  </si>
  <si>
    <t>LUIS HENRYQUE SANTOS BEZERRA</t>
  </si>
  <si>
    <t>23006.004662/2023-07</t>
  </si>
  <si>
    <t>154503263522023NE400009</t>
  </si>
  <si>
    <t>21/03/2023</t>
  </si>
  <si>
    <t>23006.027292/2022-97</t>
  </si>
  <si>
    <t>154503263522023NE400014</t>
  </si>
  <si>
    <t>154503263522023NE400015</t>
  </si>
  <si>
    <t>23006.016512/2022-57</t>
  </si>
  <si>
    <t>154503263522023NE000186</t>
  </si>
  <si>
    <t>23/03/2023</t>
  </si>
  <si>
    <t>23006.026351/2022-18</t>
  </si>
  <si>
    <t>154503263522023NE400016</t>
  </si>
  <si>
    <t>154503263522023NE400017</t>
  </si>
  <si>
    <t>23006.024849/2022-38</t>
  </si>
  <si>
    <t>154503263522023NE400003</t>
  </si>
  <si>
    <t>23006.004397/2023-59</t>
  </si>
  <si>
    <t>154503263522023NE000095</t>
  </si>
  <si>
    <t>23006.008442/2023-44</t>
  </si>
  <si>
    <t>154503263522023NE000138</t>
  </si>
  <si>
    <t>23006.007556/2023-77</t>
  </si>
  <si>
    <t>154503263522023NE000213</t>
  </si>
  <si>
    <t>CONTRATACAO DE EMPRESA ESPECIALIZADA PARA A PRESTACAO DE SERVICOS DE SUBSCRICAO DE ACESSO WEB A BANCO DE IMAGENS ELETRONICAS E VETORES</t>
  </si>
  <si>
    <t>R.M. AUAR VIDEO TECH</t>
  </si>
  <si>
    <t>14/02/2023</t>
  </si>
  <si>
    <t>23006.002202/2023-36</t>
  </si>
  <si>
    <t>154503263522023NE000025</t>
  </si>
  <si>
    <t>23006.002203/2023-81</t>
  </si>
  <si>
    <t>154503263522023NE000028</t>
  </si>
  <si>
    <t>154503263522023NE000033</t>
  </si>
  <si>
    <t>154503263522023NE000034</t>
  </si>
  <si>
    <t>05/05/2023</t>
  </si>
  <si>
    <t>154503263522023NE000126</t>
  </si>
  <si>
    <t>28/06/2023</t>
  </si>
  <si>
    <t>154503263522023NE000227</t>
  </si>
  <si>
    <t>23006.012105/2023-51</t>
  </si>
  <si>
    <t>154503263522023NE000228</t>
  </si>
  <si>
    <t>ANDREIA SILVA</t>
  </si>
  <si>
    <t>02/03/2023</t>
  </si>
  <si>
    <t>23006.012703/2020-88</t>
  </si>
  <si>
    <t>154503263522023NE000048</t>
  </si>
  <si>
    <t>23006.001270/2019-00</t>
  </si>
  <si>
    <t>154503263522023NE000093</t>
  </si>
  <si>
    <t>12/04/2023</t>
  </si>
  <si>
    <t>23006.000870/2019-42</t>
  </si>
  <si>
    <t>154503263522023NE000096</t>
  </si>
  <si>
    <t>23006.004565/2020-63</t>
  </si>
  <si>
    <t>154503263522023NE000120</t>
  </si>
  <si>
    <t>13/03/2023</t>
  </si>
  <si>
    <t>23006.001283/2023-57</t>
  </si>
  <si>
    <t>154503263522023NE000056</t>
  </si>
  <si>
    <t>06/06/2023</t>
  </si>
  <si>
    <t>23006.001106/2023-71</t>
  </si>
  <si>
    <t>154503263522023NE000199</t>
  </si>
  <si>
    <t>PAGAMENTO DE TAXAS AO INPI.</t>
  </si>
  <si>
    <t>INSTITUTO NACIONAL DA PROPRIEDADE INDUSTRIAL</t>
  </si>
  <si>
    <t>33913905</t>
  </si>
  <si>
    <t>23006.002332/2020-26</t>
  </si>
  <si>
    <t>154503263522023NE000200</t>
  </si>
  <si>
    <t>CONTRATACAO DE CONSULTORIA ESPECIALIZADA EM PROPRIEDADE INTELECTUAL</t>
  </si>
  <si>
    <t>KASZNAR LEONARDOS BARBOSA COLONNA ROSMAN VIANNA AGENTES</t>
  </si>
  <si>
    <t>23006.000689/2023-12</t>
  </si>
  <si>
    <t>154503263522023NE000226</t>
  </si>
  <si>
    <t>PAGAMENTO DE ANUIDADE A ASSOCIACAO NACIONAL DE ENTIDADES PROMOTORAS DE EMPREENDIMENTOS INOVADORES (ANPROTEC) - 2023</t>
  </si>
  <si>
    <t>ASSOCIACAO NACIONAL DE ENTIDADES PROMOTORAS DE EMPREEN</t>
  </si>
  <si>
    <t>0021</t>
  </si>
  <si>
    <t>CONTRIBUICAO A ASSOCIACAO NACIONAL DE ENTIDADES PROMOTORAS DE EMPREENDIMENTOS INOVADORES (ANPROTEC)</t>
  </si>
  <si>
    <t>148806</t>
  </si>
  <si>
    <t>23006.023514/2022-01</t>
  </si>
  <si>
    <t>154503263522023NE000047</t>
  </si>
  <si>
    <t>23/01/2023</t>
  </si>
  <si>
    <t>154503263522023NE000004</t>
  </si>
  <si>
    <t>23006.001848/2019-10</t>
  </si>
  <si>
    <t>154503263522023NE000015</t>
  </si>
  <si>
    <t>17/02/2023</t>
  </si>
  <si>
    <t>23006.002034/2013-15</t>
  </si>
  <si>
    <t>154503263522023NE000039</t>
  </si>
  <si>
    <t>154503263522023NE000040</t>
  </si>
  <si>
    <t>23006.002035/2013-51</t>
  </si>
  <si>
    <t>154503263522023NE000041</t>
  </si>
  <si>
    <t>03/05/2023</t>
  </si>
  <si>
    <t>23006.006679/2023-91</t>
  </si>
  <si>
    <t>154503263522023NE000122</t>
  </si>
  <si>
    <t xml:space="preserve"> 23006.028380/2022-1</t>
  </si>
  <si>
    <t>154503263522023NE400008</t>
  </si>
  <si>
    <t>23006.005262/2023-19</t>
  </si>
  <si>
    <t>154503263522023NE400012</t>
  </si>
  <si>
    <t>154503263522023NE400013</t>
  </si>
  <si>
    <t>23006.008987/2023-51</t>
  </si>
  <si>
    <t>154503263522023NE500017</t>
  </si>
  <si>
    <t>23006.005043/2023-21</t>
  </si>
  <si>
    <t>154503263522023NE400005</t>
  </si>
  <si>
    <t>23006.006551/2023-27</t>
  </si>
  <si>
    <t>154503263522023NE500010</t>
  </si>
  <si>
    <t>23006.012082/2023-85</t>
  </si>
  <si>
    <t>154503263522023NE500026</t>
  </si>
  <si>
    <t>PAGAMENTO DE AUXILIO FINANCEIRO PARA ALESSANDRO JACQUES RIBEIRO</t>
  </si>
  <si>
    <t>ALESSANDRO JACQUES RIBEIRO</t>
  </si>
  <si>
    <t>27/02/2023</t>
  </si>
  <si>
    <t>23006.023081/2021-02</t>
  </si>
  <si>
    <t>154503263522023NE000043</t>
  </si>
  <si>
    <t>22/03/2023</t>
  </si>
  <si>
    <t>23006.026616/2022-70</t>
  </si>
  <si>
    <t>154503263522023NE000066</t>
  </si>
  <si>
    <t>154503263522023NE000107</t>
  </si>
  <si>
    <t>20/04/2023</t>
  </si>
  <si>
    <t>23006.001280/2023-13</t>
  </si>
  <si>
    <t>154503263522023NE000108</t>
  </si>
  <si>
    <t>02/06/2023</t>
  </si>
  <si>
    <t>23006.001220/2023-09</t>
  </si>
  <si>
    <t>154503263522023NE000192</t>
  </si>
  <si>
    <t>16/06/2023</t>
  </si>
  <si>
    <t>23006.001264/2023-21</t>
  </si>
  <si>
    <t>154503263522023NE000205</t>
  </si>
  <si>
    <t>CONTRATACAO DE SERVICO PARA OBTENCAO DO DIGITAL OBJECT IDENTIFIER (DOI) EM ARTIGOS CIENTIFICOS DE PERIODICOS DA UFABC</t>
  </si>
  <si>
    <t>23006.001282/2023-11</t>
  </si>
  <si>
    <t>154503263522023NE000210</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</si>
  <si>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</si>
  <si>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DOT LIB INFORMATION LLC.</t>
  </si>
  <si>
    <t>23006.006125/2023-93</t>
  </si>
  <si>
    <t>154503263522023NE000125</t>
  </si>
  <si>
    <t>23006.008157/2023-23</t>
  </si>
  <si>
    <t>154503263522023NE000137</t>
  </si>
  <si>
    <t>05/06/2023</t>
  </si>
  <si>
    <t>23006.009340/2023-46</t>
  </si>
  <si>
    <t>154503263522023NE000193</t>
  </si>
  <si>
    <t>CONTRATACAO REFERENTE AO SERVICO DE CAPACITACAO EXTERNA PARA PARTICIPACAO NO CURSO FISCALIZACAO DE CONTRATOS - CALCULOS E ANALISE DE DOCUMENTOS TRABALHISTAS E PREVIDENCIARIOS PARA PREVENIR A RESPONSABILIDADE SUBSIDIARIA DA ADMINISTRACAO.</t>
  </si>
  <si>
    <t>PRIORI TREINAMENTO E APERFEICOAMENTO LTDA</t>
  </si>
  <si>
    <t>23006.010592/2023-18</t>
  </si>
  <si>
    <t>154503263522023NE000220</t>
  </si>
  <si>
    <t>PAGAMENTO DE INSCRICAO EM CONGRESSO DE AUDITORIA E CONTROLE INTERNO - COBACI 2023</t>
  </si>
  <si>
    <t>UNIAO NACIONAL DOS AUDITORES DO MINISTERIO DA EDUCACAO</t>
  </si>
  <si>
    <t>23006.001552/2023-85</t>
  </si>
  <si>
    <t>154503263522023NE000019</t>
  </si>
  <si>
    <t>27/01/2023</t>
  </si>
  <si>
    <t>23006.028456/2022-01</t>
  </si>
  <si>
    <t>154503263522023NE000010</t>
  </si>
  <si>
    <t>23006.012840/2022-84</t>
  </si>
  <si>
    <t>154503263522023NE000029</t>
  </si>
  <si>
    <t>09/02/2023</t>
  </si>
  <si>
    <t>23006.001525/2022-21</t>
  </si>
  <si>
    <t>154503263522023NE000020</t>
  </si>
  <si>
    <t>23006.012952/2022-35</t>
  </si>
  <si>
    <t>154503263522023NE000190</t>
  </si>
  <si>
    <t>154503263522023NE000191</t>
  </si>
  <si>
    <t>23006.003699/2022-29</t>
  </si>
  <si>
    <t>154503263522023NE000196</t>
  </si>
  <si>
    <t>AQUISICAO DE ARMARIOS CORTA FOGO.</t>
  </si>
  <si>
    <t>JEDAL REDENTOR INDUSTRIA E COMERCIO LTDA</t>
  </si>
  <si>
    <t>154503263522023NE000219</t>
  </si>
  <si>
    <t>AQUISICAO DE MOBILIARIO GERAL</t>
  </si>
  <si>
    <t>23006.014925/2022-05</t>
  </si>
  <si>
    <t>154503263522023NE000222</t>
  </si>
  <si>
    <t>AQUISICAO DE CORTINAS.</t>
  </si>
  <si>
    <t>PERSIANAS NOVA AMERICA LTDA</t>
  </si>
  <si>
    <t>44905251</t>
  </si>
  <si>
    <t>PECAS NAO INCORPORAVEIS A IMOVEIS</t>
  </si>
  <si>
    <t>154503263522023NE000229</t>
  </si>
  <si>
    <t>24/03/2023</t>
  </si>
  <si>
    <t>23006.000322/2023-07</t>
  </si>
  <si>
    <t>154503263522023NE000068</t>
  </si>
  <si>
    <t>154503263522023NE000117</t>
  </si>
  <si>
    <t>154503263522023NE000118</t>
  </si>
  <si>
    <t>18/01/2023</t>
  </si>
  <si>
    <t>23006.022563/2022-18</t>
  </si>
  <si>
    <t>154503263522023NE700257</t>
  </si>
  <si>
    <t>23006.000602/2023-15</t>
  </si>
  <si>
    <t>154503263522023NE000003</t>
  </si>
  <si>
    <t>154503263522023NE000005</t>
  </si>
  <si>
    <t>25/01/2023</t>
  </si>
  <si>
    <t>23006.000903/2023-31</t>
  </si>
  <si>
    <t>154503263522023NE700001</t>
  </si>
  <si>
    <t>154503263522023NE700002</t>
  </si>
  <si>
    <t>154503263522023NE700003</t>
  </si>
  <si>
    <t>154503263522023NE700004</t>
  </si>
  <si>
    <t>154503263522023NE700005</t>
  </si>
  <si>
    <t>154503263522023NE700006</t>
  </si>
  <si>
    <t>154503263522023NE700007</t>
  </si>
  <si>
    <t>154503263522023NE700016</t>
  </si>
  <si>
    <t>154503263522023NE700017</t>
  </si>
  <si>
    <t>154503263522023NE700018</t>
  </si>
  <si>
    <t>154503263522023NE700020</t>
  </si>
  <si>
    <t>154503263522023NE000006</t>
  </si>
  <si>
    <t>154503263522023NE000007</t>
  </si>
  <si>
    <t>154503263522023NE000008</t>
  </si>
  <si>
    <t>23006.018442/2021-91</t>
  </si>
  <si>
    <t>154503263522023NE000009</t>
  </si>
  <si>
    <t>154503263522023NE700021</t>
  </si>
  <si>
    <t>154503263522023NE000042</t>
  </si>
  <si>
    <t>23006.003495/2023-79</t>
  </si>
  <si>
    <t>154503263522023NE700022</t>
  </si>
  <si>
    <t>154503263522023NE700023</t>
  </si>
  <si>
    <t>154503263522023NE700024</t>
  </si>
  <si>
    <t>154503263522023NE700025</t>
  </si>
  <si>
    <t>154503263522023NE700026</t>
  </si>
  <si>
    <t>154503263522023NE700027</t>
  </si>
  <si>
    <t>154503263522023NE700028</t>
  </si>
  <si>
    <t>154503263522023NE700029</t>
  </si>
  <si>
    <t>154503263522023NE700039</t>
  </si>
  <si>
    <t>154503263522023NE700040</t>
  </si>
  <si>
    <t>154503263522023NE700041</t>
  </si>
  <si>
    <t>154503263522023NE700043</t>
  </si>
  <si>
    <t>154503263522023NE700044</t>
  </si>
  <si>
    <t>29/03/2023</t>
  </si>
  <si>
    <t>23006.005375/2023-14</t>
  </si>
  <si>
    <t>154503263522023NE700045</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</si>
  <si>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</si>
  <si>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</si>
  <si>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</si>
  <si>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</si>
  <si>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</si>
  <si>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</si>
  <si>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</si>
  <si>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</si>
  <si>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</si>
  <si>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</si>
  <si>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154503263522023NE700066</t>
  </si>
  <si>
    <t>23006.007685/2023-65</t>
  </si>
  <si>
    <t>154503263522023NE700067</t>
  </si>
  <si>
    <t>154503263522023NE700068</t>
  </si>
  <si>
    <t>154503263522023NE700069</t>
  </si>
  <si>
    <t>154503263522023NE700070</t>
  </si>
  <si>
    <t>154503263522023NE700071</t>
  </si>
  <si>
    <t>154503263522023NE700072</t>
  </si>
  <si>
    <t>154503263522023NE700073</t>
  </si>
  <si>
    <t>154503263522023NE700083</t>
  </si>
  <si>
    <t>154503263522023NE700084</t>
  </si>
  <si>
    <t>154503263522023NE700085</t>
  </si>
  <si>
    <t>154503263522023NE000128</t>
  </si>
  <si>
    <t>154503263522023NE700086</t>
  </si>
  <si>
    <t>25/05/2023</t>
  </si>
  <si>
    <t>23006.009944/2023-92</t>
  </si>
  <si>
    <t>154503263522023NE700087</t>
  </si>
  <si>
    <t>154503263522023NE700088</t>
  </si>
  <si>
    <t>154503263522023NE700089</t>
  </si>
  <si>
    <t>154503263522023NE700090</t>
  </si>
  <si>
    <t>154503263522023NE700091</t>
  </si>
  <si>
    <t>154503263522023NE700092</t>
  </si>
  <si>
    <t>154503263522023NE700093</t>
  </si>
  <si>
    <t>154503263522023NE700104</t>
  </si>
  <si>
    <t>154503263522023NE700105</t>
  </si>
  <si>
    <t>154503263522023NE700106</t>
  </si>
  <si>
    <t>154503263522023NE700107</t>
  </si>
  <si>
    <t>23006.012231/2023-14</t>
  </si>
  <si>
    <t>154503263522023NE700108</t>
  </si>
  <si>
    <t>PROCESSO DA FOLHA DE PAGAMENTO DE JUNHO/2023</t>
  </si>
  <si>
    <t>31900106</t>
  </si>
  <si>
    <t>13 SALARIO - PESSOAL CIVIL</t>
  </si>
  <si>
    <t>154503263522023NE700109</t>
  </si>
  <si>
    <t>31900303</t>
  </si>
  <si>
    <t>13 SALARIO - PENSOES CIVIS</t>
  </si>
  <si>
    <t>154503263522023NE700110</t>
  </si>
  <si>
    <t>154503263522023NE700111</t>
  </si>
  <si>
    <t>154503263522023NE700112</t>
  </si>
  <si>
    <t>154503263522023NE700113</t>
  </si>
  <si>
    <t>154503263522023NE700124</t>
  </si>
  <si>
    <t>154503263522023NE700125</t>
  </si>
  <si>
    <t>154503263522023NE700126</t>
  </si>
  <si>
    <t>154503263522023NE700019</t>
  </si>
  <si>
    <t>154503263522023NE700035</t>
  </si>
  <si>
    <t>154503263522023NE700057</t>
  </si>
  <si>
    <t>154503263522023NE700079</t>
  </si>
  <si>
    <t>154503263522023NE700099</t>
  </si>
  <si>
    <t>154503263522023NE700119</t>
  </si>
  <si>
    <t>154503263522023NE700008</t>
  </si>
  <si>
    <t>154503263522023NE700009</t>
  </si>
  <si>
    <t>154503263522023NE700010</t>
  </si>
  <si>
    <t>154503263522023NE700011</t>
  </si>
  <si>
    <t>154503263522023NE700012</t>
  </si>
  <si>
    <t>154503263522023NE700013</t>
  </si>
  <si>
    <t>154503263522023NE700014</t>
  </si>
  <si>
    <t>154503263522023NE700015</t>
  </si>
  <si>
    <t>23006.001057/2023-76</t>
  </si>
  <si>
    <t>154503263522023NE000018</t>
  </si>
  <si>
    <t>154503263522023NE700030</t>
  </si>
  <si>
    <t>154503263522023NE700031</t>
  </si>
  <si>
    <t>154503263522023NE700032</t>
  </si>
  <si>
    <t>154503263522023NE700033</t>
  </si>
  <si>
    <t>154503263522023NE700034</t>
  </si>
  <si>
    <t>154503263522023NE700036</t>
  </si>
  <si>
    <t>154503263522023NE700037</t>
  </si>
  <si>
    <t>154503263522023NE700038</t>
  </si>
  <si>
    <t>23006.003565/2023-99</t>
  </si>
  <si>
    <t>154503263522023NE000049</t>
  </si>
  <si>
    <t>154503263522023NE700052</t>
  </si>
  <si>
    <t>154503263522023NE700053</t>
  </si>
  <si>
    <t>154503263522023NE700054</t>
  </si>
  <si>
    <t>154503263522023NE700055</t>
  </si>
  <si>
    <t>154503263522023NE700056</t>
  </si>
  <si>
    <t>154503263522023NE700058</t>
  </si>
  <si>
    <t>154503263522023NE700059</t>
  </si>
  <si>
    <t>154503263522023NE700060</t>
  </si>
  <si>
    <t>154503263522023NE700061</t>
  </si>
  <si>
    <t>154503263522023NE700062</t>
  </si>
  <si>
    <t>04/04/2023</t>
  </si>
  <si>
    <t>23006.006710/2023-93</t>
  </si>
  <si>
    <t>154503263522023NE000086</t>
  </si>
  <si>
    <t>154503263522023NE700074</t>
  </si>
  <si>
    <t>154503263522023NE700075</t>
  </si>
  <si>
    <t>154503263522023NE700076</t>
  </si>
  <si>
    <t>154503263522023NE700077</t>
  </si>
  <si>
    <t>154503263522023NE700078</t>
  </si>
  <si>
    <t>154503263522023NE700080</t>
  </si>
  <si>
    <t>154503263522023NE700081</t>
  </si>
  <si>
    <t>154503263522023NE700082</t>
  </si>
  <si>
    <t>09/05/2023</t>
  </si>
  <si>
    <t>23006.008855/2023-29</t>
  </si>
  <si>
    <t>154503263522023NE000132</t>
  </si>
  <si>
    <t>154503263522023NE700094</t>
  </si>
  <si>
    <t>154503263522023NE700095</t>
  </si>
  <si>
    <t>154503263522023NE700096</t>
  </si>
  <si>
    <t>154503263522023NE700097</t>
  </si>
  <si>
    <t>154503263522023NE700098</t>
  </si>
  <si>
    <t>154503263522023NE700100</t>
  </si>
  <si>
    <t>154503263522023NE700101</t>
  </si>
  <si>
    <t>154503263522023NE700102</t>
  </si>
  <si>
    <t>154503263522023NE700103</t>
  </si>
  <si>
    <t>23006.011476/2023-16</t>
  </si>
  <si>
    <t>154503263522023NE000201</t>
  </si>
  <si>
    <t>REPASSE MENSAL DE VALORES PER CAPITA A GEAP MAIO/2023</t>
  </si>
  <si>
    <t>154503263522023NE700114</t>
  </si>
  <si>
    <t>154503263522023NE700115</t>
  </si>
  <si>
    <t>154503263522023NE700116</t>
  </si>
  <si>
    <t>154503263522023NE700117</t>
  </si>
  <si>
    <t>154503263522023NE700118</t>
  </si>
  <si>
    <t>154503263522023NE700120</t>
  </si>
  <si>
    <t>154503263522023NE700121</t>
  </si>
  <si>
    <t>154503263522023NE700122</t>
  </si>
  <si>
    <t>154503263522023NE700123</t>
  </si>
  <si>
    <t>23006.000025/2023-53</t>
  </si>
  <si>
    <t>154503263522023NE600018</t>
  </si>
  <si>
    <t>23006.000022/2023-10</t>
  </si>
  <si>
    <t>154503263522023NE600023</t>
  </si>
  <si>
    <t>01/02/2023</t>
  </si>
  <si>
    <t>23006.028360/2022-35</t>
  </si>
  <si>
    <t>154503263522023NE000013</t>
  </si>
  <si>
    <t>23006.002652/2023-29</t>
  </si>
  <si>
    <t>154503263522023NE000050</t>
  </si>
  <si>
    <t>03/04/2023</t>
  </si>
  <si>
    <t>23006.004015/2023-97</t>
  </si>
  <si>
    <t>154503263522023NE000084</t>
  </si>
  <si>
    <t>154503263522023NE000085</t>
  </si>
  <si>
    <t>23006.028398/2022-16</t>
  </si>
  <si>
    <t>154503263522023NE500020</t>
  </si>
  <si>
    <t>PAGAMENTO DE AUXILIO FINANCEIRO PARA MOBILIDADE ACADEMICA INTERNACIONAL DE DOCENTES NO AMBITO DO PROGRAMA ESCALA DA ASSOCIACAO DE UNIVERSIDADES GRUPO MONTEVIDEO (AUGM)</t>
  </si>
  <si>
    <t>23006.028399/2022-52</t>
  </si>
  <si>
    <t>154503263522023NE500022</t>
  </si>
  <si>
    <t>PAGAMENTO DE AUXILIO FINANCEIRO PARA MOBILIDADE ACADEMICA INTERNACIONAL DE GESTORES ADMINISTRATIVOS NO AMBITO DO PROGRAMA ESCALA DA ASSOCIACAO DE UNIVERSIDADES GRUPO MONTEVIDEO (AUGM)</t>
  </si>
  <si>
    <t>23006.012842/2023-54</t>
  </si>
  <si>
    <t>154503263522023NE600047</t>
  </si>
  <si>
    <t>DIARIAS BIBLIOTECA - INTERNACIONAL PARA SERVIDORES</t>
  </si>
  <si>
    <t>09/01/2023</t>
  </si>
  <si>
    <t>23006.004793/2020-33</t>
  </si>
  <si>
    <t>154503263522023NE000001</t>
  </si>
  <si>
    <t>31/01/2023</t>
  </si>
  <si>
    <t>23006.017153/2022-55</t>
  </si>
  <si>
    <t>154503263522023NE000012</t>
  </si>
  <si>
    <t>23006.018592/2022-85</t>
  </si>
  <si>
    <t>154503263522023NE000022</t>
  </si>
  <si>
    <t>154503263522023NE000023</t>
  </si>
  <si>
    <t>154503263522023NE000024</t>
  </si>
  <si>
    <t>154503263522023NE000030</t>
  </si>
  <si>
    <t>154503263522023NE000031</t>
  </si>
  <si>
    <t>154503263522023NE000032</t>
  </si>
  <si>
    <t>154503263522023NE000044</t>
  </si>
  <si>
    <t>23006.004792/2020-99</t>
  </si>
  <si>
    <t>154503263522023NE000062</t>
  </si>
  <si>
    <t>27/03/2023</t>
  </si>
  <si>
    <t>23006.007431/2021-85</t>
  </si>
  <si>
    <t>154503263522023NE000069</t>
  </si>
  <si>
    <t>23006.003416/2022-49</t>
  </si>
  <si>
    <t>154503263522023NE000079</t>
  </si>
  <si>
    <t>154503263522023NE000080</t>
  </si>
  <si>
    <t>05/04/2023</t>
  </si>
  <si>
    <t>23006.008974/2022-09</t>
  </si>
  <si>
    <t>154503263522023NE000087</t>
  </si>
  <si>
    <t>23006.027615/2022-42</t>
  </si>
  <si>
    <t>154503263522023NE000119</t>
  </si>
  <si>
    <t>23006.000896/2020-24</t>
  </si>
  <si>
    <t>154503263522023NE000127</t>
  </si>
  <si>
    <t>23006.027773/2022-01</t>
  </si>
  <si>
    <t>154503263522023NE000139</t>
  </si>
  <si>
    <t>23006.000978/2023-11</t>
  </si>
  <si>
    <t>154503263522023NE000180</t>
  </si>
  <si>
    <t>154503263522023NE000215</t>
  </si>
  <si>
    <t>154503263522023NE000221</t>
  </si>
  <si>
    <t>ATA MATERIAL DE COPA E LIMPEZA.</t>
  </si>
  <si>
    <t>V3TEX COMERCIO DE PRODUTOS TEXTEIS LTDA</t>
  </si>
  <si>
    <t>154503263522023NE000224</t>
  </si>
  <si>
    <t>154503263522023NE000223</t>
  </si>
  <si>
    <t>ATA PARA AQUISICAO DE INSUMOS DIVERSOS.</t>
  </si>
  <si>
    <t>23006.014115/2021-60</t>
  </si>
  <si>
    <t>154503263522023NE000014</t>
  </si>
  <si>
    <t>23006.014670/2022-72</t>
  </si>
  <si>
    <t>154503263522023NE000142</t>
  </si>
  <si>
    <t>154503263522023NE000143</t>
  </si>
  <si>
    <t>154503263522023NE000144</t>
  </si>
  <si>
    <t>154503263522023NE000145</t>
  </si>
  <si>
    <t>154503263522023NE000147</t>
  </si>
  <si>
    <t>154503263522023NE000149</t>
  </si>
  <si>
    <t>154503263522023NE000150</t>
  </si>
  <si>
    <t>154503263522023NE000152</t>
  </si>
  <si>
    <t>154503263522023NE000154</t>
  </si>
  <si>
    <t>154503263522023NE000155</t>
  </si>
  <si>
    <t>154503263522023NE000156</t>
  </si>
  <si>
    <t>154503263522023NE000157</t>
  </si>
  <si>
    <t>154503263522023NE000158</t>
  </si>
  <si>
    <t>154503263522023NE000159</t>
  </si>
  <si>
    <t>NATIVA LAB PRODUTOS LABORATORIAIS LTDA</t>
  </si>
  <si>
    <t>154503263522023NE000160</t>
  </si>
  <si>
    <t>154503263522023NE000163</t>
  </si>
  <si>
    <t>154503263522023NE000166</t>
  </si>
  <si>
    <t>154503263522023NE000169</t>
  </si>
  <si>
    <t>154503263522023NE000181</t>
  </si>
  <si>
    <t>154503263522023NE000182</t>
  </si>
  <si>
    <t>23006.001676/2023-61</t>
  </si>
  <si>
    <t>154503263522023NE000206</t>
  </si>
  <si>
    <t>AQUISICAO DE REAGENTES (ITENS CANCELADOS DE 2022) PARA OS CURSOS DE GRADUACAO DA FUNDACAO UNIVERSIDADE FEDERAL DO ABC  UFABC.</t>
  </si>
  <si>
    <t>154503263522023NE000207</t>
  </si>
  <si>
    <t>DINALAB COMERCIO E SERVICOS EIRELI</t>
  </si>
  <si>
    <t>154503263522023NE000208</t>
  </si>
  <si>
    <t>154503263522023NE000209</t>
  </si>
  <si>
    <t>AWKALAB PRODUTOS PARA LABORATORIO LTDA</t>
  </si>
  <si>
    <t>154503263522023NE000167</t>
  </si>
  <si>
    <t>154503263522023NE000168</t>
  </si>
  <si>
    <t>154503263522023NE000170</t>
  </si>
  <si>
    <t>154503263522023NE000171</t>
  </si>
  <si>
    <t>154503263522023NE000172</t>
  </si>
  <si>
    <t>154503263522023NE000174</t>
  </si>
  <si>
    <t>154503263522023NE000175</t>
  </si>
  <si>
    <t>154503263522023NE000176</t>
  </si>
  <si>
    <t>154503263522023NE000183</t>
  </si>
  <si>
    <t>154503263522023NE000184</t>
  </si>
  <si>
    <t>23006.000087/2021-01</t>
  </si>
  <si>
    <t>154503263522023NE000063</t>
  </si>
  <si>
    <t>23006.011929/2022-23</t>
  </si>
  <si>
    <t>154503263522023NE000081</t>
  </si>
  <si>
    <t>154503263522023NE000082</t>
  </si>
  <si>
    <t>23006.004320/2023-89</t>
  </si>
  <si>
    <t>154503263522023NE000185</t>
  </si>
  <si>
    <t>154503263522023NE000211</t>
  </si>
  <si>
    <t>DOUGLAS CORDEIRO LTDA</t>
  </si>
  <si>
    <t>23006.003755/2023-14</t>
  </si>
  <si>
    <t>154503263522023NE000054</t>
  </si>
  <si>
    <t>23006.001105/2019-40</t>
  </si>
  <si>
    <t>154503263522023NE000173</t>
  </si>
  <si>
    <t>23006.012582/2022-36</t>
  </si>
  <si>
    <t>154503263522023NE000083</t>
  </si>
  <si>
    <t>GRAND COMMERCE LTDA</t>
  </si>
  <si>
    <t>154503263522023NE000194</t>
  </si>
  <si>
    <t>AQUISICAO DE LAMPADAS LED.</t>
  </si>
  <si>
    <t>FIOLUZ COMERCIO DE MATERIAIS ELETRICOS LTDA</t>
  </si>
  <si>
    <t>154503263522023NE000195</t>
  </si>
  <si>
    <t>QUERETARO TECNOLOGIA DE PROTECAO AMBIENTAL LTDA</t>
  </si>
  <si>
    <t>154503263522023NE000217</t>
  </si>
  <si>
    <t>23006.025859/2022-91</t>
  </si>
  <si>
    <t>154503263522023NE000067</t>
  </si>
  <si>
    <t>23006.017856/2022-83</t>
  </si>
  <si>
    <t>154503263522023NE000045</t>
  </si>
  <si>
    <t>154503263522023NE000046</t>
  </si>
  <si>
    <t>23006.000516/2023-02</t>
  </si>
  <si>
    <t>154503263522023NE000065</t>
  </si>
  <si>
    <t>19/05/2023</t>
  </si>
  <si>
    <t>154503263522023NE000161</t>
  </si>
  <si>
    <t>16/02/2023</t>
  </si>
  <si>
    <t>154503263522023NE000035</t>
  </si>
  <si>
    <t>23006.011888/2022-75</t>
  </si>
  <si>
    <t>154503263522023NE000036</t>
  </si>
  <si>
    <t>154503263522023NE000037</t>
  </si>
  <si>
    <t>154503263522023NE000038</t>
  </si>
  <si>
    <t>23006.004338/2022-08</t>
  </si>
  <si>
    <t>154503263522023NE000051</t>
  </si>
  <si>
    <t>23006.004799/2020-19</t>
  </si>
  <si>
    <t>154503263522023NE000053</t>
  </si>
  <si>
    <t>154503263522023NE000059</t>
  </si>
  <si>
    <t>23006.000287/2019-31</t>
  </si>
  <si>
    <t>154503263522023NE000100</t>
  </si>
  <si>
    <t>23006.010000/2022-87</t>
  </si>
  <si>
    <t>154503263522023NE000109</t>
  </si>
  <si>
    <t>23006.016276/2022-79</t>
  </si>
  <si>
    <t>154503263522023NE000110</t>
  </si>
  <si>
    <t>154503263522023NE000111</t>
  </si>
  <si>
    <t>154503263522023NE000112</t>
  </si>
  <si>
    <t>23006.013996/2022-82</t>
  </si>
  <si>
    <t>154503263522023NE000114</t>
  </si>
  <si>
    <t>154503263522023NE000115</t>
  </si>
  <si>
    <t>154503263522023NE000116</t>
  </si>
  <si>
    <t>23006.000040/2019-15</t>
  </si>
  <si>
    <t>154503263522023NE000121</t>
  </si>
  <si>
    <t>154503263522023NE000179</t>
  </si>
  <si>
    <t>23006.007926/2021-12</t>
  </si>
  <si>
    <t>154503263522023NE000189</t>
  </si>
  <si>
    <t>23006.012894/2022-40</t>
  </si>
  <si>
    <t>154503263522023NE000017</t>
  </si>
  <si>
    <t>23006.018111/2021-51</t>
  </si>
  <si>
    <t>154503263522023NE000162</t>
  </si>
  <si>
    <t>23006.018108/2021-37</t>
  </si>
  <si>
    <t>154503263522023NE000098</t>
  </si>
  <si>
    <t>23077.074862/2023-85</t>
  </si>
  <si>
    <t>153103152342023NE001416</t>
  </si>
  <si>
    <t>89.96 - UFABC - TED Nº 01/2023 - STI</t>
  </si>
  <si>
    <t>FUNDACAO NORTE RIO GRANDENSE DE PESQUISA E CULTURA</t>
  </si>
  <si>
    <t>153103</t>
  </si>
  <si>
    <t>UNIVERSIDADE FEDERAL DO RIO GRANDE DO NORTE</t>
  </si>
  <si>
    <t>23006.004667/2023-21</t>
  </si>
  <si>
    <t>154503263522023NE000094</t>
  </si>
  <si>
    <t>23006.000299/2023-42</t>
  </si>
  <si>
    <t>154503263522023NE000124</t>
  </si>
  <si>
    <t>23006.024086/2022-25</t>
  </si>
  <si>
    <t>154503263522023NE000052</t>
  </si>
  <si>
    <t>23006.007205/2020-13</t>
  </si>
  <si>
    <t>154503263522023NE000060</t>
  </si>
  <si>
    <t>23006.021463/2021-93</t>
  </si>
  <si>
    <t>154503263522023NE000076</t>
  </si>
  <si>
    <t>154503263522023NE000077</t>
  </si>
  <si>
    <t>23006.007309/2020-28</t>
  </si>
  <si>
    <t>154503263522023NE000177</t>
  </si>
  <si>
    <t>15/06/2023</t>
  </si>
  <si>
    <t>23006.000070/2019-21</t>
  </si>
  <si>
    <t>154503263522023NE000204</t>
  </si>
  <si>
    <t>CONTRATACAO DE EMPRESA DE TELEFONIA FIXA</t>
  </si>
  <si>
    <t>WIRELESS COMM SERVICES LTDA</t>
  </si>
  <si>
    <t>23006.014816/2022-80</t>
  </si>
  <si>
    <t>154503263522023NE000214</t>
  </si>
  <si>
    <t>AQUISICAO DE APARELHOS TELEFONICOS</t>
  </si>
  <si>
    <t>STAR NETWORKS COMERCIO ELETRO ELETRONICOS EIRELI</t>
  </si>
  <si>
    <t>33903030</t>
  </si>
  <si>
    <t>MATERIAL PARA COMUNICACOES</t>
  </si>
  <si>
    <t>23006.013515/2022-39</t>
  </si>
  <si>
    <t>154503263522023NE000216</t>
  </si>
  <si>
    <t>AQUISICAO DE LICENCAS OFFICE.</t>
  </si>
  <si>
    <t>WELTSOLUTIONS SUPORTE EM TECNOLOGIA DA INFORMACAO EIREL</t>
  </si>
  <si>
    <t>44903646</t>
  </si>
  <si>
    <t>AQUISICAO DE SOFTWARES</t>
  </si>
  <si>
    <t>23006.016563/2022-89</t>
  </si>
  <si>
    <t>154503263522023NE000218</t>
  </si>
  <si>
    <t>AQUISICAO DE LAMPADAS DE PROJETORES</t>
  </si>
  <si>
    <t>HALLNET IMPORTACAO E COMERCIO EIRELI</t>
  </si>
  <si>
    <t>23006.028127/2022-52</t>
  </si>
  <si>
    <t>154503263522023NE000212</t>
  </si>
  <si>
    <t>AQUISICAO DE COMPUTADORES E NOTEBOOKS - ADESAO ATA ME PE 08/2022.</t>
  </si>
  <si>
    <t>POSITIVO TECNOLOGIA S.A.</t>
  </si>
  <si>
    <t>44905241</t>
  </si>
  <si>
    <t>EQUIPAMENTOS DE TIC - COMPUTADORES</t>
  </si>
  <si>
    <t>154503263522023NE000058</t>
  </si>
  <si>
    <t>23006.001382/2014-48</t>
  </si>
  <si>
    <t>154503263522023NE000064</t>
  </si>
  <si>
    <t>154503263522023NE000070</t>
  </si>
  <si>
    <t>28/03/2023</t>
  </si>
  <si>
    <t>154503263522023NE000072</t>
  </si>
  <si>
    <t>23006.013645/2022-71</t>
  </si>
  <si>
    <t>154503263522023NE000088</t>
  </si>
  <si>
    <t>23006.015705/2021-18</t>
  </si>
  <si>
    <t>154503263522023NE000092</t>
  </si>
  <si>
    <t>14/04/2023</t>
  </si>
  <si>
    <t>23006.005733/2020-38</t>
  </si>
  <si>
    <t>154503263522023NE000099</t>
  </si>
  <si>
    <t>154503263522023NE000129</t>
  </si>
  <si>
    <t>154503263522023NE000133</t>
  </si>
  <si>
    <t>154503263522023NE000134</t>
  </si>
  <si>
    <t>154503263522023NE000135</t>
  </si>
  <si>
    <t>154503263522023NE000136</t>
  </si>
  <si>
    <t>154503263522023NE000130</t>
  </si>
  <si>
    <t>23006.018510/2022-01</t>
  </si>
  <si>
    <t>154503263522023NE000131</t>
  </si>
  <si>
    <t>154503263522023NE000198</t>
  </si>
  <si>
    <t>MULTA E JUROS - CONTRATACAO DE EMPRESA ESPECIALIZADA DE CONSTRUCAO CIVIL PARA EXECUCAO DAS OBRAS DO BLOCO ANEXO DO CAMPUS SANTO ANDRE DA UNIVERSIDADE FEDERAL DO ABC- UFABC</t>
  </si>
  <si>
    <t>154503263522023NE000197</t>
  </si>
  <si>
    <t>CORRECAO MONETARIA, MULTA E JUROS - CONTRATACAO DE EMPRESA ESPECIALIZADA PARA SERVICOS DE ADEQUACOES E COMPLEMENTACOES DO SISTEMA DE PROTECAO CONTRA DESCARGAS ATMOSFERICAS (SPDA) DO CAMPUS SAO BERNARDO DO CAMPO.</t>
  </si>
  <si>
    <t>154503263522023NE000073</t>
  </si>
  <si>
    <t>154503263522023NE000071</t>
  </si>
  <si>
    <t>23006.000142/2019-31</t>
  </si>
  <si>
    <t>154503263522023NE000178</t>
  </si>
  <si>
    <t>10/01/2023</t>
  </si>
  <si>
    <t>23006.002446/2017-71</t>
  </si>
  <si>
    <t>154503263522023NE000002</t>
  </si>
  <si>
    <t>23006.002529/2018-41</t>
  </si>
  <si>
    <t>154503263522023NE000016</t>
  </si>
  <si>
    <t>154503263522023NE000055</t>
  </si>
  <si>
    <t>23006.001163/2019-73</t>
  </si>
  <si>
    <t>154503263522023NE000061</t>
  </si>
  <si>
    <t>26/04/2023</t>
  </si>
  <si>
    <t>154503263522023NE000113</t>
  </si>
  <si>
    <t>23006.006991/2022-01</t>
  </si>
  <si>
    <t>154503263522023NE000021</t>
  </si>
  <si>
    <t>154503263522023NE000074</t>
  </si>
  <si>
    <t>154503263522023NE000075</t>
  </si>
  <si>
    <t>154503263522023NE000123</t>
  </si>
  <si>
    <t>154503263522023NE000187</t>
  </si>
  <si>
    <t>154503263522023NE000188</t>
  </si>
  <si>
    <t>08/02/2023</t>
  </si>
  <si>
    <t>23006.002217/2023-02</t>
  </si>
  <si>
    <t>154503263522023NE600013</t>
  </si>
  <si>
    <t>154503263522023NE600015</t>
  </si>
  <si>
    <t>154503263522023NE600016</t>
  </si>
  <si>
    <t>06/01/2023</t>
  </si>
  <si>
    <t>23006.000027/2023-42</t>
  </si>
  <si>
    <t>154503263522023NE600001</t>
  </si>
  <si>
    <t>28/02/2023</t>
  </si>
  <si>
    <t>154503263522023NE600025</t>
  </si>
  <si>
    <t>14/03/2023</t>
  </si>
  <si>
    <t>23006.000020/2023-21</t>
  </si>
  <si>
    <t>154503263522023NE600029</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</si>
  <si>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</si>
  <si>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</si>
  <si>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</si>
  <si>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</si>
  <si>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</si>
  <si>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</si>
  <si>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</si>
  <si>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</si>
  <si>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</si>
  <si>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</si>
  <si>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</si>
  <si>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</si>
  <si>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</si>
  <si>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</si>
  <si>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</si>
  <si>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</si>
  <si>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</si>
  <si>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</si>
  <si>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</si>
  <si>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</si>
  <si>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</si>
  <si>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</si>
  <si>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</si>
  <si>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</si>
  <si>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</si>
  <si>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</si>
  <si>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</si>
  <si>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</si>
  <si>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</si>
  <si>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</si>
  <si>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</si>
  <si>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</si>
  <si>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</si>
  <si>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</si>
  <si>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</si>
  <si>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</si>
  <si>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</si>
  <si>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</si>
  <si>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</si>
  <si>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23006.000032/2023-55</t>
  </si>
  <si>
    <t>154503263522023NE600024</t>
  </si>
  <si>
    <t>23006.005754/2023-04</t>
  </si>
  <si>
    <t>154503263522023NE600032</t>
  </si>
  <si>
    <t>23006.006748/2023-66</t>
  </si>
  <si>
    <t>154503263522023NE600035</t>
  </si>
  <si>
    <t>23006.008834/2023-11</t>
  </si>
  <si>
    <t>154503263522023NE600040</t>
  </si>
  <si>
    <t>154503263522023NE600041</t>
  </si>
  <si>
    <t>23006.002216/2023-50</t>
  </si>
  <si>
    <t>154503263522023NE600010</t>
  </si>
  <si>
    <t>24901</t>
  </si>
  <si>
    <t>FUNDO NACIONAL DE DESENV.CIENT.E TECNOLOGICO</t>
  </si>
  <si>
    <t>NAO SE APLICA</t>
  </si>
  <si>
    <t>'-9</t>
  </si>
  <si>
    <t>2095</t>
  </si>
  <si>
    <t>FOMENTO A PROJETOS DE IMPLANTACAO, RECUPERACAO E MODERNIZACAO DA INFRAESTRUTURA DE PESQUISA DAS INSTITUICOES PUBLICAS (CT-INFRA)</t>
  </si>
  <si>
    <t>449052-9</t>
  </si>
  <si>
    <t>23006.016826/2022-50</t>
  </si>
  <si>
    <t>154503263522023NE000225</t>
  </si>
  <si>
    <t>IMPORTACAO DE 02 NOS DE PROCESSAMENTO - VERSATUS HPC - PROJETO FINEP REF 0349/18 TC 04.19.0138.00 REFIPENE PROFESSOR PEDRO ALVES DA SILVA AUTRETO</t>
  </si>
  <si>
    <t>VERSATUS HPC INC.</t>
  </si>
  <si>
    <t>44905235</t>
  </si>
  <si>
    <t>MATERIAL DE TIC (PERMANENTE)</t>
  </si>
  <si>
    <t>26246</t>
  </si>
  <si>
    <t>UNIVERSIDADE FEDERAL DE SANTA CATARINA</t>
  </si>
  <si>
    <t>M20RKG0111N</t>
  </si>
  <si>
    <t>169856</t>
  </si>
  <si>
    <t>339036-9</t>
  </si>
  <si>
    <t>23006.004946/2023-95</t>
  </si>
  <si>
    <t>154503263522023NE000057</t>
  </si>
  <si>
    <t>PAGAMENTO DE GRATIFICACAO POR ENCARGO DE CURSO OU CONCURSO COM RECURSO DESCENTRALIZADO - UFSC (UNIVERSIDADE FEDERAL DE SANTA CATARINA) 2023</t>
  </si>
  <si>
    <t>26262</t>
  </si>
  <si>
    <t>UNIVERSIDADE FEDERAL DE SAO PAULO</t>
  </si>
  <si>
    <t>1050000398</t>
  </si>
  <si>
    <t>M20RKN01UFN</t>
  </si>
  <si>
    <t>169435</t>
  </si>
  <si>
    <t>26267</t>
  </si>
  <si>
    <t>UNIVERS. FEDERAL DA INTEG. LATINO AMERICANA</t>
  </si>
  <si>
    <t>MC001G01ADN</t>
  </si>
  <si>
    <t>171318</t>
  </si>
  <si>
    <t>23006.001427/2023-75</t>
  </si>
  <si>
    <t>154503263522023NE000011</t>
  </si>
  <si>
    <t>PAGAMENTO DE GRATIFICACAO POR ENCARGO DE CURSO OU CONCURSO COM RECURSOS DESCENTRALIZADOS DA UNILA - 2023 2023NC000003</t>
  </si>
  <si>
    <t>26291</t>
  </si>
  <si>
    <t>FUND.COORD.DE APERF.DE PESSOAL NIVEL SUPERIOR</t>
  </si>
  <si>
    <t>0487</t>
  </si>
  <si>
    <t>0002</t>
  </si>
  <si>
    <t>CONCESSAO DE BOLSAS DE ESTUDO NO PAIS</t>
  </si>
  <si>
    <t>339018-9</t>
  </si>
  <si>
    <t>339020-9</t>
  </si>
  <si>
    <t>339030-9</t>
  </si>
  <si>
    <t>339039-9</t>
  </si>
  <si>
    <t>20RJ</t>
  </si>
  <si>
    <t>0004</t>
  </si>
  <si>
    <t>EDUCACAO BASICA A DISTANCIA - SISTEMA UNIVERSIDADE ABERTA DO BRASIL (UAB)</t>
  </si>
  <si>
    <t>MCC62G22EDN</t>
  </si>
  <si>
    <t>170067</t>
  </si>
  <si>
    <t>154503263522023NE600044</t>
  </si>
  <si>
    <t>154503263522023NE600045</t>
  </si>
  <si>
    <t>DIARIAS INTERNACIONAIS PARA SERVIDORES - PROPG</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</si>
  <si>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</si>
  <si>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</si>
  <si>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</si>
  <si>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</si>
  <si>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</si>
  <si>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23006.012158/2023-72</t>
  </si>
  <si>
    <t>154503263522023NE500029</t>
  </si>
  <si>
    <t>SOLICITACAO DE AUXILIO-EVENTO. DISCENTE: BEATRIZ GOMES CORNACHIN - EPM - 9º ENCONTRO DA ASSOCIACAO BRASILEIRA DE R.I. NOTA DE CREDITO: 2022NC000082      Nº DE TRANSFERENCIA: 1AAMPE</t>
  </si>
  <si>
    <t>BEATRIZ GOMES CORNACHIN</t>
  </si>
  <si>
    <t>23006.012210/2023-91</t>
  </si>
  <si>
    <t>154503263522023NE500030</t>
  </si>
  <si>
    <t>SOLICITACAO DE AUXILIO-EVENTO. DISCENTE: PEDRO CAETANO SABINO SANTOS - FIS- EVENTO: 6ª ESCOLA RICARDO RODRIGUES DE LUZ SINCROTRON (ER2LS). NOTA DE CREDITO: 2022NC000082     Nº DE TRANSFERENCIA: 1AAMPE</t>
  </si>
  <si>
    <t>PEDRO CAETANO SABINO SANTOS</t>
  </si>
  <si>
    <t>26298</t>
  </si>
  <si>
    <t>FUNDO NACIONAL DE DESENVOLVIMENTO DA EDUCACAO</t>
  </si>
  <si>
    <t>21B4</t>
  </si>
  <si>
    <t>FOMENTO A MATRICULAS EM CURSOS DE EDUCACAO PROFISSIONAL E TECNOLOGICA</t>
  </si>
  <si>
    <t>1444A0029V</t>
  </si>
  <si>
    <t>LFP07P1901N</t>
  </si>
  <si>
    <t>191589</t>
  </si>
  <si>
    <t>26439</t>
  </si>
  <si>
    <t>INST.FED.DE EDUC.,CIENC.E TEC.DE SAO PAULO</t>
  </si>
  <si>
    <t>20RL</t>
  </si>
  <si>
    <t>FUNCIONAMENTO DAS INSTITUICOES DA REDE FEDERAL DE EDUCACAO PROFISSIONAL, CIENTIFICA E TECNOLOGICA</t>
  </si>
  <si>
    <t>V0000N0100N</t>
  </si>
  <si>
    <t>171154</t>
  </si>
  <si>
    <t>VOBS0N41S1N</t>
  </si>
  <si>
    <t>'</t>
  </si>
  <si>
    <t>O19</t>
  </si>
  <si>
    <t>O21</t>
  </si>
  <si>
    <t>N95</t>
  </si>
  <si>
    <t>E</t>
  </si>
  <si>
    <t>N41</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</si>
  <si>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</si>
  <si>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</si>
  <si>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</si>
  <si>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</si>
  <si>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</si>
  <si>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</si>
  <si>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</si>
  <si>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</si>
  <si>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</si>
  <si>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</si>
  <si>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</si>
  <si>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</si>
  <si>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</si>
  <si>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</si>
  <si>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</si>
  <si>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</si>
  <si>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</si>
  <si>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</si>
  <si>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</si>
  <si>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</si>
  <si>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</si>
  <si>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</si>
  <si>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</si>
  <si>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</si>
  <si>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</si>
  <si>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</si>
  <si>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</si>
  <si>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FOMENTO AS ACOES DE GRADUACAO, POS-GRADUACAO, ENSINO, PESQUISA E EXTENSAO - DESPESAS DIVERSAS</t>
  </si>
  <si>
    <t>196730</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</si>
  <si>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</si>
  <si>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</si>
  <si>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</si>
  <si>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</si>
  <si>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</si>
  <si>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</si>
  <si>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</si>
  <si>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</si>
  <si>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</si>
  <si>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</si>
  <si>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</si>
  <si>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</si>
  <si>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</si>
  <si>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</si>
  <si>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</si>
  <si>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</si>
  <si>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</si>
  <si>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</si>
  <si>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</si>
  <si>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</si>
  <si>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</si>
  <si>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204238</t>
  </si>
  <si>
    <t>25/11/2022</t>
  </si>
  <si>
    <t>154503263522022NE400059</t>
  </si>
  <si>
    <t>PROGRAMAS DE AUXILIOS SOCIOECONOMICOS 2022 - BOLSA AUXILIO MORADIA.</t>
  </si>
  <si>
    <t>154503263522022NE400060</t>
  </si>
  <si>
    <t>05/12/2022</t>
  </si>
  <si>
    <t>154503263522022NE000479</t>
  </si>
  <si>
    <t>CONCESSAO DE SUBSIDIO PARA PAGAMENTO DE REFEICOES NO RESTAURANTE UNIVERSITARIO PARA ALUNOS DA GRADUACAO DA UFABC. DECORRENTE DO PROCESSO 23006.003721/2022-31, QUE TRATA DA CONTRATACAO DE EMPRESA PARA PREPARO E FORNECIMENTO DE REFEICAO</t>
  </si>
  <si>
    <t>14/12/2022</t>
  </si>
  <si>
    <t>154503263522022NE000483</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</si>
  <si>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</si>
  <si>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</si>
  <si>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</si>
  <si>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</si>
  <si>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</si>
  <si>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</si>
  <si>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</si>
  <si>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</si>
  <si>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</si>
  <si>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</si>
  <si>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</si>
  <si>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</si>
  <si>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</si>
  <si>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</si>
  <si>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</si>
  <si>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</si>
  <si>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</si>
  <si>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</si>
  <si>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</si>
  <si>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</si>
  <si>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</si>
  <si>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</si>
  <si>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</si>
  <si>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</si>
  <si>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</si>
  <si>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</si>
  <si>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</si>
  <si>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</si>
  <si>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</si>
  <si>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</si>
  <si>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</si>
  <si>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</si>
  <si>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</si>
  <si>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</si>
  <si>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</si>
  <si>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</si>
  <si>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</si>
  <si>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</si>
  <si>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</si>
  <si>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</si>
  <si>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154503263522022NE400099</t>
  </si>
  <si>
    <t>154503263522022NE400100</t>
  </si>
  <si>
    <t>154503263522022NE400097</t>
  </si>
  <si>
    <t>PROGRAMA DE BOLSAS DE IC PESQUISANDO DESDE O PRIMEIRO DIA - PDPD - EDITAL 11/2022</t>
  </si>
  <si>
    <t>154503263522022NE400098</t>
  </si>
  <si>
    <t>19/05/2022</t>
  </si>
  <si>
    <t>23006.000025/2022-72</t>
  </si>
  <si>
    <t>154503263522022NE400032</t>
  </si>
  <si>
    <t>PROCESSO PARA PAGAMENTO DE BOLSISTAS PARA ATUACAO NA MODALIDADE DE BOLSA DE TREINAMENTO E APOIO TECNICO EM PESQUISA (TATP) PARA ATENDIMENTO AOS NUCLEOS ESTRATEGICOS DE PESQUISA DA UFABC.</t>
  </si>
  <si>
    <t>154503263522022NE400054</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</si>
  <si>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</si>
  <si>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</si>
  <si>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</si>
  <si>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</si>
  <si>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</si>
  <si>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</si>
  <si>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</si>
  <si>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</si>
  <si>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</si>
  <si>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</si>
  <si>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</si>
  <si>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</si>
  <si>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</si>
  <si>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</si>
  <si>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</si>
  <si>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</si>
  <si>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</si>
  <si>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</si>
  <si>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</si>
  <si>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</si>
  <si>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</si>
  <si>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</si>
  <si>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</si>
  <si>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</si>
  <si>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</si>
  <si>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</si>
  <si>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</si>
  <si>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</si>
  <si>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</si>
  <si>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</si>
  <si>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</si>
  <si>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</si>
  <si>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</si>
  <si>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</si>
  <si>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</si>
  <si>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</si>
  <si>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</si>
  <si>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</si>
  <si>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</si>
  <si>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23006.022450/2022-12</t>
  </si>
  <si>
    <t>154503263522022NE500245</t>
  </si>
  <si>
    <t>SOLICITACAO DE AUXILIO A ATIVIDADE EXTRASSALA - SAIDA DE CAMPO DA DISCIPLINA BIOMAS BRASILEIROS - TURMA NOTURNO</t>
  </si>
  <si>
    <t>RICARDO HIDEO TANIWAKI</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</si>
  <si>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</si>
  <si>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</si>
  <si>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</si>
  <si>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</si>
  <si>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</si>
  <si>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</si>
  <si>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</si>
  <si>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</si>
  <si>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</si>
  <si>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</si>
  <si>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</si>
  <si>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</si>
  <si>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</si>
  <si>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</si>
  <si>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</si>
  <si>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</si>
  <si>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</si>
  <si>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</si>
  <si>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</si>
  <si>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</si>
  <si>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</si>
  <si>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</si>
  <si>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</si>
  <si>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</si>
  <si>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</si>
  <si>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</si>
  <si>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</si>
  <si>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</si>
  <si>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</si>
  <si>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</si>
  <si>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</si>
  <si>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</si>
  <si>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</si>
  <si>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</si>
  <si>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</si>
  <si>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</si>
  <si>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</si>
  <si>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</si>
  <si>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</si>
  <si>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</si>
  <si>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</si>
  <si>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</si>
  <si>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</si>
  <si>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</si>
  <si>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</si>
  <si>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</si>
  <si>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</si>
  <si>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</si>
  <si>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</si>
  <si>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</si>
  <si>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</si>
  <si>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</si>
  <si>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</si>
  <si>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</si>
  <si>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</si>
  <si>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</si>
  <si>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</si>
  <si>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</si>
  <si>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</si>
  <si>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</si>
  <si>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</si>
  <si>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</si>
  <si>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</si>
  <si>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</si>
  <si>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23006.021538/2022-17</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</si>
  <si>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</si>
  <si>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</si>
  <si>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</si>
  <si>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</si>
  <si>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</si>
  <si>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</si>
  <si>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</si>
  <si>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</si>
  <si>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</si>
  <si>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154503263522022NE400063</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</si>
  <si>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</si>
  <si>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</si>
  <si>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</si>
  <si>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</si>
  <si>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</si>
  <si>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</si>
  <si>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</si>
  <si>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</si>
  <si>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</si>
  <si>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</si>
  <si>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</si>
  <si>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</si>
  <si>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</si>
  <si>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</si>
  <si>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</si>
  <si>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</si>
  <si>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</si>
  <si>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</si>
  <si>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</si>
  <si>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</si>
  <si>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</si>
  <si>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</si>
  <si>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</si>
  <si>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</si>
  <si>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</si>
  <si>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</si>
  <si>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</si>
  <si>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</si>
  <si>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23006.017119/2022-81</t>
  </si>
  <si>
    <t>154503263522022NE000482</t>
  </si>
  <si>
    <t>CONTRATACAO DE EMPRESA ESPECIALIZADA PARA A PRESTACAO DE SERVICOS DE MAILING JORNALISTICO E DE DISTRIBUICAO DE RELEASES</t>
  </si>
  <si>
    <t>COMUNIQUE-SE S/A</t>
  </si>
  <si>
    <t>33903947</t>
  </si>
  <si>
    <t>SERVICOS DE COMUNICACAO EM GERAL</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</si>
  <si>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</si>
  <si>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</si>
  <si>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</si>
  <si>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</si>
  <si>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</si>
  <si>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</si>
  <si>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</si>
  <si>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</si>
  <si>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</si>
  <si>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</si>
  <si>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</si>
  <si>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</si>
  <si>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</si>
  <si>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04/08/2021</t>
  </si>
  <si>
    <t>154503263522021NE000141</t>
  </si>
  <si>
    <t>CONTRATACAO DE EMPRESA ESPECIALIZADA PARA PROMOVER A PUBLICACAO DE MATERIAS LEGAIS EM JORNAIS DE CIRCULACAO NACIONAL PARA A FUNDACAO UNIVERSIDADE FEDERAL DO ABC - UFABC</t>
  </si>
  <si>
    <t>23/03/2022</t>
  </si>
  <si>
    <t>154503263522022NE000042</t>
  </si>
  <si>
    <t>CONTRATACAO DE EMPRESA PARA AGENCIAMENTO DE TRANSPORTE INTERNACIONAL PARA AS CARGAS IMPORTADAS PELA UFABC</t>
  </si>
  <si>
    <t>154503263522022NE000044</t>
  </si>
  <si>
    <t>13/07/2022</t>
  </si>
  <si>
    <t>154503263522022NE000208</t>
  </si>
  <si>
    <t>17/11/2020</t>
  </si>
  <si>
    <t>23006008266202006</t>
  </si>
  <si>
    <t>154503263522020NE000375</t>
  </si>
  <si>
    <t>PROT:110116  PAGAMENTO DE ANUIDADE DO EXERCICIO DE 2020 A CAMBRA DE CAMERC    BRASILCATALUNYA (CAMARA DE COMERCIO BRASIL-CATALUNHA - CCBC)</t>
  </si>
  <si>
    <t>CAMBRA DE COMERC BRASIL-CATALUNYA</t>
  </si>
  <si>
    <t>00OQ</t>
  </si>
  <si>
    <t>0039</t>
  </si>
  <si>
    <t>CONTRIBUICAO A CAMARA DE COMERCIO BRASIL-CATALUNHA (CCBC)</t>
  </si>
  <si>
    <t>162737</t>
  </si>
  <si>
    <t>22/09/2022</t>
  </si>
  <si>
    <t>23006.004221/2022-16</t>
  </si>
  <si>
    <t>154503263522022NE000308</t>
  </si>
  <si>
    <t>PAGAMENTO DE ANUIDADE DO EXERCICIO DE 2022 A ASSOCIACAO BRASILEIRA DE EDUCACAO INTERNACIONAL (FAUBAI)</t>
  </si>
  <si>
    <t>ASSOCIACAO DE ASSESSORIAS DE INSTITUCOES DE ENSINO SUPE</t>
  </si>
  <si>
    <t>CONTRIBUICAO A ASSOCIACAO BRASILEIRA DE EDUCACAO INTERNACIONAL (FAUBAI)</t>
  </si>
  <si>
    <t>148803</t>
  </si>
  <si>
    <t>05/07/2021</t>
  </si>
  <si>
    <t>23006.000016/2021-09</t>
  </si>
  <si>
    <t>154503263522021NE000115</t>
  </si>
  <si>
    <t>PAGAMENTO DE TAXAS AO INSTITUTO NACIONAL DA PROPRIEDADE INDUSTRIAL - INPI.</t>
  </si>
  <si>
    <t>25/01/2022</t>
  </si>
  <si>
    <t>154503263522022NE000012</t>
  </si>
  <si>
    <t>28/06/2022</t>
  </si>
  <si>
    <t>23006.010522/2022-89</t>
  </si>
  <si>
    <t>154503263522022NE000192</t>
  </si>
  <si>
    <t>PAGAMENTO DE TAXAS AO INPI - INSTITUTO NACIONAL DA PROPRIEDADE INDUSTRIAL</t>
  </si>
  <si>
    <t>33913904</t>
  </si>
  <si>
    <t>MARCAS, PATENTES E DIREITOS AUTORAIS</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</si>
  <si>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</si>
  <si>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</si>
  <si>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</si>
  <si>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</si>
  <si>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</si>
  <si>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</si>
  <si>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</si>
  <si>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</si>
  <si>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</si>
  <si>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</si>
  <si>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</si>
  <si>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</si>
  <si>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</si>
  <si>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</si>
  <si>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23006.001876/2013-41</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</si>
  <si>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</si>
  <si>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</si>
  <si>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</si>
  <si>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</si>
  <si>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</si>
  <si>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</si>
  <si>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</si>
  <si>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</si>
  <si>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</si>
  <si>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</si>
  <si>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</si>
  <si>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</si>
  <si>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</si>
  <si>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</si>
  <si>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</si>
  <si>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</si>
  <si>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</si>
  <si>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</si>
  <si>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</si>
  <si>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</si>
  <si>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</si>
  <si>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</si>
  <si>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</si>
  <si>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</si>
  <si>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</si>
  <si>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</si>
  <si>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</si>
  <si>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</si>
  <si>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189564</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</si>
  <si>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</si>
  <si>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</si>
  <si>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</si>
  <si>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</si>
  <si>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</si>
  <si>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</si>
  <si>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</si>
  <si>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</si>
  <si>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</si>
  <si>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</si>
  <si>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</si>
  <si>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</si>
  <si>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</si>
  <si>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SK DISTRIBUIDORA E COMERCIO DE LIVROS LTDA</t>
  </si>
  <si>
    <t>44905218</t>
  </si>
  <si>
    <t>COLECOES E MATERIAIS BIBLIOGRAFICOS</t>
  </si>
  <si>
    <t>23006.023030/2022-53</t>
  </si>
  <si>
    <t>154503263522022NE000445</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</si>
  <si>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</si>
  <si>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</si>
  <si>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</si>
  <si>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</si>
  <si>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</si>
  <si>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</si>
  <si>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OCLC ONLINE COMPUTER LIBRARY CENTER, INC.</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</si>
  <si>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</si>
  <si>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</si>
  <si>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</si>
  <si>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</si>
  <si>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</si>
  <si>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</si>
  <si>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</si>
  <si>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</si>
  <si>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</si>
  <si>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</si>
  <si>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</si>
  <si>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</si>
  <si>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</si>
  <si>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</si>
  <si>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</si>
  <si>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</si>
  <si>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</si>
  <si>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</si>
  <si>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</si>
  <si>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</si>
  <si>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</si>
  <si>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</si>
  <si>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</si>
  <si>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</si>
  <si>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</si>
  <si>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</si>
  <si>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</si>
  <si>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</si>
  <si>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</si>
  <si>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</si>
  <si>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</si>
  <si>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</si>
  <si>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</si>
  <si>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FORUM NACIONAL DE GESTORES DE INOVACAO E TRANSFERENCIA</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</si>
  <si>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</si>
  <si>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</si>
  <si>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</si>
  <si>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</si>
  <si>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</si>
  <si>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</si>
  <si>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</si>
  <si>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UNIVERSIDADE PROTECAO TREINAMENTO E ENSINO A DISTANCIA</t>
  </si>
  <si>
    <t>23006.024832/2022-81</t>
  </si>
  <si>
    <t>154503263522022NE000538</t>
  </si>
  <si>
    <t>CONTRATACAO DE EMPRESA PARA MINISTRAR O CURSO DE CAPACITACAO SOBRE A LEI 14.133/2021 PARA SERVIDORES DA UFABC NA MODALIDADE IN COMPANY.</t>
  </si>
  <si>
    <t>CONSULTRE CONSULTORIA E TREINAMENTO LTDA</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</si>
  <si>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</si>
  <si>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</si>
  <si>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</si>
  <si>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</si>
  <si>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</si>
  <si>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</si>
  <si>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</si>
  <si>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</si>
  <si>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</si>
  <si>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</si>
  <si>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</si>
  <si>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</si>
  <si>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</si>
  <si>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FUNDACAO DE DESENVOLVIMENTO DA PESQUISA</t>
  </si>
  <si>
    <t>177445</t>
  </si>
  <si>
    <t>23006.019081/2021-08</t>
  </si>
  <si>
    <t>154503263522021NE000309</t>
  </si>
  <si>
    <t>CONTRATACAO DE FUNDACAO DE APOIO PARA GESTAO ADMINISTRATIVA E FINANCEIRA DO PROJETO GENERO E PODER LOCAL POLITICAS PUBLICAS, ACAO E PARTICIPACAO SOB A COORDENACAO DA PROFESSORA ARLENE MARTINEZ RICOLDI.</t>
  </si>
  <si>
    <t>196733</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</si>
  <si>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</si>
  <si>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</si>
  <si>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</si>
  <si>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</si>
  <si>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</si>
  <si>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</si>
  <si>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</si>
  <si>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</si>
  <si>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206425</t>
  </si>
  <si>
    <t>154503263522022NE000369</t>
  </si>
  <si>
    <t>05/05/2022</t>
  </si>
  <si>
    <t>23006.007622/2022-28</t>
  </si>
  <si>
    <t>154503263522022NE000087</t>
  </si>
  <si>
    <t>ACORDO MIS SESC-UFABC 2022</t>
  </si>
  <si>
    <t>SERVICO SOCIAL DO COMERCIO - SESC - ADMINISTRACAO REGIO</t>
  </si>
  <si>
    <t>23006.011941/2021-57</t>
  </si>
  <si>
    <t>154503263522022NE000403</t>
  </si>
  <si>
    <t>ATA SRP PARA AQUISICAO DE EQUIPAMENTOS DE PROTECAO E COMBATE A INCENDIO - EXTINTORES, MANGUEIRAS, ACESSORIOS E SINALIZACAO.</t>
  </si>
  <si>
    <t>GIACOMO RESENDE SEOLIN</t>
  </si>
  <si>
    <t>44905224</t>
  </si>
  <si>
    <t>EQUIPAMENTO DE PROTECAO, SEGURANCA E  SOCORRO</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</si>
  <si>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</si>
  <si>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</si>
  <si>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</si>
  <si>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</si>
  <si>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</si>
  <si>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189563</t>
  </si>
  <si>
    <t>33903025</t>
  </si>
  <si>
    <t>MATERIAL P/ MANUTENCAO DE BENS MOVEIS</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</si>
  <si>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</si>
  <si>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</si>
  <si>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</si>
  <si>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</si>
  <si>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</si>
  <si>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</si>
  <si>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</si>
  <si>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LTDA</t>
  </si>
  <si>
    <t>154503263522022NE000471</t>
  </si>
  <si>
    <t>CATIONLAB EQUIPAMENTOS E PRODUTOS PARA LABORATORIO EIRE</t>
  </si>
  <si>
    <t>154503263522022NE000472</t>
  </si>
  <si>
    <t>TROIA COMERCIO DE EQUIPAMENTOS DIVERSOS EIRELI</t>
  </si>
  <si>
    <t>154503263522022NE000473</t>
  </si>
  <si>
    <t>REDNOV FERRAMENTAS LTDA.</t>
  </si>
  <si>
    <t>154503263522022NE000474</t>
  </si>
  <si>
    <t>SCHMIDT EQUIPAMENTOS TOPOGRAFICOS LTDA</t>
  </si>
  <si>
    <t>44905204</t>
  </si>
  <si>
    <t>APARELHOS DE MEDICAO E ORIENTACAO</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</si>
  <si>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</si>
  <si>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</si>
  <si>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</si>
  <si>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</si>
  <si>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</si>
  <si>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</si>
  <si>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</si>
  <si>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</si>
  <si>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SOLAB CIENTIFICA EQUIPAMENTOS PARA LABORATORIOS LTDA</t>
  </si>
  <si>
    <t>154503263522022NE000496</t>
  </si>
  <si>
    <t>RBM DISTRIBUIDORA E COMERCIO LTDA</t>
  </si>
  <si>
    <t>154503263522022NE000497</t>
  </si>
  <si>
    <t>PHOENIX INSTRUMENTAL CIENTIFICA LTDA</t>
  </si>
  <si>
    <t>154503263522022NE000529</t>
  </si>
  <si>
    <t>SUNRISE CSE COMERCIO, SERVICOS E ENGENHARIA LTDA</t>
  </si>
  <si>
    <t>18/08/2022</t>
  </si>
  <si>
    <t>23006.009610/2022-38</t>
  </si>
  <si>
    <t>154503263522022NE000256</t>
  </si>
  <si>
    <t>CONTRATACAO DE SERVICO DE MANUTENCAO CORRETIVA DO ULTRAPURIFICADOR DE AGUA MILLIQ E AQUISICAO DAS PECAS PARA A MANUTENCAO</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</si>
  <si>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</si>
  <si>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</si>
  <si>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</si>
  <si>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</si>
  <si>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</si>
  <si>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44905233</t>
  </si>
  <si>
    <t>EQUIPAMENTOS PARA AUDIO, VIDEO E FOTO</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</si>
  <si>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</si>
  <si>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</si>
  <si>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</si>
  <si>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</si>
  <si>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</si>
  <si>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</si>
  <si>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</si>
  <si>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</si>
  <si>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</si>
  <si>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</si>
  <si>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</si>
  <si>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</si>
  <si>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</si>
  <si>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</si>
  <si>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</si>
  <si>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</si>
  <si>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</si>
  <si>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</si>
  <si>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</si>
  <si>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</si>
  <si>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</si>
  <si>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</si>
  <si>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</si>
  <si>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</si>
  <si>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</si>
  <si>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</si>
  <si>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</si>
  <si>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</si>
  <si>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</si>
  <si>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</si>
  <si>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</si>
  <si>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</si>
  <si>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</si>
  <si>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</si>
  <si>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</si>
  <si>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</si>
  <si>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33903015</t>
  </si>
  <si>
    <t>MATERIAL P/ FESTIVIDADES E HOMENAGENS</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</si>
  <si>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</si>
  <si>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</si>
  <si>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</si>
  <si>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</si>
  <si>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</si>
  <si>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</si>
  <si>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</si>
  <si>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</si>
  <si>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</si>
  <si>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</si>
  <si>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</si>
  <si>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</si>
  <si>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</si>
  <si>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</si>
  <si>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</si>
  <si>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</si>
  <si>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</si>
  <si>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</si>
  <si>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</si>
  <si>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</si>
  <si>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</si>
  <si>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CLEMENTE VINICIUS LEITE RAMOS 27142819820</t>
  </si>
  <si>
    <t>33903959</t>
  </si>
  <si>
    <t>SERVICOS DE AUDIO, VIDEO E FOTO</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</si>
  <si>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</si>
  <si>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</si>
  <si>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</si>
  <si>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</si>
  <si>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</si>
  <si>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33903912</t>
  </si>
  <si>
    <t>LOCACAO DE MAQUINAS E EQUIPAMENTOS</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</si>
  <si>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</si>
  <si>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</si>
  <si>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</si>
  <si>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</si>
  <si>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</si>
  <si>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</si>
  <si>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</si>
  <si>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</si>
  <si>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</si>
  <si>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206422</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</si>
  <si>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</si>
  <si>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</si>
  <si>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</si>
  <si>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</si>
  <si>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</si>
  <si>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</si>
  <si>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</si>
  <si>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</si>
  <si>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</si>
  <si>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</si>
  <si>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33909249</t>
  </si>
  <si>
    <t>AUXILIO-TRANPORTE</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</si>
  <si>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</si>
  <si>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</si>
  <si>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</si>
  <si>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</si>
  <si>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</si>
  <si>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</si>
  <si>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</si>
  <si>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</si>
  <si>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</si>
  <si>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</si>
  <si>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</si>
  <si>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</si>
  <si>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</si>
  <si>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</si>
  <si>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154503263522022NE000493</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</si>
  <si>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</si>
  <si>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</si>
  <si>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</si>
  <si>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</si>
  <si>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</si>
  <si>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</si>
  <si>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</si>
  <si>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</si>
  <si>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</si>
  <si>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</si>
  <si>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</si>
  <si>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</si>
  <si>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</si>
  <si>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</si>
  <si>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</si>
  <si>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</si>
  <si>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</si>
  <si>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</si>
  <si>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</si>
  <si>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</si>
  <si>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08/12/2020</t>
  </si>
  <si>
    <t>23006000452202099</t>
  </si>
  <si>
    <t>154503263522020NE000415</t>
  </si>
  <si>
    <t>PROT:110116  PAGAMENTO DE ANUIDADE DO EXERCICIO DE 2020 A ASOCIACION DE       UNIVERSIDADES GRUPO MONTEVIDEO (AUGM)</t>
  </si>
  <si>
    <t>ASOCIACION DE UNIVERSIDADES GRUPO MONTEVIDEO - AUGM</t>
  </si>
  <si>
    <t>CONTRIBUICAO A ASSOCIACAO DE UNIVERSIDADES GRUPO MONTEVIDEO (AUGM)</t>
  </si>
  <si>
    <t>186442</t>
  </si>
  <si>
    <t>33803901</t>
  </si>
  <si>
    <t>INSTITUICOES DE CARATER ASSISTENCIAL, CULTURAL E EDUCA-CIONAL</t>
  </si>
  <si>
    <t>154503263522020NE000416</t>
  </si>
  <si>
    <t>RO05</t>
  </si>
  <si>
    <t>CONTRIBUICAO A ASSOCIACION DE UNIVERSIDADES GRUPO MONTEVIDEU (AUGM) - REGRA DE OURO</t>
  </si>
  <si>
    <t>191781</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</si>
  <si>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</si>
  <si>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</si>
  <si>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</si>
  <si>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</si>
  <si>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</si>
  <si>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</si>
  <si>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</si>
  <si>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</si>
  <si>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</si>
  <si>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</si>
  <si>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</si>
  <si>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</si>
  <si>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31/03/2022</t>
  </si>
  <si>
    <t>154503263522022NE000048</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</si>
  <si>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</si>
  <si>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</si>
  <si>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</si>
  <si>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</si>
  <si>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</si>
  <si>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</si>
  <si>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</si>
  <si>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</si>
  <si>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</si>
  <si>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</si>
  <si>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</si>
  <si>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</si>
  <si>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</si>
  <si>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154503263522022NE000177</t>
  </si>
  <si>
    <t>29/06/2022</t>
  </si>
  <si>
    <t>154503263522022NE000194</t>
  </si>
  <si>
    <t>19/09/2022</t>
  </si>
  <si>
    <t>154503263522022NE000304</t>
  </si>
  <si>
    <t>A&amp;A GOLD PHARMA INDUSTRIA LTDA</t>
  </si>
  <si>
    <t>154503263522022NE000514</t>
  </si>
  <si>
    <t>154503263522022NE000515</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</si>
  <si>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</si>
  <si>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</si>
  <si>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</si>
  <si>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</si>
  <si>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</si>
  <si>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33903035</t>
  </si>
  <si>
    <t>MATERIAL LABORATORIAL</t>
  </si>
  <si>
    <t>23006.009166/2022-51</t>
  </si>
  <si>
    <t>154503263522022NE000391</t>
  </si>
  <si>
    <t>COMPRAS COMPARTILHADAS - COMPONENTES ELETRONICOS E DIVERSOS</t>
  </si>
  <si>
    <t>A2 ROBOTICS COMERCIO IMPORTACAO E EXPORTACAO LTDA</t>
  </si>
  <si>
    <t>23006.023778/2022-56</t>
  </si>
  <si>
    <t>154503263522022NE000489</t>
  </si>
  <si>
    <t>AQUISICAO DE MATERIAIS DE CONSUMO - COMPONENTES ELETRONICOS E DIVERSOS - ITENS FRACASSADOS NO PREGAO ELETRONICO 73/2022.</t>
  </si>
  <si>
    <t>G.STRITH ENERGIA LTDA</t>
  </si>
  <si>
    <t>154503263522022NE000490</t>
  </si>
  <si>
    <t>KEILA DO SOCORRO REBELLO EVANGELISTA 50920057268</t>
  </si>
  <si>
    <t>154503263522022NE000491</t>
  </si>
  <si>
    <t>EVOLUTION COMERCIO DE COMPONENTES ELETRONICOS LTDA</t>
  </si>
  <si>
    <t>04/11/2020</t>
  </si>
  <si>
    <t>23006006314202013</t>
  </si>
  <si>
    <t>154503263522020NE800348</t>
  </si>
  <si>
    <t>PROT:1158  AQUISICAO DE MATERIAIS DE CONSUMO PARA UTILIZACAO NOS LABORATORIOS DIDATICOS  PROC ORIGEM: 2020PR00065</t>
  </si>
  <si>
    <t>PARMAGNANI COMERCIO DE ROUPAS EIRELI</t>
  </si>
  <si>
    <t>33903001</t>
  </si>
  <si>
    <t>COMBUSTIVEIS E LUBRIFICANTES AUTOMOTIVOS</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</si>
  <si>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</si>
  <si>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</si>
  <si>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</si>
  <si>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</si>
  <si>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</si>
  <si>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</si>
  <si>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</si>
  <si>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</si>
  <si>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</si>
  <si>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VEOLIA WATER TECHNOLOGIES BRASIL LTDA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</si>
  <si>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</si>
  <si>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</si>
  <si>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</si>
  <si>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</si>
  <si>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</si>
  <si>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</si>
  <si>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</si>
  <si>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</si>
  <si>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</si>
  <si>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</si>
  <si>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</si>
  <si>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</si>
  <si>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DOCUMENTO DE FORMALIZACAO DA DEMANDA PARA AQUISICAO DE PLASTICOS E VIDRARIAS.</t>
  </si>
  <si>
    <t>MERCOSCIENCE COMERCIAL LTDA</t>
  </si>
  <si>
    <t>154503263522022NE000462</t>
  </si>
  <si>
    <t>154503263522022NE000463</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</si>
  <si>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</si>
  <si>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</si>
  <si>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</si>
  <si>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</si>
  <si>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</si>
  <si>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</si>
  <si>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</si>
  <si>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154503263522022NE000316</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</si>
  <si>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</si>
  <si>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</si>
  <si>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</si>
  <si>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</si>
  <si>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</si>
  <si>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</si>
  <si>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</si>
  <si>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</si>
  <si>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BIOCELL BIOTECNOLOGIA LTDA</t>
  </si>
  <si>
    <t>154503263522022NE000527</t>
  </si>
  <si>
    <t>154503263522022NE000528</t>
  </si>
  <si>
    <t>154503263522022NE000530</t>
  </si>
  <si>
    <t>MAKLAB COMERCIAL LTDA</t>
  </si>
  <si>
    <t>154503263522022NE000531</t>
  </si>
  <si>
    <t>MDL SOUZA COMERCIO LTDA</t>
  </si>
  <si>
    <t>154503263522022NE000532</t>
  </si>
  <si>
    <t>MOLECULAR BIOTECNOLOGIA LTDA</t>
  </si>
  <si>
    <t>154503263522022NE000533</t>
  </si>
  <si>
    <t>154503263522022NE000534</t>
  </si>
  <si>
    <t>154503263522022NE000535</t>
  </si>
  <si>
    <t>REY-GLASS COMERCIAL E SERVICOS LTDA</t>
  </si>
  <si>
    <t>154503263522022NE000536</t>
  </si>
  <si>
    <t>SCIAVICCO COMERCIO INDUSTRIA LTDA</t>
  </si>
  <si>
    <t>154503263522022NE000537</t>
  </si>
  <si>
    <t>18/12/2020</t>
  </si>
  <si>
    <t>23006003497202015</t>
  </si>
  <si>
    <t>154503263522020NE800513</t>
  </si>
  <si>
    <t>PROT:110107  CONTRATACAO DO LICENCIAMENTO TEMPORARIO DO SOFTWARE - INCITES    BENCHMARKING   ANALYTICS  PROC ORIGEM: 2020IN00048</t>
  </si>
  <si>
    <t>CLARIVATE ANALYTICS (US) LLC</t>
  </si>
  <si>
    <t>44904005</t>
  </si>
  <si>
    <t>AQUISICAO DE SOFTWARE PRONTO</t>
  </si>
  <si>
    <t>09/02/2021</t>
  </si>
  <si>
    <t>23006.000882/2020-19</t>
  </si>
  <si>
    <t>154503263522021NE000014</t>
  </si>
  <si>
    <t>AQUISICAO DE HELIO LIQUIDO PARA O ESPECTROMETRO DE RESSONANCIA MAGNETICA NUCLEAR - RMN - DA CEM</t>
  </si>
  <si>
    <t>WHITE MARTINS GASES INDUSTRIAIS LTDA</t>
  </si>
  <si>
    <t>33903004</t>
  </si>
  <si>
    <t>GAS E OUTROS MATERIAIS ENGARRAFADOS</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</si>
  <si>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</si>
  <si>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</si>
  <si>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</si>
  <si>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</si>
  <si>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</si>
  <si>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</si>
  <si>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</si>
  <si>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</si>
  <si>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</si>
  <si>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</si>
  <si>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</si>
  <si>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</si>
  <si>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</si>
  <si>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</si>
  <si>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</si>
  <si>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</si>
  <si>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</si>
  <si>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</si>
  <si>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</si>
  <si>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</si>
  <si>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</si>
  <si>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QUANTUM DESIGN</t>
  </si>
  <si>
    <t>154503263522022NE000287</t>
  </si>
  <si>
    <t>154503263522022NE000288</t>
  </si>
  <si>
    <t>13/09/2022</t>
  </si>
  <si>
    <t>23006.014508/2022-54</t>
  </si>
  <si>
    <t>154503263522022NE000298</t>
  </si>
  <si>
    <t>IMPORTACAO DE INSUMOS PARA DESENVOLVIMENTO DE PROJETO DE PESQUISA - PROF. RODRIGO BUENO - INTERPRISE - CNPQ.</t>
  </si>
  <si>
    <t>INTERPRISE USA CORPORATION</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</si>
  <si>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</si>
  <si>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</si>
  <si>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</si>
  <si>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</si>
  <si>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</si>
  <si>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</si>
  <si>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</si>
  <si>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</si>
  <si>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</si>
  <si>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</si>
  <si>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</si>
  <si>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</si>
  <si>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</si>
  <si>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</si>
  <si>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206424</t>
  </si>
  <si>
    <t>23006.014898/2022-62</t>
  </si>
  <si>
    <t>154503263522022NE000509</t>
  </si>
  <si>
    <t>AQUISICAO DE GAS NITROGENIO 5.0 PARA SUPRIR AS DEMANDAS DOS LABORATORIOS DA CENTRAL EXPERIMENTAL MULTIUSUARIOS - CEM.</t>
  </si>
  <si>
    <t>OXIDETONI EQUIPAMENTOS INDUSTRIAIS E MEDICINAIS LTDA</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</si>
  <si>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</si>
  <si>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</si>
  <si>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</si>
  <si>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</si>
  <si>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</si>
  <si>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</si>
  <si>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</si>
  <si>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</si>
  <si>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</si>
  <si>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</si>
  <si>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</si>
  <si>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</si>
  <si>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</si>
  <si>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</si>
  <si>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</si>
  <si>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</si>
  <si>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</si>
  <si>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</si>
  <si>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</si>
  <si>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</si>
  <si>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</si>
  <si>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</si>
  <si>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</si>
  <si>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</si>
  <si>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</si>
  <si>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</si>
  <si>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</si>
  <si>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</si>
  <si>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</si>
  <si>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</si>
  <si>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</si>
  <si>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</si>
  <si>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</si>
  <si>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</si>
  <si>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</si>
  <si>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</si>
  <si>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</si>
  <si>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</si>
  <si>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</si>
  <si>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</si>
  <si>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</si>
  <si>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</si>
  <si>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</si>
  <si>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</si>
  <si>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CONTRATACAO DE EMPRESA PARA CONFECCAO DE BANNERS E FAIXAS.</t>
  </si>
  <si>
    <t>GL EDITORA GRAFICA LTDA</t>
  </si>
  <si>
    <t>33903059</t>
  </si>
  <si>
    <t>MATERIAL PARA DIVULGACAO</t>
  </si>
  <si>
    <t>30/09/2021</t>
  </si>
  <si>
    <t>154503263522021NE000204</t>
  </si>
  <si>
    <t>154503263522022NE000337</t>
  </si>
  <si>
    <t>23006.010405/2022-15</t>
  </si>
  <si>
    <t>154503263522022NE000370</t>
  </si>
  <si>
    <t>CONTRATACAO DE EMPRESA PARA CONFECCAO DE BANNERS E FAIXAS</t>
  </si>
  <si>
    <t>A BALLESTA</t>
  </si>
  <si>
    <t>31/05/2021</t>
  </si>
  <si>
    <t>154503263522021NE000075</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</si>
  <si>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</si>
  <si>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</si>
  <si>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</si>
  <si>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</si>
  <si>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</si>
  <si>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</si>
  <si>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</si>
  <si>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</si>
  <si>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</si>
  <si>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</si>
  <si>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</si>
  <si>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</si>
  <si>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</si>
  <si>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</si>
  <si>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</si>
  <si>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</si>
  <si>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</si>
  <si>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</si>
  <si>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</si>
  <si>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</si>
  <si>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</si>
  <si>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</si>
  <si>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</si>
  <si>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</si>
  <si>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</si>
  <si>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</si>
  <si>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</si>
  <si>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</si>
  <si>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</si>
  <si>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</si>
  <si>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</si>
  <si>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</si>
  <si>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</si>
  <si>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</si>
  <si>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</si>
  <si>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</si>
  <si>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</si>
  <si>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</si>
  <si>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</si>
  <si>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</si>
  <si>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</si>
  <si>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</si>
  <si>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</si>
  <si>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</si>
  <si>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</si>
  <si>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</si>
  <si>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</si>
  <si>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</si>
  <si>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</si>
  <si>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</si>
  <si>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</si>
  <si>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</si>
  <si>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</si>
  <si>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</si>
  <si>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</si>
  <si>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</si>
  <si>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</si>
  <si>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</si>
  <si>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</si>
  <si>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</si>
  <si>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</si>
  <si>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</si>
  <si>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</si>
  <si>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</si>
  <si>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</si>
  <si>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</si>
  <si>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154503263522022NE000415</t>
  </si>
  <si>
    <t>AMDA SECURITY IMPORTADORA LTDA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</si>
  <si>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</si>
  <si>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</si>
  <si>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</si>
  <si>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</si>
  <si>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</si>
  <si>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</si>
  <si>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</si>
  <si>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</si>
  <si>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</si>
  <si>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</si>
  <si>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</si>
  <si>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</si>
  <si>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</si>
  <si>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</si>
  <si>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</si>
  <si>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</si>
  <si>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</si>
  <si>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16/08/2021</t>
  </si>
  <si>
    <t>154503263522021NE000152</t>
  </si>
  <si>
    <t>SANTISTA CONSERVACAO DE ELEVADORES LTDA</t>
  </si>
  <si>
    <t>22/12/2021</t>
  </si>
  <si>
    <t>154503263522021NE000338</t>
  </si>
  <si>
    <t>UPS TECNOLOGIA LTDA</t>
  </si>
  <si>
    <t>21/02/2022</t>
  </si>
  <si>
    <t>154503263522022NE000021</t>
  </si>
  <si>
    <t>23/02/2022</t>
  </si>
  <si>
    <t>154503263522022NE000025</t>
  </si>
  <si>
    <t>11/03/2022</t>
  </si>
  <si>
    <t>23006.001851/2016-91</t>
  </si>
  <si>
    <t>154503263522022NE000031</t>
  </si>
  <si>
    <t>CONTRATACAO DE SERVICOS DE MANUTENCAO DE SISTEMAS DE AR CONDICIONADO E EXAUSTAO.</t>
  </si>
  <si>
    <t>ENCLIMAR ENGENHARIA DE CLIMATIZACAO LTDA</t>
  </si>
  <si>
    <t>154503263522022NE000122</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</si>
  <si>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</si>
  <si>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</si>
  <si>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</si>
  <si>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</si>
  <si>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</si>
  <si>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</si>
  <si>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</si>
  <si>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</si>
  <si>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</si>
  <si>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17/08/2022</t>
  </si>
  <si>
    <t>154503263522022NE000254</t>
  </si>
  <si>
    <t>26/09/2022</t>
  </si>
  <si>
    <t>23006.013560/2022-93</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</si>
  <si>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</si>
  <si>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</si>
  <si>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ALPR - ELEVADORES LTDA</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</si>
  <si>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</si>
  <si>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</si>
  <si>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</si>
  <si>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</si>
  <si>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</si>
  <si>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</si>
  <si>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</si>
  <si>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</si>
  <si>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UNIAO FORTE CONTRA INCENDIO LTDA</t>
  </si>
  <si>
    <t>154503263522021NE000017</t>
  </si>
  <si>
    <t>154503263522022NE000402</t>
  </si>
  <si>
    <t>21/07/2022</t>
  </si>
  <si>
    <t>154503263522022NE000218</t>
  </si>
  <si>
    <t>MPD ENGENHARIA LTDA.</t>
  </si>
  <si>
    <t>44905191</t>
  </si>
  <si>
    <t>OBRAS EM ANDAMENTO</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</si>
  <si>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</si>
  <si>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</si>
  <si>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</si>
  <si>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</si>
  <si>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</si>
  <si>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</si>
  <si>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</si>
  <si>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</si>
  <si>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</si>
  <si>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</si>
  <si>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</si>
  <si>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</si>
  <si>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</si>
  <si>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44905192</t>
  </si>
  <si>
    <t>INSTALACOES</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</si>
  <si>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</si>
  <si>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</si>
  <si>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</si>
  <si>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</si>
  <si>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</si>
  <si>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</si>
  <si>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</si>
  <si>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</si>
  <si>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</si>
  <si>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154503263522022NE000253</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</si>
  <si>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</si>
  <si>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</si>
  <si>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</si>
  <si>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</si>
  <si>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</si>
  <si>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</si>
  <si>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</si>
  <si>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</si>
  <si>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</si>
  <si>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</si>
  <si>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LOGICA SEGURANCA E VIGILANCIA LTDA</t>
  </si>
  <si>
    <t>154503263522022NE000255</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</si>
  <si>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</si>
  <si>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</si>
  <si>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</si>
  <si>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</si>
  <si>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</si>
  <si>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</si>
  <si>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</si>
  <si>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</si>
  <si>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AQUISICAO DE LICENCA DE SOFTWARE ADS PARA UTILIZACAO EM AULAS PRATICAS DOS CURSOS DE GRADUACAO DO CECS</t>
  </si>
  <si>
    <t>KEYSIGHT TECHNOLOGIES MEDICAO BRASIL LTDA</t>
  </si>
  <si>
    <t>23006.018987/2022-88</t>
  </si>
  <si>
    <t>154503263522022NE000436</t>
  </si>
  <si>
    <t>DOCUMENTO DE FORMALIZACAO DA DEMANDA PARA AQUISICAO DE MATERIAIS TIC S PARA ATIVIDADES AUDIOVISUAIS, DE IMPRESSAO E DE GRAVACAO</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</si>
  <si>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</si>
  <si>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</si>
  <si>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</si>
  <si>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</si>
  <si>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</si>
  <si>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</si>
  <si>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</si>
  <si>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</si>
  <si>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</si>
  <si>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</si>
  <si>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</si>
  <si>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</si>
  <si>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</si>
  <si>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</si>
  <si>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</si>
  <si>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</si>
  <si>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</si>
  <si>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</si>
  <si>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</si>
  <si>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</si>
  <si>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</si>
  <si>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</si>
  <si>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</si>
  <si>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</si>
  <si>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</si>
  <si>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</si>
  <si>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</si>
  <si>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</si>
  <si>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</si>
  <si>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</si>
  <si>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</si>
  <si>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154503263522021NE000121</t>
  </si>
  <si>
    <t>14/10/2021</t>
  </si>
  <si>
    <t>23006.000376/2019-88</t>
  </si>
  <si>
    <t>154503263522021NE000215</t>
  </si>
  <si>
    <t>CONTRATACAO DE SERVICO DE SUPORTE DA CENTRAL TELEFONICA PABX</t>
  </si>
  <si>
    <t>3CORP TECHNOLOGY INFRAESTRUTURA DE TELECOM LTDA.</t>
  </si>
  <si>
    <t>33904005</t>
  </si>
  <si>
    <t>LOCACAO DE EQUIPAMENTOS DE TIC - TELEFONIA</t>
  </si>
  <si>
    <t>23006.017087/2021-32</t>
  </si>
  <si>
    <t>154503263522021NE000281</t>
  </si>
  <si>
    <t>CONTRATACAO DE ENLACE DE DADOS SA - SBC</t>
  </si>
  <si>
    <t>ALGAR SOLUCOES EM TIC S/A</t>
  </si>
  <si>
    <t>10/01/2022</t>
  </si>
  <si>
    <t>154503263522022NE000004</t>
  </si>
  <si>
    <t>154503263522022NE000002</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</si>
  <si>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</si>
  <si>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</si>
  <si>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</si>
  <si>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</si>
  <si>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</si>
  <si>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</si>
  <si>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</si>
  <si>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</si>
  <si>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</si>
  <si>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</si>
  <si>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</si>
  <si>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</si>
  <si>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</si>
  <si>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</si>
  <si>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</si>
  <si>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</si>
  <si>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</si>
  <si>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</si>
  <si>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</si>
  <si>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</si>
  <si>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33903042</t>
  </si>
  <si>
    <t>FERRAMENTAS</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</si>
  <si>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</si>
  <si>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</si>
  <si>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</si>
  <si>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</si>
  <si>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</si>
  <si>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</si>
  <si>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</si>
  <si>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</si>
  <si>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</si>
  <si>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</si>
  <si>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</si>
  <si>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</si>
  <si>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</si>
  <si>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</si>
  <si>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</si>
  <si>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</si>
  <si>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</si>
  <si>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</si>
  <si>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</si>
  <si>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</si>
  <si>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</si>
  <si>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</si>
  <si>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</si>
  <si>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</si>
  <si>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154503263522022NE000505</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</si>
  <si>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</si>
  <si>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</si>
  <si>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</si>
  <si>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</si>
  <si>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</si>
  <si>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</si>
  <si>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</si>
  <si>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</si>
  <si>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</si>
  <si>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EIRELI</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</si>
  <si>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</si>
  <si>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</si>
  <si>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</si>
  <si>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</si>
  <si>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</si>
  <si>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</si>
  <si>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</si>
  <si>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</si>
  <si>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</si>
  <si>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</si>
  <si>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</si>
  <si>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</si>
  <si>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</si>
  <si>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</si>
  <si>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</si>
  <si>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</si>
  <si>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</si>
  <si>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</si>
  <si>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</si>
  <si>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</si>
  <si>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</si>
  <si>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</si>
  <si>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</si>
  <si>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</si>
  <si>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</si>
  <si>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</si>
  <si>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</si>
  <si>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</si>
  <si>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</si>
  <si>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</si>
  <si>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</si>
  <si>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</si>
  <si>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</si>
  <si>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01/04/2022</t>
  </si>
  <si>
    <t>154503263522022NE000049</t>
  </si>
  <si>
    <t>27/04/2021</t>
  </si>
  <si>
    <t>154503263522021NE000043</t>
  </si>
  <si>
    <t>18/05/2022</t>
  </si>
  <si>
    <t>154503263522022NE000106</t>
  </si>
  <si>
    <t>15/03/2022</t>
  </si>
  <si>
    <t>154503263522022NE000036</t>
  </si>
  <si>
    <t>12/04/2022</t>
  </si>
  <si>
    <t>154503263522022NE000059</t>
  </si>
  <si>
    <t>CONTRATACAO DE PESSOA JURIDICA ESPECIALIZADA NA PRESTACAO DOS SERVICOS TERCEIRIZADOS DE CONDUCAO DE VEICULOS AUTOMOTORES PERTENCENTES A FROTA OFICIAL DA UFABC.</t>
  </si>
  <si>
    <t>25/04/2022</t>
  </si>
  <si>
    <t>154503263522022NE000070</t>
  </si>
  <si>
    <t>16/05/2022</t>
  </si>
  <si>
    <t>154503263522022NE000102</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</si>
  <si>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</si>
  <si>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</si>
  <si>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</si>
  <si>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</si>
  <si>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</si>
  <si>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</si>
  <si>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</si>
  <si>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</si>
  <si>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</si>
  <si>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</si>
  <si>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</si>
  <si>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</si>
  <si>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CDR TRANSPORTES E LOGISTICA INTEGRADA LTDA</t>
  </si>
  <si>
    <t>24/05/2021</t>
  </si>
  <si>
    <t>154503263522021NE000064</t>
  </si>
  <si>
    <t>CONTRATACAO DE EMPRESA ESPECIALIZADA PARA PRESTACAO DE SERVICOS DE AGENCIAMEN- TO DE VIAGENS PARA VOOS REGULARES DOMESTICOS.</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</si>
  <si>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</si>
  <si>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</si>
  <si>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</si>
  <si>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</si>
  <si>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</si>
  <si>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</si>
  <si>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</si>
  <si>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</si>
  <si>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</si>
  <si>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</si>
  <si>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</si>
  <si>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</si>
  <si>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</si>
  <si>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</si>
  <si>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</si>
  <si>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</si>
  <si>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</si>
  <si>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</si>
  <si>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</si>
  <si>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</si>
  <si>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</si>
  <si>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</si>
  <si>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</si>
  <si>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</si>
  <si>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</si>
  <si>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</si>
  <si>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</si>
  <si>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</si>
  <si>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</si>
  <si>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</si>
  <si>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</si>
  <si>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</si>
  <si>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</si>
  <si>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26101</t>
  </si>
  <si>
    <t>MINISTERIO DA EDUCACAO</t>
  </si>
  <si>
    <t>14/08/2020</t>
  </si>
  <si>
    <t>154503263522020NE800239</t>
  </si>
  <si>
    <t>15R3</t>
  </si>
  <si>
    <t>APOIO A CONSOLIDACAO, REESTRUTURACAO E MODERNIZACAO DAS INSTITUICOES FEDERAIS DE ENSINO SUPERIOR - DESPESAS DIVERSAS</t>
  </si>
  <si>
    <t>1008000000</t>
  </si>
  <si>
    <t>MSS25G41BU7</t>
  </si>
  <si>
    <t>176555</t>
  </si>
  <si>
    <t>23006005059202091</t>
  </si>
  <si>
    <t>154503263522020NE800250</t>
  </si>
  <si>
    <t>PROT:110113  CONTRATACAO DE EMPRESA ESPECIALIZADA PARA LOCACAO DE NOTEBOOKS.  PROC ORIGEM: 2020DI00027</t>
  </si>
  <si>
    <t>SISTEMAS CONVEX LOCACOES DE PRODUTOS DE INFORMATICA LTD</t>
  </si>
  <si>
    <t>MSS45G35PRN</t>
  </si>
  <si>
    <t>176557</t>
  </si>
  <si>
    <t>33904002</t>
  </si>
  <si>
    <t>LOCACAO DE EQUIPAMENTOS DE TIC - COMPUTADORES</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</si>
  <si>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</si>
  <si>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</si>
  <si>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</si>
  <si>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</si>
  <si>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</si>
  <si>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1000A0008U</t>
  </si>
  <si>
    <t>205330</t>
  </si>
  <si>
    <t>154503263522021NE000331</t>
  </si>
  <si>
    <t>154503263522021NE000332</t>
  </si>
  <si>
    <t>154503263522022NE000193</t>
  </si>
  <si>
    <t>169146</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</si>
  <si>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</si>
  <si>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</si>
  <si>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</si>
  <si>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</si>
  <si>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</si>
  <si>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213296</t>
  </si>
  <si>
    <t>154503263522022NE000548</t>
  </si>
  <si>
    <t>CONTRATACAO DE EMPRESA ESPECIALIZADA DE CONSTRUCAO CIVIL PARA EXECUCAO DAS OBRAS DO BLOCO ANEXO DO CAMPUS SANTO ANDRE DA UNIVERSIDADE FEDERAL DO ABC- UFABC NOTA DE CREDITO 2022NC003124 NUMERO DE TRANSFERENCIA 696263</t>
  </si>
  <si>
    <t>154503263522021NE000277</t>
  </si>
  <si>
    <t>196260</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</si>
  <si>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</si>
  <si>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</si>
  <si>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</si>
  <si>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</si>
  <si>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</si>
  <si>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205995</t>
  </si>
  <si>
    <t>08/09/2022</t>
  </si>
  <si>
    <t>154503263522022NE000286</t>
  </si>
  <si>
    <t>NOTA DE CREDITO 2022NC000018 -  CONTRATACAO DE EMPRESAS ESPECIALIZADAS DE CONSTRUCAO CIVIL PARA EXECUCAO DE OBRAS DE INFRAESTRUTURA PARA COMPLEMENTACAO DO ENTORNO DO CAMPUS SANTO ANDRE DA UFABC.</t>
  </si>
  <si>
    <t>13/10/2022</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</si>
  <si>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</si>
  <si>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</si>
  <si>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</si>
  <si>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</si>
  <si>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</si>
  <si>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</si>
  <si>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</si>
  <si>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</si>
  <si>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</si>
  <si>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11/11/2020</t>
  </si>
  <si>
    <t>23006000009201984</t>
  </si>
  <si>
    <t>154503263522020NE800388</t>
  </si>
  <si>
    <t>PROT:110106  CONTRATACAO DE EMPRESA DE AGENCIAMENTO DE VIAGENS - REPASSE VOOS INTERNACIONAIS - PROAP/CAPES  PROC ORIGEM: 2019PR00006</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</si>
  <si>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</si>
  <si>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</si>
  <si>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</si>
  <si>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</si>
  <si>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</si>
  <si>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1000A00238</t>
  </si>
  <si>
    <t>186018</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</si>
  <si>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</si>
  <si>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</si>
  <si>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</si>
  <si>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</si>
  <si>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</si>
  <si>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</si>
  <si>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</si>
  <si>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</si>
  <si>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</si>
  <si>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</si>
  <si>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</si>
  <si>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</si>
  <si>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</si>
  <si>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</si>
  <si>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</si>
  <si>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</si>
  <si>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</si>
  <si>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</si>
  <si>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</si>
  <si>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</si>
  <si>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</si>
  <si>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</si>
  <si>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</si>
  <si>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</si>
  <si>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</si>
  <si>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</si>
  <si>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</si>
  <si>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</si>
  <si>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</si>
  <si>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</si>
  <si>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</si>
  <si>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</si>
  <si>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</si>
  <si>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</si>
  <si>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</si>
  <si>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</si>
  <si>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</si>
  <si>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</si>
  <si>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</si>
  <si>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</si>
  <si>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</si>
  <si>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</si>
  <si>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</si>
  <si>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</si>
  <si>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</si>
  <si>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</si>
  <si>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</si>
  <si>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</si>
  <si>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</si>
  <si>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</si>
  <si>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</si>
  <si>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</si>
  <si>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</si>
  <si>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</si>
  <si>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</si>
  <si>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</si>
  <si>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</si>
  <si>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</si>
  <si>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</si>
  <si>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</si>
  <si>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</si>
  <si>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</si>
  <si>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</si>
  <si>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</si>
  <si>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</si>
  <si>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</si>
  <si>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</si>
  <si>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</si>
  <si>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</si>
  <si>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</si>
  <si>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</si>
  <si>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</si>
  <si>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</si>
  <si>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</si>
  <si>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</si>
  <si>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</si>
  <si>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</si>
  <si>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</si>
  <si>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</si>
  <si>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</si>
  <si>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</si>
  <si>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</si>
  <si>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</si>
  <si>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</si>
  <si>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</si>
  <si>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</si>
  <si>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</si>
  <si>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</si>
  <si>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</si>
  <si>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</si>
  <si>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</si>
  <si>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</si>
  <si>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</si>
  <si>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</si>
  <si>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</si>
  <si>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</si>
  <si>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</si>
  <si>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</si>
  <si>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</si>
  <si>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</si>
  <si>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</si>
  <si>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JOSE CALIXTO LOPES JUNIOR</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</si>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</sst>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28">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54">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167" fontId="3" fillId="0" borderId="0" xfId="0" applyNumberFormat="1" applyFont="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44" fontId="0" fillId="0" borderId="27" xfId="1" applyFont="1" applyBorder="1"/>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16" fillId="0" borderId="0" xfId="29"/>
    <xf numFmtId="0" fontId="0" fillId="0" borderId="6" xfId="0" applyBorder="1" applyAlignment="1">
      <alignment horizontal="left" wrapText="1"/>
    </xf>
    <xf numFmtId="167" fontId="0" fillId="0" borderId="0" xfId="0" applyNumberFormat="1" applyAlignment="1"/>
    <xf numFmtId="0" fontId="16" fillId="0" borderId="0" xfId="29"/>
    <xf numFmtId="0" fontId="16" fillId="0" borderId="0" xfId="29"/>
    <xf numFmtId="167" fontId="16" fillId="0" borderId="0" xfId="29" applyNumberFormat="1" applyAlignment="1"/>
    <xf numFmtId="0" fontId="2" fillId="2" borderId="0" xfId="0" applyFont="1" applyFill="1" applyAlignment="1">
      <alignment horizontal="center" vertical="center" wrapText="1"/>
    </xf>
    <xf numFmtId="0" fontId="5" fillId="0" borderId="4" xfId="0" applyFont="1" applyBorder="1" applyAlignment="1">
      <alignment horizontal="right"/>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xf numFmtId="0" fontId="16" fillId="0" borderId="0" xfId="29"/>
    <xf numFmtId="0" fontId="16" fillId="0" borderId="0" xfId="29"/>
    <xf numFmtId="0" fontId="16" fillId="0" borderId="0" xfId="29"/>
    <xf numFmtId="167" fontId="16" fillId="0" borderId="0" xfId="29" applyNumberFormat="1" applyAlignment="1"/>
    <xf numFmtId="0" fontId="16" fillId="0" borderId="0" xfId="29"/>
    <xf numFmtId="0" fontId="16" fillId="0" borderId="0" xfId="29"/>
    <xf numFmtId="0" fontId="16" fillId="0" borderId="0" xfId="29"/>
    <xf numFmtId="167" fontId="16" fillId="0" borderId="0" xfId="29" applyNumberFormat="1" applyAlignment="1"/>
    <xf numFmtId="0" fontId="16" fillId="0" borderId="0" xfId="29"/>
    <xf numFmtId="0" fontId="16" fillId="0" borderId="0" xfId="29"/>
    <xf numFmtId="167" fontId="16" fillId="0" borderId="0" xfId="29" applyNumberFormat="1" applyAlignment="1"/>
  </cellXfs>
  <cellStyles count="32">
    <cellStyle name="Moeda" xfId="1" builtinId="4"/>
    <cellStyle name="Moeda 2" xfId="3"/>
    <cellStyle name="Moeda 2 2" xfId="4"/>
    <cellStyle name="Moeda 2 3" xfId="5"/>
    <cellStyle name="Moeda 3" xfId="6"/>
    <cellStyle name="Moeda 3 2" xfId="7"/>
    <cellStyle name="Moeda 4" xfId="8"/>
    <cellStyle name="Moeda 5" xfId="9"/>
    <cellStyle name="Normal" xfId="0" builtinId="0"/>
    <cellStyle name="Normal 10" xfId="10"/>
    <cellStyle name="Normal 11" xfId="11"/>
    <cellStyle name="Normal 12" xfId="12"/>
    <cellStyle name="Normal 13" xfId="29"/>
    <cellStyle name="Normal 2" xfId="13"/>
    <cellStyle name="Normal 2 2" xfId="14"/>
    <cellStyle name="Normal 2 2 2" xfId="30"/>
    <cellStyle name="Normal 2 3" xfId="15"/>
    <cellStyle name="Normal 3" xfId="16"/>
    <cellStyle name="Normal 3 2" xfId="17"/>
    <cellStyle name="Normal 4" xfId="18"/>
    <cellStyle name="Normal 4 2" xfId="31"/>
    <cellStyle name="Normal 5" xfId="19"/>
    <cellStyle name="Normal 6" xfId="20"/>
    <cellStyle name="Normal 6 2" xfId="21"/>
    <cellStyle name="Normal 7" xfId="22"/>
    <cellStyle name="Normal 8" xfId="23"/>
    <cellStyle name="Normal 9" xfId="24"/>
    <cellStyle name="Porcentagem" xfId="2" builtinId="5"/>
    <cellStyle name="Porcentagem 2" xfId="25"/>
    <cellStyle name="Porcentagem 3" xfId="26"/>
    <cellStyle name="Separador de milhares 2" xfId="27"/>
    <cellStyle name="Vírgula 2" xfId="28"/>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id="1" name="Tabela1" displayName="Tabela1" ref="A1:G301" totalsRowShown="0" headerRowDxfId="6" headerRowBorderDxfId="5" tableBorderDxfId="4">
  <autoFilter ref="A1:G301"/>
  <tableColumns count="7">
    <tableColumn id="1" name="Status do Lançamento"/>
    <tableColumn id="2" name="DATA (dia/mês)"/>
    <tableColumn id="3" name="DE (ÁREA / ORIGEM)" dataDxfId="3"/>
    <tableColumn id="4" name="PARA (ÁREA / DESTINO)" dataDxfId="2"/>
    <tableColumn id="7" name="CUSTEIO ou INVESTIMENTO?" dataDxfId="1"/>
    <tableColumn id="5" name="JUSTIFICATIVA"/>
    <tableColumn id="6"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8"/>
  <sheetViews>
    <sheetView workbookViewId="0">
      <selection activeCell="A26" sqref="A2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1000</v>
      </c>
      <c r="E4" s="28" t="s">
        <v>1001</v>
      </c>
    </row>
    <row r="5" spans="1:6" x14ac:dyDescent="0.25">
      <c r="A5" s="29" t="s">
        <v>99</v>
      </c>
      <c r="B5" s="30">
        <v>7904658</v>
      </c>
      <c r="E5" s="31" t="s">
        <v>561</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562</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563</v>
      </c>
      <c r="F10" s="34">
        <v>11328847.109999999</v>
      </c>
    </row>
    <row r="11" spans="1:6" ht="18.75" customHeight="1" x14ac:dyDescent="0.25">
      <c r="A11" s="35" t="s">
        <v>105</v>
      </c>
      <c r="B11" s="36">
        <v>14683753</v>
      </c>
      <c r="E11" s="37" t="s">
        <v>107</v>
      </c>
      <c r="F11" s="38">
        <v>13812259.109999999</v>
      </c>
    </row>
    <row r="12" spans="1:6" x14ac:dyDescent="0.25">
      <c r="A12" s="33" t="s">
        <v>995</v>
      </c>
      <c r="B12" s="34">
        <v>60909765</v>
      </c>
    </row>
    <row r="13" spans="1:6" x14ac:dyDescent="0.25">
      <c r="A13" s="35" t="s">
        <v>106</v>
      </c>
      <c r="B13" s="36">
        <v>8461817</v>
      </c>
    </row>
    <row r="14" spans="1:6" x14ac:dyDescent="0.25">
      <c r="A14" s="37" t="s">
        <v>107</v>
      </c>
      <c r="B14" s="38">
        <v>69371582</v>
      </c>
    </row>
    <row r="16" spans="1:6" x14ac:dyDescent="0.25">
      <c r="E16" s="87"/>
    </row>
    <row r="18" spans="1:6" ht="31.5" x14ac:dyDescent="0.25">
      <c r="A18" s="28" t="s">
        <v>1002</v>
      </c>
      <c r="E18" s="28" t="s">
        <v>1003</v>
      </c>
    </row>
    <row r="19" spans="1:6" x14ac:dyDescent="0.25">
      <c r="A19" s="29" t="s">
        <v>99</v>
      </c>
      <c r="B19" s="30">
        <v>7904658</v>
      </c>
      <c r="E19" s="31" t="s">
        <v>561</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562</v>
      </c>
      <c r="F22" s="36">
        <v>10000000</v>
      </c>
    </row>
    <row r="23" spans="1:6" x14ac:dyDescent="0.25">
      <c r="A23" s="31" t="s">
        <v>103</v>
      </c>
      <c r="B23" s="32">
        <v>3819511</v>
      </c>
      <c r="E23" s="120" t="s">
        <v>998</v>
      </c>
      <c r="F23" s="36">
        <v>2917287</v>
      </c>
    </row>
    <row r="24" spans="1:6" ht="30" x14ac:dyDescent="0.25">
      <c r="A24" s="33" t="s">
        <v>104</v>
      </c>
      <c r="B24" s="34">
        <v>46226012</v>
      </c>
      <c r="E24" s="33" t="s">
        <v>999</v>
      </c>
      <c r="F24" s="34">
        <f>F22+F23</f>
        <v>12917287</v>
      </c>
    </row>
    <row r="25" spans="1:6" x14ac:dyDescent="0.25">
      <c r="A25" s="120" t="s">
        <v>996</v>
      </c>
      <c r="B25" s="36">
        <v>9612132</v>
      </c>
      <c r="E25" s="37" t="s">
        <v>107</v>
      </c>
      <c r="F25" s="38">
        <f>F21+F24</f>
        <v>15400699</v>
      </c>
    </row>
    <row r="26" spans="1:6" x14ac:dyDescent="0.25">
      <c r="A26" s="33" t="s">
        <v>997</v>
      </c>
      <c r="B26" s="34">
        <f>B24+B25</f>
        <v>55838144</v>
      </c>
    </row>
    <row r="27" spans="1:6" x14ac:dyDescent="0.25">
      <c r="A27" s="35" t="s">
        <v>106</v>
      </c>
      <c r="B27" s="36">
        <v>8461817</v>
      </c>
    </row>
    <row r="28" spans="1:6" x14ac:dyDescent="0.25">
      <c r="A28" s="37" t="s">
        <v>107</v>
      </c>
      <c r="B28" s="38">
        <f>B26+B27</f>
        <v>64299961</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001"/>
  <sheetViews>
    <sheetView topLeftCell="U1" workbookViewId="0">
      <selection activeCell="Z6" sqref="Z6"/>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9" t="s">
        <v>157</v>
      </c>
      <c r="I1" s="90" t="s">
        <v>285</v>
      </c>
      <c r="T1" s="54"/>
      <c r="U1" s="54"/>
      <c r="V1" s="54"/>
      <c r="W1" s="54"/>
      <c r="X1" s="54"/>
    </row>
    <row r="2" spans="1:29" ht="18.75" x14ac:dyDescent="0.3">
      <c r="A2" s="89"/>
      <c r="I2" s="90"/>
      <c r="T2" s="54"/>
      <c r="U2" s="54"/>
      <c r="V2" s="54"/>
      <c r="W2" s="54"/>
      <c r="X2" s="54"/>
      <c r="Z2" s="55" t="s">
        <v>864</v>
      </c>
    </row>
    <row r="3" spans="1:29" s="115" customFormat="1" ht="63" x14ac:dyDescent="0.25">
      <c r="A3" s="113" t="s">
        <v>116</v>
      </c>
      <c r="B3" s="114" t="s">
        <v>441</v>
      </c>
      <c r="C3" s="113" t="s">
        <v>440</v>
      </c>
      <c r="D3" s="114" t="s">
        <v>3</v>
      </c>
      <c r="E3" s="113" t="s">
        <v>117</v>
      </c>
      <c r="F3" s="114" t="s">
        <v>4</v>
      </c>
      <c r="G3" s="114" t="s">
        <v>442</v>
      </c>
      <c r="H3" s="114" t="s">
        <v>558</v>
      </c>
      <c r="I3" s="114" t="s">
        <v>284</v>
      </c>
      <c r="J3" s="114" t="s">
        <v>0</v>
      </c>
      <c r="K3" s="114" t="s">
        <v>164</v>
      </c>
      <c r="L3" s="114" t="s">
        <v>1</v>
      </c>
      <c r="M3" s="114" t="s">
        <v>165</v>
      </c>
      <c r="N3" s="113" t="s">
        <v>166</v>
      </c>
      <c r="O3" s="113" t="s">
        <v>167</v>
      </c>
      <c r="P3" s="113" t="s">
        <v>168</v>
      </c>
      <c r="Q3" s="113" t="s">
        <v>169</v>
      </c>
      <c r="R3" s="113" t="s">
        <v>170</v>
      </c>
      <c r="S3" s="114" t="s">
        <v>130</v>
      </c>
      <c r="T3" s="113" t="s">
        <v>717</v>
      </c>
      <c r="U3" s="113" t="s">
        <v>129</v>
      </c>
      <c r="V3" s="113" t="s">
        <v>626</v>
      </c>
      <c r="W3" s="114" t="s">
        <v>627</v>
      </c>
      <c r="X3" s="113" t="s">
        <v>152</v>
      </c>
      <c r="Y3" s="114" t="s">
        <v>153</v>
      </c>
      <c r="Z3" s="114" t="s">
        <v>407</v>
      </c>
      <c r="AA3" s="114" t="s">
        <v>291</v>
      </c>
      <c r="AB3" s="114" t="s">
        <v>292</v>
      </c>
      <c r="AC3" s="114" t="s">
        <v>293</v>
      </c>
    </row>
    <row r="4" spans="1:29" ht="14.45" customHeight="1" x14ac:dyDescent="0.25">
      <c r="A4" s="147" t="s">
        <v>2212</v>
      </c>
      <c r="B4" s="73">
        <v>-8</v>
      </c>
      <c r="C4" s="73"/>
      <c r="F4" s="51" t="str">
        <f>IFERROR(VLOOKUP(D4,'Tabelas auxiliares'!$A$3:$B$61,2,FALSE),"")</f>
        <v/>
      </c>
      <c r="G4" s="51" t="str">
        <f>IFERROR(VLOOKUP($B4,'Tabelas auxiliares'!$A$65:$C$102,2,FALSE),"")</f>
        <v/>
      </c>
      <c r="H4" s="51" t="str">
        <f>IFERROR(VLOOKUP($B4,'Tabelas auxiliares'!$A$65:$C$102,3,FALSE),"")</f>
        <v/>
      </c>
      <c r="I4" s="148" t="s">
        <v>2218</v>
      </c>
      <c r="J4" s="148" t="s">
        <v>2219</v>
      </c>
      <c r="K4" s="148" t="s">
        <v>2220</v>
      </c>
      <c r="L4" s="148" t="s">
        <v>2221</v>
      </c>
      <c r="M4" s="148" t="s">
        <v>2222</v>
      </c>
      <c r="N4" s="148" t="s">
        <v>177</v>
      </c>
      <c r="O4" s="148" t="s">
        <v>178</v>
      </c>
      <c r="P4" s="148" t="s">
        <v>288</v>
      </c>
      <c r="Q4" s="148" t="s">
        <v>2223</v>
      </c>
      <c r="R4" s="148" t="s">
        <v>2224</v>
      </c>
      <c r="S4" s="148" t="s">
        <v>120</v>
      </c>
      <c r="T4" s="148" t="s">
        <v>174</v>
      </c>
      <c r="U4" s="148" t="s">
        <v>119</v>
      </c>
      <c r="V4" s="148" t="s">
        <v>734</v>
      </c>
      <c r="W4" s="148" t="s">
        <v>644</v>
      </c>
      <c r="X4" s="51" t="str">
        <f t="shared" ref="X4:X67" si="0">LEFT(V4,1)</f>
        <v>3</v>
      </c>
      <c r="Y4" s="51" t="str">
        <f>IF(T4="","",IF(AND(T4&lt;&gt;'Tabelas auxiliares'!$B$236,T4&lt;&gt;'Tabelas auxiliares'!$B$237),"FOLHA DE PESSOAL",IF(X4='Tabelas auxiliares'!$A$237,"CUSTEIO",IF(X4='Tabelas auxiliares'!$A$236,"INVESTIMENTO","ERRO - VERIFICAR"))))</f>
        <v>CUSTEIO</v>
      </c>
      <c r="Z4" s="150">
        <v>527.87</v>
      </c>
      <c r="AA4" s="150">
        <v>527.87</v>
      </c>
      <c r="AB4" s="149"/>
      <c r="AC4" s="149"/>
    </row>
    <row r="5" spans="1:29" ht="14.45" customHeight="1" x14ac:dyDescent="0.25">
      <c r="A5" s="147" t="s">
        <v>1057</v>
      </c>
      <c r="B5" s="73" t="s">
        <v>447</v>
      </c>
      <c r="C5" s="73" t="s">
        <v>1058</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s="148" t="s">
        <v>2225</v>
      </c>
      <c r="J5" s="148" t="s">
        <v>2226</v>
      </c>
      <c r="K5" s="148" t="s">
        <v>2227</v>
      </c>
      <c r="L5" s="148" t="s">
        <v>2228</v>
      </c>
      <c r="M5" s="148" t="s">
        <v>176</v>
      </c>
      <c r="N5" s="148" t="s">
        <v>316</v>
      </c>
      <c r="O5" s="148" t="s">
        <v>178</v>
      </c>
      <c r="P5" s="148" t="s">
        <v>317</v>
      </c>
      <c r="Q5" s="148" t="s">
        <v>179</v>
      </c>
      <c r="R5" s="148" t="s">
        <v>176</v>
      </c>
      <c r="S5" s="148" t="s">
        <v>120</v>
      </c>
      <c r="T5" s="148" t="s">
        <v>174</v>
      </c>
      <c r="U5" s="148" t="s">
        <v>720</v>
      </c>
      <c r="V5" s="148" t="s">
        <v>719</v>
      </c>
      <c r="W5" s="148" t="s">
        <v>628</v>
      </c>
      <c r="X5" s="51" t="str">
        <f t="shared" si="0"/>
        <v>3</v>
      </c>
      <c r="Y5" s="51" t="str">
        <f>IF(T5="","",IF(AND(T5&lt;&gt;'Tabelas auxiliares'!$B$236,T5&lt;&gt;'Tabelas auxiliares'!$B$237),"FOLHA DE PESSOAL",IF(X5='Tabelas auxiliares'!$A$237,"CUSTEIO",IF(X5='Tabelas auxiliares'!$A$236,"INVESTIMENTO","ERRO - VERIFICAR"))))</f>
        <v>CUSTEIO</v>
      </c>
      <c r="Z5" s="150">
        <v>5200</v>
      </c>
      <c r="AA5" s="150">
        <v>5200</v>
      </c>
      <c r="AB5" s="149"/>
      <c r="AC5" s="149"/>
    </row>
    <row r="6" spans="1:29" ht="14.45" customHeight="1" x14ac:dyDescent="0.25">
      <c r="A6" s="147" t="s">
        <v>1057</v>
      </c>
      <c r="B6" s="73" t="s">
        <v>447</v>
      </c>
      <c r="C6" s="73" t="s">
        <v>1058</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s="148" t="s">
        <v>2229</v>
      </c>
      <c r="J6" s="148" t="s">
        <v>2230</v>
      </c>
      <c r="K6" s="148" t="s">
        <v>2231</v>
      </c>
      <c r="L6" s="148" t="s">
        <v>2232</v>
      </c>
      <c r="M6" s="148" t="s">
        <v>176</v>
      </c>
      <c r="N6" s="148" t="s">
        <v>177</v>
      </c>
      <c r="O6" s="148" t="s">
        <v>178</v>
      </c>
      <c r="P6" s="148" t="s">
        <v>288</v>
      </c>
      <c r="Q6" s="148" t="s">
        <v>179</v>
      </c>
      <c r="R6" s="148" t="s">
        <v>176</v>
      </c>
      <c r="S6" s="148" t="s">
        <v>120</v>
      </c>
      <c r="T6" s="148" t="s">
        <v>174</v>
      </c>
      <c r="U6" s="148" t="s">
        <v>119</v>
      </c>
      <c r="V6" s="148" t="s">
        <v>719</v>
      </c>
      <c r="W6" s="148" t="s">
        <v>628</v>
      </c>
      <c r="X6" s="51" t="str">
        <f t="shared" si="0"/>
        <v>3</v>
      </c>
      <c r="Y6" s="51" t="str">
        <f>IF(T6="","",IF(AND(T6&lt;&gt;'Tabelas auxiliares'!$B$236,T6&lt;&gt;'Tabelas auxiliares'!$B$237),"FOLHA DE PESSOAL",IF(X6='Tabelas auxiliares'!$A$237,"CUSTEIO",IF(X6='Tabelas auxiliares'!$A$236,"INVESTIMENTO","ERRO - VERIFICAR"))))</f>
        <v>CUSTEIO</v>
      </c>
      <c r="Z6" s="150">
        <v>1200</v>
      </c>
      <c r="AA6" s="150">
        <v>1200</v>
      </c>
      <c r="AB6" s="149"/>
      <c r="AC6" s="149"/>
    </row>
    <row r="7" spans="1:29" ht="14.45" customHeight="1" x14ac:dyDescent="0.25">
      <c r="A7" s="147" t="s">
        <v>1057</v>
      </c>
      <c r="B7" s="73" t="s">
        <v>447</v>
      </c>
      <c r="C7" s="73" t="s">
        <v>1058</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s="148" t="s">
        <v>2233</v>
      </c>
      <c r="J7" s="148" t="s">
        <v>2234</v>
      </c>
      <c r="K7" s="148" t="s">
        <v>2235</v>
      </c>
      <c r="L7" s="148" t="s">
        <v>2236</v>
      </c>
      <c r="M7" s="148" t="s">
        <v>176</v>
      </c>
      <c r="N7" s="148" t="s">
        <v>177</v>
      </c>
      <c r="O7" s="148" t="s">
        <v>178</v>
      </c>
      <c r="P7" s="148" t="s">
        <v>288</v>
      </c>
      <c r="Q7" s="148" t="s">
        <v>179</v>
      </c>
      <c r="R7" s="148" t="s">
        <v>176</v>
      </c>
      <c r="S7" s="148" t="s">
        <v>120</v>
      </c>
      <c r="T7" s="148" t="s">
        <v>174</v>
      </c>
      <c r="U7" s="148" t="s">
        <v>119</v>
      </c>
      <c r="V7" s="148" t="s">
        <v>719</v>
      </c>
      <c r="W7" s="148" t="s">
        <v>628</v>
      </c>
      <c r="X7" s="51" t="str">
        <f t="shared" si="0"/>
        <v>3</v>
      </c>
      <c r="Y7" s="51" t="str">
        <f>IF(T7="","",IF(AND(T7&lt;&gt;'Tabelas auxiliares'!$B$236,T7&lt;&gt;'Tabelas auxiliares'!$B$237),"FOLHA DE PESSOAL",IF(X7='Tabelas auxiliares'!$A$237,"CUSTEIO",IF(X7='Tabelas auxiliares'!$A$236,"INVESTIMENTO","ERRO - VERIFICAR"))))</f>
        <v>CUSTEIO</v>
      </c>
      <c r="Z7" s="150">
        <v>4800</v>
      </c>
      <c r="AA7" s="150">
        <v>4800</v>
      </c>
      <c r="AB7" s="149"/>
      <c r="AC7" s="149"/>
    </row>
    <row r="8" spans="1:29" ht="14.45" customHeight="1" x14ac:dyDescent="0.25">
      <c r="A8" s="147" t="s">
        <v>1057</v>
      </c>
      <c r="B8" s="73" t="s">
        <v>447</v>
      </c>
      <c r="C8" s="73" t="s">
        <v>1058</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s="148" t="s">
        <v>2233</v>
      </c>
      <c r="J8" s="148" t="s">
        <v>2234</v>
      </c>
      <c r="K8" s="148" t="s">
        <v>2237</v>
      </c>
      <c r="L8" s="148" t="s">
        <v>2236</v>
      </c>
      <c r="M8" s="148" t="s">
        <v>176</v>
      </c>
      <c r="N8" s="148" t="s">
        <v>316</v>
      </c>
      <c r="O8" s="148" t="s">
        <v>227</v>
      </c>
      <c r="P8" s="148" t="s">
        <v>318</v>
      </c>
      <c r="Q8" s="148" t="s">
        <v>179</v>
      </c>
      <c r="R8" s="148" t="s">
        <v>176</v>
      </c>
      <c r="S8" s="148" t="s">
        <v>120</v>
      </c>
      <c r="T8" s="148" t="s">
        <v>174</v>
      </c>
      <c r="U8" s="148" t="s">
        <v>806</v>
      </c>
      <c r="V8" s="148" t="s">
        <v>719</v>
      </c>
      <c r="W8" s="148" t="s">
        <v>628</v>
      </c>
      <c r="X8" s="51" t="str">
        <f t="shared" si="0"/>
        <v>3</v>
      </c>
      <c r="Y8" s="51" t="str">
        <f>IF(T8="","",IF(AND(T8&lt;&gt;'Tabelas auxiliares'!$B$236,T8&lt;&gt;'Tabelas auxiliares'!$B$237),"FOLHA DE PESSOAL",IF(X8='Tabelas auxiliares'!$A$237,"CUSTEIO",IF(X8='Tabelas auxiliares'!$A$236,"INVESTIMENTO","ERRO - VERIFICAR"))))</f>
        <v>CUSTEIO</v>
      </c>
      <c r="Z8" s="150">
        <v>1600</v>
      </c>
      <c r="AA8" s="150">
        <v>1600</v>
      </c>
      <c r="AB8" s="149"/>
      <c r="AC8" s="149"/>
    </row>
    <row r="9" spans="1:29" ht="14.45" customHeight="1" x14ac:dyDescent="0.25">
      <c r="A9" s="147" t="s">
        <v>1057</v>
      </c>
      <c r="B9" s="73" t="s">
        <v>447</v>
      </c>
      <c r="C9" s="73" t="s">
        <v>1058</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s="148" t="s">
        <v>2233</v>
      </c>
      <c r="J9" s="148" t="s">
        <v>2238</v>
      </c>
      <c r="K9" s="148" t="s">
        <v>2239</v>
      </c>
      <c r="L9" s="148" t="s">
        <v>2240</v>
      </c>
      <c r="M9" s="148" t="s">
        <v>176</v>
      </c>
      <c r="N9" s="148" t="s">
        <v>316</v>
      </c>
      <c r="O9" s="148" t="s">
        <v>178</v>
      </c>
      <c r="P9" s="148" t="s">
        <v>317</v>
      </c>
      <c r="Q9" s="148" t="s">
        <v>179</v>
      </c>
      <c r="R9" s="148" t="s">
        <v>176</v>
      </c>
      <c r="S9" s="148" t="s">
        <v>120</v>
      </c>
      <c r="T9" s="148" t="s">
        <v>174</v>
      </c>
      <c r="U9" s="148" t="s">
        <v>720</v>
      </c>
      <c r="V9" s="148" t="s">
        <v>719</v>
      </c>
      <c r="W9" s="148" t="s">
        <v>628</v>
      </c>
      <c r="X9" s="51" t="str">
        <f t="shared" si="0"/>
        <v>3</v>
      </c>
      <c r="Y9" s="51" t="str">
        <f>IF(T9="","",IF(AND(T9&lt;&gt;'Tabelas auxiliares'!$B$236,T9&lt;&gt;'Tabelas auxiliares'!$B$237),"FOLHA DE PESSOAL",IF(X9='Tabelas auxiliares'!$A$237,"CUSTEIO",IF(X9='Tabelas auxiliares'!$A$236,"INVESTIMENTO","ERRO - VERIFICAR"))))</f>
        <v>CUSTEIO</v>
      </c>
      <c r="Z9" s="150">
        <v>12500</v>
      </c>
      <c r="AA9" s="150">
        <v>12500</v>
      </c>
      <c r="AB9" s="149"/>
      <c r="AC9" s="149"/>
    </row>
    <row r="10" spans="1:29" ht="14.45" customHeight="1" x14ac:dyDescent="0.25">
      <c r="A10" s="147" t="s">
        <v>1057</v>
      </c>
      <c r="B10" s="73" t="s">
        <v>447</v>
      </c>
      <c r="C10" s="73" t="s">
        <v>1058</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s="148" t="s">
        <v>2241</v>
      </c>
      <c r="J10" s="148" t="s">
        <v>2242</v>
      </c>
      <c r="K10" s="148" t="s">
        <v>2243</v>
      </c>
      <c r="L10" s="148" t="s">
        <v>2244</v>
      </c>
      <c r="M10" s="148" t="s">
        <v>176</v>
      </c>
      <c r="N10" s="148" t="s">
        <v>182</v>
      </c>
      <c r="O10" s="148" t="s">
        <v>178</v>
      </c>
      <c r="P10" s="148" t="s">
        <v>2245</v>
      </c>
      <c r="Q10" s="148" t="s">
        <v>179</v>
      </c>
      <c r="R10" s="148" t="s">
        <v>176</v>
      </c>
      <c r="S10" s="148" t="s">
        <v>120</v>
      </c>
      <c r="T10" s="148" t="s">
        <v>319</v>
      </c>
      <c r="U10" s="148" t="s">
        <v>2246</v>
      </c>
      <c r="V10" s="148" t="s">
        <v>719</v>
      </c>
      <c r="W10" s="148" t="s">
        <v>628</v>
      </c>
      <c r="X10" s="51" t="str">
        <f t="shared" si="0"/>
        <v>3</v>
      </c>
      <c r="Y10" s="51" t="str">
        <f>IF(T10="","",IF(AND(T10&lt;&gt;'Tabelas auxiliares'!$B$236,T10&lt;&gt;'Tabelas auxiliares'!$B$237),"FOLHA DE PESSOAL",IF(X10='Tabelas auxiliares'!$A$237,"CUSTEIO",IF(X10='Tabelas auxiliares'!$A$236,"INVESTIMENTO","ERRO - VERIFICAR"))))</f>
        <v>CUSTEIO</v>
      </c>
      <c r="Z10" s="150">
        <v>42400</v>
      </c>
      <c r="AA10" s="150">
        <v>42400</v>
      </c>
      <c r="AB10" s="149"/>
      <c r="AC10" s="149"/>
    </row>
    <row r="11" spans="1:29" x14ac:dyDescent="0.25">
      <c r="A11" s="147" t="s">
        <v>1057</v>
      </c>
      <c r="B11" s="73" t="s">
        <v>447</v>
      </c>
      <c r="C11" s="73" t="s">
        <v>1058</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s="148" t="s">
        <v>2247</v>
      </c>
      <c r="J11" s="148" t="s">
        <v>2248</v>
      </c>
      <c r="K11" s="148" t="s">
        <v>2249</v>
      </c>
      <c r="L11" s="148" t="s">
        <v>2250</v>
      </c>
      <c r="M11" s="148" t="s">
        <v>176</v>
      </c>
      <c r="N11" s="148" t="s">
        <v>177</v>
      </c>
      <c r="O11" s="148" t="s">
        <v>178</v>
      </c>
      <c r="P11" s="148" t="s">
        <v>288</v>
      </c>
      <c r="Q11" s="148" t="s">
        <v>179</v>
      </c>
      <c r="R11" s="148" t="s">
        <v>176</v>
      </c>
      <c r="S11" s="148" t="s">
        <v>120</v>
      </c>
      <c r="T11" s="148" t="s">
        <v>174</v>
      </c>
      <c r="U11" s="148" t="s">
        <v>119</v>
      </c>
      <c r="V11" s="148" t="s">
        <v>719</v>
      </c>
      <c r="W11" s="148" t="s">
        <v>628</v>
      </c>
      <c r="X11" s="51" t="str">
        <f t="shared" si="0"/>
        <v>3</v>
      </c>
      <c r="Y11" s="51" t="str">
        <f>IF(T11="","",IF(AND(T11&lt;&gt;'Tabelas auxiliares'!$B$236,T11&lt;&gt;'Tabelas auxiliares'!$B$237),"FOLHA DE PESSOAL",IF(X11='Tabelas auxiliares'!$A$237,"CUSTEIO",IF(X11='Tabelas auxiliares'!$A$236,"INVESTIMENTO","ERRO - VERIFICAR"))))</f>
        <v>CUSTEIO</v>
      </c>
      <c r="Z11" s="150">
        <v>4366</v>
      </c>
      <c r="AA11" s="150">
        <v>4366</v>
      </c>
      <c r="AB11" s="149"/>
      <c r="AC11" s="149"/>
    </row>
    <row r="12" spans="1:29" ht="14.45" customHeight="1" x14ac:dyDescent="0.25">
      <c r="A12" s="147" t="s">
        <v>1057</v>
      </c>
      <c r="B12" s="73" t="s">
        <v>447</v>
      </c>
      <c r="C12" s="73" t="s">
        <v>1058</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s="148" t="s">
        <v>2251</v>
      </c>
      <c r="J12" s="148" t="s">
        <v>2252</v>
      </c>
      <c r="K12" s="148" t="s">
        <v>2253</v>
      </c>
      <c r="L12" s="148" t="s">
        <v>2254</v>
      </c>
      <c r="M12" s="148" t="s">
        <v>176</v>
      </c>
      <c r="N12" s="148" t="s">
        <v>316</v>
      </c>
      <c r="O12" s="148" t="s">
        <v>227</v>
      </c>
      <c r="P12" s="148" t="s">
        <v>318</v>
      </c>
      <c r="Q12" s="148" t="s">
        <v>179</v>
      </c>
      <c r="R12" s="148" t="s">
        <v>176</v>
      </c>
      <c r="S12" s="148" t="s">
        <v>120</v>
      </c>
      <c r="T12" s="148" t="s">
        <v>174</v>
      </c>
      <c r="U12" s="148" t="s">
        <v>806</v>
      </c>
      <c r="V12" s="148" t="s">
        <v>719</v>
      </c>
      <c r="W12" s="148" t="s">
        <v>628</v>
      </c>
      <c r="X12" s="51" t="str">
        <f t="shared" si="0"/>
        <v>3</v>
      </c>
      <c r="Y12" s="51" t="str">
        <f>IF(T12="","",IF(AND(T12&lt;&gt;'Tabelas auxiliares'!$B$236,T12&lt;&gt;'Tabelas auxiliares'!$B$237),"FOLHA DE PESSOAL",IF(X12='Tabelas auxiliares'!$A$237,"CUSTEIO",IF(X12='Tabelas auxiliares'!$A$236,"INVESTIMENTO","ERRO - VERIFICAR"))))</f>
        <v>CUSTEIO</v>
      </c>
      <c r="Z12" s="150">
        <v>872000</v>
      </c>
      <c r="AA12" s="149"/>
      <c r="AB12" s="149"/>
      <c r="AC12" s="150">
        <v>872000</v>
      </c>
    </row>
    <row r="13" spans="1:29" ht="14.45" customHeight="1" x14ac:dyDescent="0.25">
      <c r="A13" s="147" t="s">
        <v>1057</v>
      </c>
      <c r="B13" s="73" t="s">
        <v>447</v>
      </c>
      <c r="C13" s="73" t="s">
        <v>1058</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s="148" t="s">
        <v>2255</v>
      </c>
      <c r="J13" s="148" t="s">
        <v>2256</v>
      </c>
      <c r="K13" s="148" t="s">
        <v>2257</v>
      </c>
      <c r="L13" s="148" t="s">
        <v>2258</v>
      </c>
      <c r="M13" s="148" t="s">
        <v>176</v>
      </c>
      <c r="N13" s="148" t="s">
        <v>316</v>
      </c>
      <c r="O13" s="148" t="s">
        <v>178</v>
      </c>
      <c r="P13" s="148" t="s">
        <v>317</v>
      </c>
      <c r="Q13" s="148" t="s">
        <v>179</v>
      </c>
      <c r="R13" s="148" t="s">
        <v>176</v>
      </c>
      <c r="S13" s="148" t="s">
        <v>120</v>
      </c>
      <c r="T13" s="148" t="s">
        <v>174</v>
      </c>
      <c r="U13" s="148" t="s">
        <v>720</v>
      </c>
      <c r="V13" s="148" t="s">
        <v>719</v>
      </c>
      <c r="W13" s="148" t="s">
        <v>628</v>
      </c>
      <c r="X13" s="51" t="str">
        <f t="shared" si="0"/>
        <v>3</v>
      </c>
      <c r="Y13" s="51" t="str">
        <f>IF(T13="","",IF(AND(T13&lt;&gt;'Tabelas auxiliares'!$B$236,T13&lt;&gt;'Tabelas auxiliares'!$B$237),"FOLHA DE PESSOAL",IF(X13='Tabelas auxiliares'!$A$237,"CUSTEIO",IF(X13='Tabelas auxiliares'!$A$236,"INVESTIMENTO","ERRO - VERIFICAR"))))</f>
        <v>CUSTEIO</v>
      </c>
      <c r="Z13" s="150">
        <v>8346</v>
      </c>
      <c r="AA13" s="149"/>
      <c r="AB13" s="149"/>
      <c r="AC13" s="150">
        <v>8346</v>
      </c>
    </row>
    <row r="14" spans="1:29" ht="14.45" customHeight="1" x14ac:dyDescent="0.25">
      <c r="A14" s="147" t="s">
        <v>1057</v>
      </c>
      <c r="B14" s="73" t="s">
        <v>447</v>
      </c>
      <c r="C14" s="73" t="s">
        <v>1058</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s="148" t="s">
        <v>2259</v>
      </c>
      <c r="J14" s="148" t="s">
        <v>2260</v>
      </c>
      <c r="K14" s="148" t="s">
        <v>2261</v>
      </c>
      <c r="L14" s="148" t="s">
        <v>2262</v>
      </c>
      <c r="M14" s="148" t="s">
        <v>176</v>
      </c>
      <c r="N14" s="148" t="s">
        <v>316</v>
      </c>
      <c r="O14" s="148" t="s">
        <v>178</v>
      </c>
      <c r="P14" s="148" t="s">
        <v>317</v>
      </c>
      <c r="Q14" s="148" t="s">
        <v>179</v>
      </c>
      <c r="R14" s="148" t="s">
        <v>176</v>
      </c>
      <c r="S14" s="148" t="s">
        <v>120</v>
      </c>
      <c r="T14" s="148" t="s">
        <v>174</v>
      </c>
      <c r="U14" s="148" t="s">
        <v>720</v>
      </c>
      <c r="V14" s="148" t="s">
        <v>719</v>
      </c>
      <c r="W14" s="148" t="s">
        <v>628</v>
      </c>
      <c r="X14" s="51" t="str">
        <f t="shared" si="0"/>
        <v>3</v>
      </c>
      <c r="Y14" s="51" t="str">
        <f>IF(T14="","",IF(AND(T14&lt;&gt;'Tabelas auxiliares'!$B$236,T14&lt;&gt;'Tabelas auxiliares'!$B$237),"FOLHA DE PESSOAL",IF(X14='Tabelas auxiliares'!$A$237,"CUSTEIO",IF(X14='Tabelas auxiliares'!$A$236,"INVESTIMENTO","ERRO - VERIFICAR"))))</f>
        <v>CUSTEIO</v>
      </c>
      <c r="Z14" s="150">
        <v>4200</v>
      </c>
      <c r="AA14" s="149"/>
      <c r="AB14" s="149"/>
      <c r="AC14" s="150">
        <v>4200</v>
      </c>
    </row>
    <row r="15" spans="1:29" x14ac:dyDescent="0.25">
      <c r="A15" s="147" t="s">
        <v>1057</v>
      </c>
      <c r="B15" s="73" t="s">
        <v>447</v>
      </c>
      <c r="C15" s="73" t="s">
        <v>1058</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s="148" t="s">
        <v>2263</v>
      </c>
      <c r="J15" s="148" t="s">
        <v>2264</v>
      </c>
      <c r="K15" s="148" t="s">
        <v>2265</v>
      </c>
      <c r="L15" s="148" t="s">
        <v>2266</v>
      </c>
      <c r="M15" s="148" t="s">
        <v>176</v>
      </c>
      <c r="N15" s="148" t="s">
        <v>316</v>
      </c>
      <c r="O15" s="148" t="s">
        <v>183</v>
      </c>
      <c r="P15" s="148" t="s">
        <v>2267</v>
      </c>
      <c r="Q15" s="148" t="s">
        <v>179</v>
      </c>
      <c r="R15" s="148" t="s">
        <v>176</v>
      </c>
      <c r="S15" s="148" t="s">
        <v>120</v>
      </c>
      <c r="T15" s="148" t="s">
        <v>174</v>
      </c>
      <c r="U15" s="148" t="s">
        <v>2268</v>
      </c>
      <c r="V15" s="148" t="s">
        <v>719</v>
      </c>
      <c r="W15" s="148" t="s">
        <v>628</v>
      </c>
      <c r="X15" s="51" t="str">
        <f t="shared" si="0"/>
        <v>3</v>
      </c>
      <c r="Y15" s="51" t="str">
        <f>IF(T15="","",IF(AND(T15&lt;&gt;'Tabelas auxiliares'!$B$236,T15&lt;&gt;'Tabelas auxiliares'!$B$237),"FOLHA DE PESSOAL",IF(X15='Tabelas auxiliares'!$A$237,"CUSTEIO",IF(X15='Tabelas auxiliares'!$A$236,"INVESTIMENTO","ERRO - VERIFICAR"))))</f>
        <v>CUSTEIO</v>
      </c>
      <c r="Z15" s="150">
        <v>113600</v>
      </c>
      <c r="AA15" s="149"/>
      <c r="AB15" s="149"/>
      <c r="AC15" s="150">
        <v>113600</v>
      </c>
    </row>
    <row r="16" spans="1:29" ht="14.45" customHeight="1" x14ac:dyDescent="0.25">
      <c r="A16" s="147" t="s">
        <v>1057</v>
      </c>
      <c r="B16" s="73" t="s">
        <v>447</v>
      </c>
      <c r="C16" s="73" t="s">
        <v>1058</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s="148" t="s">
        <v>2269</v>
      </c>
      <c r="J16" s="148" t="s">
        <v>2260</v>
      </c>
      <c r="K16" s="148" t="s">
        <v>2270</v>
      </c>
      <c r="L16" s="148" t="s">
        <v>2271</v>
      </c>
      <c r="M16" s="148" t="s">
        <v>176</v>
      </c>
      <c r="N16" s="148" t="s">
        <v>316</v>
      </c>
      <c r="O16" s="148" t="s">
        <v>227</v>
      </c>
      <c r="P16" s="148" t="s">
        <v>318</v>
      </c>
      <c r="Q16" s="148" t="s">
        <v>179</v>
      </c>
      <c r="R16" s="148" t="s">
        <v>176</v>
      </c>
      <c r="S16" s="148" t="s">
        <v>120</v>
      </c>
      <c r="T16" s="148" t="s">
        <v>174</v>
      </c>
      <c r="U16" s="148" t="s">
        <v>806</v>
      </c>
      <c r="V16" s="148" t="s">
        <v>719</v>
      </c>
      <c r="W16" s="148" t="s">
        <v>628</v>
      </c>
      <c r="X16" s="51" t="str">
        <f t="shared" si="0"/>
        <v>3</v>
      </c>
      <c r="Y16" s="51" t="str">
        <f>IF(T16="","",IF(AND(T16&lt;&gt;'Tabelas auxiliares'!$B$236,T16&lt;&gt;'Tabelas auxiliares'!$B$237),"FOLHA DE PESSOAL",IF(X16='Tabelas auxiliares'!$A$237,"CUSTEIO",IF(X16='Tabelas auxiliares'!$A$236,"INVESTIMENTO","ERRO - VERIFICAR"))))</f>
        <v>CUSTEIO</v>
      </c>
      <c r="Z16" s="150">
        <v>134100</v>
      </c>
      <c r="AA16" s="149"/>
      <c r="AB16" s="149"/>
      <c r="AC16" s="150">
        <v>134100</v>
      </c>
    </row>
    <row r="17" spans="1:29" ht="14.45" customHeight="1" x14ac:dyDescent="0.25">
      <c r="A17" s="147" t="s">
        <v>1057</v>
      </c>
      <c r="B17" s="73" t="s">
        <v>447</v>
      </c>
      <c r="C17" s="73" t="s">
        <v>1058</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s="148" t="s">
        <v>2269</v>
      </c>
      <c r="J17" s="148" t="s">
        <v>2260</v>
      </c>
      <c r="K17" s="148" t="s">
        <v>2272</v>
      </c>
      <c r="L17" s="148" t="s">
        <v>2271</v>
      </c>
      <c r="M17" s="148" t="s">
        <v>176</v>
      </c>
      <c r="N17" s="148" t="s">
        <v>316</v>
      </c>
      <c r="O17" s="148" t="s">
        <v>178</v>
      </c>
      <c r="P17" s="148" t="s">
        <v>317</v>
      </c>
      <c r="Q17" s="148" t="s">
        <v>179</v>
      </c>
      <c r="R17" s="148" t="s">
        <v>176</v>
      </c>
      <c r="S17" s="148" t="s">
        <v>120</v>
      </c>
      <c r="T17" s="148" t="s">
        <v>174</v>
      </c>
      <c r="U17" s="148" t="s">
        <v>720</v>
      </c>
      <c r="V17" s="148" t="s">
        <v>719</v>
      </c>
      <c r="W17" s="148" t="s">
        <v>628</v>
      </c>
      <c r="X17" s="51" t="str">
        <f t="shared" si="0"/>
        <v>3</v>
      </c>
      <c r="Y17" s="51" t="str">
        <f>IF(T17="","",IF(AND(T17&lt;&gt;'Tabelas auxiliares'!$B$236,T17&lt;&gt;'Tabelas auxiliares'!$B$237),"FOLHA DE PESSOAL",IF(X17='Tabelas auxiliares'!$A$237,"CUSTEIO",IF(X17='Tabelas auxiliares'!$A$236,"INVESTIMENTO","ERRO - VERIFICAR"))))</f>
        <v>CUSTEIO</v>
      </c>
      <c r="Z17" s="150">
        <v>65700</v>
      </c>
      <c r="AA17" s="149"/>
      <c r="AB17" s="149"/>
      <c r="AC17" s="150">
        <v>65700</v>
      </c>
    </row>
    <row r="18" spans="1:29" ht="14.45" customHeight="1" x14ac:dyDescent="0.25">
      <c r="A18" s="147" t="s">
        <v>1057</v>
      </c>
      <c r="B18" s="73" t="s">
        <v>447</v>
      </c>
      <c r="C18" s="73" t="s">
        <v>1058</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s="148" t="s">
        <v>2273</v>
      </c>
      <c r="J18" s="148" t="s">
        <v>1490</v>
      </c>
      <c r="K18" s="148" t="s">
        <v>2274</v>
      </c>
      <c r="L18" s="148" t="s">
        <v>2275</v>
      </c>
      <c r="M18" s="148" t="s">
        <v>320</v>
      </c>
      <c r="N18" s="148" t="s">
        <v>316</v>
      </c>
      <c r="O18" s="148" t="s">
        <v>178</v>
      </c>
      <c r="P18" s="148" t="s">
        <v>317</v>
      </c>
      <c r="Q18" s="148" t="s">
        <v>179</v>
      </c>
      <c r="R18" s="148" t="s">
        <v>176</v>
      </c>
      <c r="S18" s="148" t="s">
        <v>120</v>
      </c>
      <c r="T18" s="148" t="s">
        <v>174</v>
      </c>
      <c r="U18" s="148" t="s">
        <v>720</v>
      </c>
      <c r="V18" s="148" t="s">
        <v>807</v>
      </c>
      <c r="W18" s="148" t="s">
        <v>695</v>
      </c>
      <c r="X18" s="51" t="str">
        <f t="shared" si="0"/>
        <v>3</v>
      </c>
      <c r="Y18" s="51" t="str">
        <f>IF(T18="","",IF(AND(T18&lt;&gt;'Tabelas auxiliares'!$B$236,T18&lt;&gt;'Tabelas auxiliares'!$B$237),"FOLHA DE PESSOAL",IF(X18='Tabelas auxiliares'!$A$237,"CUSTEIO",IF(X18='Tabelas auxiliares'!$A$236,"INVESTIMENTO","ERRO - VERIFICAR"))))</f>
        <v>CUSTEIO</v>
      </c>
      <c r="Z18" s="150">
        <v>10653.49</v>
      </c>
      <c r="AA18" s="149"/>
      <c r="AB18" s="149"/>
      <c r="AC18" s="150">
        <v>10653.49</v>
      </c>
    </row>
    <row r="19" spans="1:29" ht="14.45" customHeight="1" x14ac:dyDescent="0.25">
      <c r="A19" s="147" t="s">
        <v>1057</v>
      </c>
      <c r="B19" s="73" t="s">
        <v>447</v>
      </c>
      <c r="C19" s="73" t="s">
        <v>1058</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s="148" t="s">
        <v>2276</v>
      </c>
      <c r="J19" s="148" t="s">
        <v>1362</v>
      </c>
      <c r="K19" s="148" t="s">
        <v>2277</v>
      </c>
      <c r="L19" s="148" t="s">
        <v>321</v>
      </c>
      <c r="M19" s="148" t="s">
        <v>320</v>
      </c>
      <c r="N19" s="148" t="s">
        <v>316</v>
      </c>
      <c r="O19" s="148" t="s">
        <v>178</v>
      </c>
      <c r="P19" s="148" t="s">
        <v>317</v>
      </c>
      <c r="Q19" s="148" t="s">
        <v>179</v>
      </c>
      <c r="R19" s="148" t="s">
        <v>176</v>
      </c>
      <c r="S19" s="148" t="s">
        <v>120</v>
      </c>
      <c r="T19" s="148" t="s">
        <v>174</v>
      </c>
      <c r="U19" s="148" t="s">
        <v>720</v>
      </c>
      <c r="V19" s="148" t="s">
        <v>807</v>
      </c>
      <c r="W19" s="148" t="s">
        <v>695</v>
      </c>
      <c r="X19" s="51" t="str">
        <f t="shared" si="0"/>
        <v>3</v>
      </c>
      <c r="Y19" s="51" t="str">
        <f>IF(T19="","",IF(AND(T19&lt;&gt;'Tabelas auxiliares'!$B$236,T19&lt;&gt;'Tabelas auxiliares'!$B$237),"FOLHA DE PESSOAL",IF(X19='Tabelas auxiliares'!$A$237,"CUSTEIO",IF(X19='Tabelas auxiliares'!$A$236,"INVESTIMENTO","ERRO - VERIFICAR"))))</f>
        <v>CUSTEIO</v>
      </c>
      <c r="Z19" s="150">
        <v>2054.5700000000002</v>
      </c>
      <c r="AA19" s="149"/>
      <c r="AB19" s="149"/>
      <c r="AC19" s="150">
        <v>2054.5700000000002</v>
      </c>
    </row>
    <row r="20" spans="1:29" ht="14.45" customHeight="1" x14ac:dyDescent="0.25">
      <c r="A20" s="147" t="s">
        <v>1057</v>
      </c>
      <c r="B20" s="73" t="s">
        <v>447</v>
      </c>
      <c r="C20" s="73" t="s">
        <v>1058</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s="148" t="s">
        <v>2276</v>
      </c>
      <c r="J20" s="148" t="s">
        <v>1362</v>
      </c>
      <c r="K20" s="148" t="s">
        <v>2278</v>
      </c>
      <c r="L20" s="148" t="s">
        <v>321</v>
      </c>
      <c r="M20" s="148" t="s">
        <v>320</v>
      </c>
      <c r="N20" s="148" t="s">
        <v>316</v>
      </c>
      <c r="O20" s="148" t="s">
        <v>178</v>
      </c>
      <c r="P20" s="148" t="s">
        <v>317</v>
      </c>
      <c r="Q20" s="148" t="s">
        <v>179</v>
      </c>
      <c r="R20" s="148" t="s">
        <v>176</v>
      </c>
      <c r="S20" s="148" t="s">
        <v>120</v>
      </c>
      <c r="T20" s="148" t="s">
        <v>174</v>
      </c>
      <c r="U20" s="148" t="s">
        <v>720</v>
      </c>
      <c r="V20" s="148" t="s">
        <v>807</v>
      </c>
      <c r="W20" s="148" t="s">
        <v>695</v>
      </c>
      <c r="X20" s="51" t="str">
        <f t="shared" si="0"/>
        <v>3</v>
      </c>
      <c r="Y20" s="51" t="str">
        <f>IF(T20="","",IF(AND(T20&lt;&gt;'Tabelas auxiliares'!$B$236,T20&lt;&gt;'Tabelas auxiliares'!$B$237),"FOLHA DE PESSOAL",IF(X20='Tabelas auxiliares'!$A$237,"CUSTEIO",IF(X20='Tabelas auxiliares'!$A$236,"INVESTIMENTO","ERRO - VERIFICAR"))))</f>
        <v>CUSTEIO</v>
      </c>
      <c r="Z20" s="150">
        <v>11287.64</v>
      </c>
      <c r="AA20" s="149"/>
      <c r="AB20" s="149"/>
      <c r="AC20" s="150">
        <v>11287.64</v>
      </c>
    </row>
    <row r="21" spans="1:29" ht="14.45" customHeight="1" x14ac:dyDescent="0.25">
      <c r="A21" s="147" t="s">
        <v>1057</v>
      </c>
      <c r="B21" s="73" t="s">
        <v>447</v>
      </c>
      <c r="C21" s="73" t="s">
        <v>1058</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s="148" t="s">
        <v>2276</v>
      </c>
      <c r="J21" s="148" t="s">
        <v>1362</v>
      </c>
      <c r="K21" s="148" t="s">
        <v>2279</v>
      </c>
      <c r="L21" s="148" t="s">
        <v>321</v>
      </c>
      <c r="M21" s="148" t="s">
        <v>320</v>
      </c>
      <c r="N21" s="148" t="s">
        <v>316</v>
      </c>
      <c r="O21" s="148" t="s">
        <v>178</v>
      </c>
      <c r="P21" s="148" t="s">
        <v>317</v>
      </c>
      <c r="Q21" s="148" t="s">
        <v>179</v>
      </c>
      <c r="R21" s="148" t="s">
        <v>176</v>
      </c>
      <c r="S21" s="148" t="s">
        <v>120</v>
      </c>
      <c r="T21" s="148" t="s">
        <v>174</v>
      </c>
      <c r="U21" s="148" t="s">
        <v>720</v>
      </c>
      <c r="V21" s="148" t="s">
        <v>807</v>
      </c>
      <c r="W21" s="148" t="s">
        <v>695</v>
      </c>
      <c r="X21" s="51" t="str">
        <f t="shared" si="0"/>
        <v>3</v>
      </c>
      <c r="Y21" s="51" t="str">
        <f>IF(T21="","",IF(AND(T21&lt;&gt;'Tabelas auxiliares'!$B$236,T21&lt;&gt;'Tabelas auxiliares'!$B$237),"FOLHA DE PESSOAL",IF(X21='Tabelas auxiliares'!$A$237,"CUSTEIO",IF(X21='Tabelas auxiliares'!$A$236,"INVESTIMENTO","ERRO - VERIFICAR"))))</f>
        <v>CUSTEIO</v>
      </c>
      <c r="Z21" s="150">
        <v>17433.84</v>
      </c>
      <c r="AA21" s="149"/>
      <c r="AB21" s="149"/>
      <c r="AC21" s="150">
        <v>17433.84</v>
      </c>
    </row>
    <row r="22" spans="1:29" ht="14.45" customHeight="1" x14ac:dyDescent="0.25">
      <c r="A22" s="147" t="s">
        <v>1057</v>
      </c>
      <c r="B22" s="73" t="s">
        <v>447</v>
      </c>
      <c r="C22" s="73" t="s">
        <v>1058</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s="148" t="s">
        <v>2276</v>
      </c>
      <c r="J22" s="148" t="s">
        <v>1362</v>
      </c>
      <c r="K22" s="148" t="s">
        <v>2280</v>
      </c>
      <c r="L22" s="148" t="s">
        <v>321</v>
      </c>
      <c r="M22" s="148" t="s">
        <v>320</v>
      </c>
      <c r="N22" s="148" t="s">
        <v>316</v>
      </c>
      <c r="O22" s="148" t="s">
        <v>178</v>
      </c>
      <c r="P22" s="148" t="s">
        <v>317</v>
      </c>
      <c r="Q22" s="148" t="s">
        <v>179</v>
      </c>
      <c r="R22" s="148" t="s">
        <v>176</v>
      </c>
      <c r="S22" s="148" t="s">
        <v>120</v>
      </c>
      <c r="T22" s="148" t="s">
        <v>174</v>
      </c>
      <c r="U22" s="148" t="s">
        <v>720</v>
      </c>
      <c r="V22" s="148" t="s">
        <v>807</v>
      </c>
      <c r="W22" s="148" t="s">
        <v>695</v>
      </c>
      <c r="X22" s="51" t="str">
        <f t="shared" si="0"/>
        <v>3</v>
      </c>
      <c r="Y22" s="51" t="str">
        <f>IF(T22="","",IF(AND(T22&lt;&gt;'Tabelas auxiliares'!$B$236,T22&lt;&gt;'Tabelas auxiliares'!$B$237),"FOLHA DE PESSOAL",IF(X22='Tabelas auxiliares'!$A$237,"CUSTEIO",IF(X22='Tabelas auxiliares'!$A$236,"INVESTIMENTO","ERRO - VERIFICAR"))))</f>
        <v>CUSTEIO</v>
      </c>
      <c r="Z22" s="150">
        <v>15254.41</v>
      </c>
      <c r="AA22" s="149"/>
      <c r="AB22" s="149"/>
      <c r="AC22" s="150">
        <v>15254.41</v>
      </c>
    </row>
    <row r="23" spans="1:29" ht="14.45" customHeight="1" x14ac:dyDescent="0.25">
      <c r="A23" s="147" t="s">
        <v>1057</v>
      </c>
      <c r="B23" s="73" t="s">
        <v>447</v>
      </c>
      <c r="C23" s="73" t="s">
        <v>1058</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s="148" t="s">
        <v>2276</v>
      </c>
      <c r="J23" s="148" t="s">
        <v>1362</v>
      </c>
      <c r="K23" s="148" t="s">
        <v>2281</v>
      </c>
      <c r="L23" s="148" t="s">
        <v>321</v>
      </c>
      <c r="M23" s="148" t="s">
        <v>320</v>
      </c>
      <c r="N23" s="148" t="s">
        <v>316</v>
      </c>
      <c r="O23" s="148" t="s">
        <v>178</v>
      </c>
      <c r="P23" s="148" t="s">
        <v>317</v>
      </c>
      <c r="Q23" s="148" t="s">
        <v>179</v>
      </c>
      <c r="R23" s="148" t="s">
        <v>176</v>
      </c>
      <c r="S23" s="148" t="s">
        <v>120</v>
      </c>
      <c r="T23" s="148" t="s">
        <v>174</v>
      </c>
      <c r="U23" s="148" t="s">
        <v>720</v>
      </c>
      <c r="V23" s="148" t="s">
        <v>807</v>
      </c>
      <c r="W23" s="148" t="s">
        <v>695</v>
      </c>
      <c r="X23" s="51" t="str">
        <f t="shared" si="0"/>
        <v>3</v>
      </c>
      <c r="Y23" s="51" t="str">
        <f>IF(T23="","",IF(AND(T23&lt;&gt;'Tabelas auxiliares'!$B$236,T23&lt;&gt;'Tabelas auxiliares'!$B$237),"FOLHA DE PESSOAL",IF(X23='Tabelas auxiliares'!$A$237,"CUSTEIO",IF(X23='Tabelas auxiliares'!$A$236,"INVESTIMENTO","ERRO - VERIFICAR"))))</f>
        <v>CUSTEIO</v>
      </c>
      <c r="Z23" s="150">
        <v>29284.22</v>
      </c>
      <c r="AA23" s="149"/>
      <c r="AB23" s="149"/>
      <c r="AC23" s="150">
        <v>29284.22</v>
      </c>
    </row>
    <row r="24" spans="1:29" ht="14.45" customHeight="1" x14ac:dyDescent="0.25">
      <c r="A24" s="147" t="s">
        <v>1057</v>
      </c>
      <c r="B24" s="73" t="s">
        <v>447</v>
      </c>
      <c r="C24" s="73" t="s">
        <v>1058</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s="148" t="s">
        <v>2276</v>
      </c>
      <c r="J24" s="148" t="s">
        <v>1362</v>
      </c>
      <c r="K24" s="148" t="s">
        <v>2282</v>
      </c>
      <c r="L24" s="148" t="s">
        <v>321</v>
      </c>
      <c r="M24" s="148" t="s">
        <v>320</v>
      </c>
      <c r="N24" s="148" t="s">
        <v>316</v>
      </c>
      <c r="O24" s="148" t="s">
        <v>178</v>
      </c>
      <c r="P24" s="148" t="s">
        <v>317</v>
      </c>
      <c r="Q24" s="148" t="s">
        <v>179</v>
      </c>
      <c r="R24" s="148" t="s">
        <v>176</v>
      </c>
      <c r="S24" s="148" t="s">
        <v>120</v>
      </c>
      <c r="T24" s="148" t="s">
        <v>174</v>
      </c>
      <c r="U24" s="148" t="s">
        <v>720</v>
      </c>
      <c r="V24" s="148" t="s">
        <v>807</v>
      </c>
      <c r="W24" s="148" t="s">
        <v>695</v>
      </c>
      <c r="X24" s="51" t="str">
        <f t="shared" si="0"/>
        <v>3</v>
      </c>
      <c r="Y24" s="51" t="str">
        <f>IF(T24="","",IF(AND(T24&lt;&gt;'Tabelas auxiliares'!$B$236,T24&lt;&gt;'Tabelas auxiliares'!$B$237),"FOLHA DE PESSOAL",IF(X24='Tabelas auxiliares'!$A$237,"CUSTEIO",IF(X24='Tabelas auxiliares'!$A$236,"INVESTIMENTO","ERRO - VERIFICAR"))))</f>
        <v>CUSTEIO</v>
      </c>
      <c r="Z24" s="150">
        <v>2679</v>
      </c>
      <c r="AA24" s="149"/>
      <c r="AB24" s="149"/>
      <c r="AC24" s="150">
        <v>2679</v>
      </c>
    </row>
    <row r="25" spans="1:29" x14ac:dyDescent="0.25">
      <c r="A25" s="147" t="s">
        <v>1057</v>
      </c>
      <c r="B25" s="73" t="s">
        <v>447</v>
      </c>
      <c r="C25" s="73" t="s">
        <v>1058</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s="148" t="s">
        <v>2283</v>
      </c>
      <c r="J25" s="148" t="s">
        <v>2284</v>
      </c>
      <c r="K25" s="148" t="s">
        <v>2285</v>
      </c>
      <c r="L25" s="148" t="s">
        <v>2286</v>
      </c>
      <c r="M25" s="148" t="s">
        <v>176</v>
      </c>
      <c r="N25" s="148" t="s">
        <v>316</v>
      </c>
      <c r="O25" s="148" t="s">
        <v>227</v>
      </c>
      <c r="P25" s="148" t="s">
        <v>318</v>
      </c>
      <c r="Q25" s="148" t="s">
        <v>179</v>
      </c>
      <c r="R25" s="148" t="s">
        <v>176</v>
      </c>
      <c r="S25" s="148" t="s">
        <v>120</v>
      </c>
      <c r="T25" s="148" t="s">
        <v>174</v>
      </c>
      <c r="U25" s="148" t="s">
        <v>806</v>
      </c>
      <c r="V25" s="148" t="s">
        <v>719</v>
      </c>
      <c r="W25" s="148" t="s">
        <v>628</v>
      </c>
      <c r="X25" s="51" t="str">
        <f t="shared" si="0"/>
        <v>3</v>
      </c>
      <c r="Y25" s="51" t="str">
        <f>IF(T25="","",IF(AND(T25&lt;&gt;'Tabelas auxiliares'!$B$236,T25&lt;&gt;'Tabelas auxiliares'!$B$237),"FOLHA DE PESSOAL",IF(X25='Tabelas auxiliares'!$A$237,"CUSTEIO",IF(X25='Tabelas auxiliares'!$A$236,"INVESTIMENTO","ERRO - VERIFICAR"))))</f>
        <v>CUSTEIO</v>
      </c>
      <c r="Z25" s="150">
        <v>60.49</v>
      </c>
      <c r="AA25" s="149"/>
      <c r="AB25" s="149"/>
      <c r="AC25" s="150">
        <v>60.49</v>
      </c>
    </row>
    <row r="26" spans="1:29" x14ac:dyDescent="0.25">
      <c r="A26" s="147" t="s">
        <v>1057</v>
      </c>
      <c r="B26" s="73" t="s">
        <v>447</v>
      </c>
      <c r="C26" s="73" t="s">
        <v>1058</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s="148" t="s">
        <v>2283</v>
      </c>
      <c r="J26" s="148" t="s">
        <v>2284</v>
      </c>
      <c r="K26" s="148" t="s">
        <v>2287</v>
      </c>
      <c r="L26" s="148" t="s">
        <v>2286</v>
      </c>
      <c r="M26" s="148" t="s">
        <v>176</v>
      </c>
      <c r="N26" s="148" t="s">
        <v>177</v>
      </c>
      <c r="O26" s="148" t="s">
        <v>178</v>
      </c>
      <c r="P26" s="148" t="s">
        <v>288</v>
      </c>
      <c r="Q26" s="148" t="s">
        <v>179</v>
      </c>
      <c r="R26" s="148" t="s">
        <v>176</v>
      </c>
      <c r="S26" s="148" t="s">
        <v>120</v>
      </c>
      <c r="T26" s="148" t="s">
        <v>174</v>
      </c>
      <c r="U26" s="148" t="s">
        <v>119</v>
      </c>
      <c r="V26" s="148" t="s">
        <v>719</v>
      </c>
      <c r="W26" s="148" t="s">
        <v>628</v>
      </c>
      <c r="X26" s="51" t="str">
        <f t="shared" si="0"/>
        <v>3</v>
      </c>
      <c r="Y26" s="51" t="str">
        <f>IF(T26="","",IF(AND(T26&lt;&gt;'Tabelas auxiliares'!$B$236,T26&lt;&gt;'Tabelas auxiliares'!$B$237),"FOLHA DE PESSOAL",IF(X26='Tabelas auxiliares'!$A$237,"CUSTEIO",IF(X26='Tabelas auxiliares'!$A$236,"INVESTIMENTO","ERRO - VERIFICAR"))))</f>
        <v>CUSTEIO</v>
      </c>
      <c r="Z26" s="150">
        <v>479.51</v>
      </c>
      <c r="AA26" s="149"/>
      <c r="AB26" s="149"/>
      <c r="AC26" s="150">
        <v>479.51</v>
      </c>
    </row>
    <row r="27" spans="1:29" ht="14.45" customHeight="1" x14ac:dyDescent="0.25">
      <c r="A27" s="147" t="s">
        <v>1057</v>
      </c>
      <c r="B27" s="73" t="s">
        <v>447</v>
      </c>
      <c r="C27" s="73" t="s">
        <v>1058</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s="148" t="s">
        <v>2288</v>
      </c>
      <c r="J27" s="148" t="s">
        <v>1362</v>
      </c>
      <c r="K27" s="148" t="s">
        <v>2289</v>
      </c>
      <c r="L27" s="148" t="s">
        <v>321</v>
      </c>
      <c r="M27" s="148" t="s">
        <v>320</v>
      </c>
      <c r="N27" s="148" t="s">
        <v>177</v>
      </c>
      <c r="O27" s="148" t="s">
        <v>178</v>
      </c>
      <c r="P27" s="148" t="s">
        <v>288</v>
      </c>
      <c r="Q27" s="148" t="s">
        <v>179</v>
      </c>
      <c r="R27" s="148" t="s">
        <v>176</v>
      </c>
      <c r="S27" s="148" t="s">
        <v>120</v>
      </c>
      <c r="T27" s="148" t="s">
        <v>174</v>
      </c>
      <c r="U27" s="148" t="s">
        <v>119</v>
      </c>
      <c r="V27" s="148" t="s">
        <v>807</v>
      </c>
      <c r="W27" s="148" t="s">
        <v>695</v>
      </c>
      <c r="X27" s="51" t="str">
        <f t="shared" si="0"/>
        <v>3</v>
      </c>
      <c r="Y27" s="51" t="str">
        <f>IF(T27="","",IF(AND(T27&lt;&gt;'Tabelas auxiliares'!$B$236,T27&lt;&gt;'Tabelas auxiliares'!$B$237),"FOLHA DE PESSOAL",IF(X27='Tabelas auxiliares'!$A$237,"CUSTEIO",IF(X27='Tabelas auxiliares'!$A$236,"INVESTIMENTO","ERRO - VERIFICAR"))))</f>
        <v>CUSTEIO</v>
      </c>
      <c r="Z27" s="150">
        <v>5713.92</v>
      </c>
      <c r="AA27" s="149"/>
      <c r="AB27" s="149"/>
      <c r="AC27" s="150">
        <v>5713.92</v>
      </c>
    </row>
    <row r="28" spans="1:29" ht="14.45" customHeight="1" x14ac:dyDescent="0.25">
      <c r="A28" s="147" t="s">
        <v>1057</v>
      </c>
      <c r="B28" s="73" t="s">
        <v>447</v>
      </c>
      <c r="C28" s="73" t="s">
        <v>1058</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s="148" t="s">
        <v>2288</v>
      </c>
      <c r="J28" s="148" t="s">
        <v>1362</v>
      </c>
      <c r="K28" s="148" t="s">
        <v>2290</v>
      </c>
      <c r="L28" s="148" t="s">
        <v>321</v>
      </c>
      <c r="M28" s="148" t="s">
        <v>320</v>
      </c>
      <c r="N28" s="148" t="s">
        <v>177</v>
      </c>
      <c r="O28" s="148" t="s">
        <v>178</v>
      </c>
      <c r="P28" s="148" t="s">
        <v>288</v>
      </c>
      <c r="Q28" s="148" t="s">
        <v>179</v>
      </c>
      <c r="R28" s="148" t="s">
        <v>176</v>
      </c>
      <c r="S28" s="148" t="s">
        <v>120</v>
      </c>
      <c r="T28" s="148" t="s">
        <v>174</v>
      </c>
      <c r="U28" s="148" t="s">
        <v>119</v>
      </c>
      <c r="V28" s="148" t="s">
        <v>807</v>
      </c>
      <c r="W28" s="148" t="s">
        <v>695</v>
      </c>
      <c r="X28" s="51" t="str">
        <f t="shared" si="0"/>
        <v>3</v>
      </c>
      <c r="Y28" s="51" t="str">
        <f>IF(T28="","",IF(AND(T28&lt;&gt;'Tabelas auxiliares'!$B$236,T28&lt;&gt;'Tabelas auxiliares'!$B$237),"FOLHA DE PESSOAL",IF(X28='Tabelas auxiliares'!$A$237,"CUSTEIO",IF(X28='Tabelas auxiliares'!$A$236,"INVESTIMENTO","ERRO - VERIFICAR"))))</f>
        <v>CUSTEIO</v>
      </c>
      <c r="Z28" s="150">
        <v>30742.080000000002</v>
      </c>
      <c r="AA28" s="149"/>
      <c r="AB28" s="149"/>
      <c r="AC28" s="150">
        <v>30742.080000000002</v>
      </c>
    </row>
    <row r="29" spans="1:29" ht="14.45" customHeight="1" x14ac:dyDescent="0.25">
      <c r="A29" s="147" t="s">
        <v>1057</v>
      </c>
      <c r="B29" s="73" t="s">
        <v>447</v>
      </c>
      <c r="C29" s="73" t="s">
        <v>1058</v>
      </c>
      <c r="D29" t="s">
        <v>69</v>
      </c>
      <c r="E29" t="s">
        <v>117</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s="148" t="s">
        <v>2288</v>
      </c>
      <c r="J29" s="148" t="s">
        <v>1362</v>
      </c>
      <c r="K29" s="148" t="s">
        <v>2291</v>
      </c>
      <c r="L29" s="148" t="s">
        <v>321</v>
      </c>
      <c r="M29" s="148" t="s">
        <v>320</v>
      </c>
      <c r="N29" s="148" t="s">
        <v>177</v>
      </c>
      <c r="O29" s="148" t="s">
        <v>178</v>
      </c>
      <c r="P29" s="148" t="s">
        <v>288</v>
      </c>
      <c r="Q29" s="148" t="s">
        <v>179</v>
      </c>
      <c r="R29" s="148" t="s">
        <v>176</v>
      </c>
      <c r="S29" s="148" t="s">
        <v>120</v>
      </c>
      <c r="T29" s="148" t="s">
        <v>174</v>
      </c>
      <c r="U29" s="148" t="s">
        <v>119</v>
      </c>
      <c r="V29" s="148" t="s">
        <v>807</v>
      </c>
      <c r="W29" s="148" t="s">
        <v>695</v>
      </c>
      <c r="X29" s="51" t="str">
        <f t="shared" si="0"/>
        <v>3</v>
      </c>
      <c r="Y29" s="51" t="str">
        <f>IF(T29="","",IF(AND(T29&lt;&gt;'Tabelas auxiliares'!$B$236,T29&lt;&gt;'Tabelas auxiliares'!$B$237),"FOLHA DE PESSOAL",IF(X29='Tabelas auxiliares'!$A$237,"CUSTEIO",IF(X29='Tabelas auxiliares'!$A$236,"INVESTIMENTO","ERRO - VERIFICAR"))))</f>
        <v>CUSTEIO</v>
      </c>
      <c r="Z29" s="150">
        <v>38286.239999999998</v>
      </c>
      <c r="AA29" s="149"/>
      <c r="AB29" s="149"/>
      <c r="AC29" s="150">
        <v>38286.239999999998</v>
      </c>
    </row>
    <row r="30" spans="1:29" ht="14.45" customHeight="1" x14ac:dyDescent="0.25">
      <c r="A30" s="147" t="s">
        <v>1057</v>
      </c>
      <c r="B30" s="73" t="s">
        <v>447</v>
      </c>
      <c r="C30" s="73" t="s">
        <v>1058</v>
      </c>
      <c r="D30" t="s">
        <v>69</v>
      </c>
      <c r="E30" t="s">
        <v>117</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s="148" t="s">
        <v>2288</v>
      </c>
      <c r="J30" s="148" t="s">
        <v>1362</v>
      </c>
      <c r="K30" s="148" t="s">
        <v>2292</v>
      </c>
      <c r="L30" s="148" t="s">
        <v>321</v>
      </c>
      <c r="M30" s="148" t="s">
        <v>320</v>
      </c>
      <c r="N30" s="148" t="s">
        <v>177</v>
      </c>
      <c r="O30" s="148" t="s">
        <v>178</v>
      </c>
      <c r="P30" s="148" t="s">
        <v>288</v>
      </c>
      <c r="Q30" s="148" t="s">
        <v>179</v>
      </c>
      <c r="R30" s="148" t="s">
        <v>176</v>
      </c>
      <c r="S30" s="148" t="s">
        <v>120</v>
      </c>
      <c r="T30" s="148" t="s">
        <v>174</v>
      </c>
      <c r="U30" s="148" t="s">
        <v>119</v>
      </c>
      <c r="V30" s="148" t="s">
        <v>807</v>
      </c>
      <c r="W30" s="148" t="s">
        <v>695</v>
      </c>
      <c r="X30" s="51" t="str">
        <f t="shared" si="0"/>
        <v>3</v>
      </c>
      <c r="Y30" s="51" t="str">
        <f>IF(T30="","",IF(AND(T30&lt;&gt;'Tabelas auxiliares'!$B$236,T30&lt;&gt;'Tabelas auxiliares'!$B$237),"FOLHA DE PESSOAL",IF(X30='Tabelas auxiliares'!$A$237,"CUSTEIO",IF(X30='Tabelas auxiliares'!$A$236,"INVESTIMENTO","ERRO - VERIFICAR"))))</f>
        <v>CUSTEIO</v>
      </c>
      <c r="Z30" s="150">
        <v>20921.28</v>
      </c>
      <c r="AA30" s="149"/>
      <c r="AB30" s="149"/>
      <c r="AC30" s="150">
        <v>20921.28</v>
      </c>
    </row>
    <row r="31" spans="1:29" ht="14.45" customHeight="1" x14ac:dyDescent="0.25">
      <c r="A31" s="147" t="s">
        <v>1057</v>
      </c>
      <c r="B31" s="73" t="s">
        <v>447</v>
      </c>
      <c r="C31" s="73" t="s">
        <v>1058</v>
      </c>
      <c r="D31" t="s">
        <v>69</v>
      </c>
      <c r="E31" t="s">
        <v>117</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s="148" t="s">
        <v>2288</v>
      </c>
      <c r="J31" s="148" t="s">
        <v>1362</v>
      </c>
      <c r="K31" s="148" t="s">
        <v>2293</v>
      </c>
      <c r="L31" s="148" t="s">
        <v>321</v>
      </c>
      <c r="M31" s="148" t="s">
        <v>320</v>
      </c>
      <c r="N31" s="148" t="s">
        <v>177</v>
      </c>
      <c r="O31" s="148" t="s">
        <v>178</v>
      </c>
      <c r="P31" s="148" t="s">
        <v>288</v>
      </c>
      <c r="Q31" s="148" t="s">
        <v>179</v>
      </c>
      <c r="R31" s="148" t="s">
        <v>176</v>
      </c>
      <c r="S31" s="148" t="s">
        <v>180</v>
      </c>
      <c r="T31" s="148" t="s">
        <v>174</v>
      </c>
      <c r="U31" s="148" t="s">
        <v>119</v>
      </c>
      <c r="V31" s="148" t="s">
        <v>807</v>
      </c>
      <c r="W31" s="148" t="s">
        <v>695</v>
      </c>
      <c r="X31" s="51" t="str">
        <f t="shared" si="0"/>
        <v>3</v>
      </c>
      <c r="Y31" s="51" t="str">
        <f>IF(T31="","",IF(AND(T31&lt;&gt;'Tabelas auxiliares'!$B$236,T31&lt;&gt;'Tabelas auxiliares'!$B$237),"FOLHA DE PESSOAL",IF(X31='Tabelas auxiliares'!$A$237,"CUSTEIO",IF(X31='Tabelas auxiliares'!$A$236,"INVESTIMENTO","ERRO - VERIFICAR"))))</f>
        <v>CUSTEIO</v>
      </c>
      <c r="Z31" s="150">
        <v>37438.080000000002</v>
      </c>
      <c r="AA31" s="149"/>
      <c r="AB31" s="149"/>
      <c r="AC31" s="150">
        <v>37438.080000000002</v>
      </c>
    </row>
    <row r="32" spans="1:29" ht="14.45" customHeight="1" x14ac:dyDescent="0.25">
      <c r="A32" s="147" t="s">
        <v>1057</v>
      </c>
      <c r="B32" s="73" t="s">
        <v>447</v>
      </c>
      <c r="C32" s="73" t="s">
        <v>1058</v>
      </c>
      <c r="D32" t="s">
        <v>69</v>
      </c>
      <c r="E32" t="s">
        <v>117</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s="148" t="s">
        <v>2288</v>
      </c>
      <c r="J32" s="148" t="s">
        <v>1362</v>
      </c>
      <c r="K32" s="148" t="s">
        <v>2294</v>
      </c>
      <c r="L32" s="148" t="s">
        <v>321</v>
      </c>
      <c r="M32" s="148" t="s">
        <v>320</v>
      </c>
      <c r="N32" s="148" t="s">
        <v>177</v>
      </c>
      <c r="O32" s="148" t="s">
        <v>178</v>
      </c>
      <c r="P32" s="148" t="s">
        <v>288</v>
      </c>
      <c r="Q32" s="148" t="s">
        <v>179</v>
      </c>
      <c r="R32" s="148" t="s">
        <v>176</v>
      </c>
      <c r="S32" s="148" t="s">
        <v>180</v>
      </c>
      <c r="T32" s="148" t="s">
        <v>174</v>
      </c>
      <c r="U32" s="148" t="s">
        <v>119</v>
      </c>
      <c r="V32" s="148" t="s">
        <v>807</v>
      </c>
      <c r="W32" s="148" t="s">
        <v>695</v>
      </c>
      <c r="X32" s="51" t="str">
        <f t="shared" si="0"/>
        <v>3</v>
      </c>
      <c r="Y32" s="51" t="str">
        <f>IF(T32="","",IF(AND(T32&lt;&gt;'Tabelas auxiliares'!$B$236,T32&lt;&gt;'Tabelas auxiliares'!$B$237),"FOLHA DE PESSOAL",IF(X32='Tabelas auxiliares'!$A$237,"CUSTEIO",IF(X32='Tabelas auxiliares'!$A$236,"INVESTIMENTO","ERRO - VERIFICAR"))))</f>
        <v>CUSTEIO</v>
      </c>
      <c r="Z32" s="150">
        <v>123102.24</v>
      </c>
      <c r="AA32" s="149"/>
      <c r="AB32" s="149"/>
      <c r="AC32" s="150">
        <v>123102.24</v>
      </c>
    </row>
    <row r="33" spans="1:29" ht="14.45" customHeight="1" x14ac:dyDescent="0.25">
      <c r="A33" s="147" t="s">
        <v>1057</v>
      </c>
      <c r="B33" s="73" t="s">
        <v>447</v>
      </c>
      <c r="C33" s="73" t="s">
        <v>1058</v>
      </c>
      <c r="D33" t="s">
        <v>69</v>
      </c>
      <c r="E33" t="s">
        <v>117</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s="148" t="s">
        <v>2288</v>
      </c>
      <c r="J33" s="148" t="s">
        <v>1362</v>
      </c>
      <c r="K33" s="148" t="s">
        <v>2295</v>
      </c>
      <c r="L33" s="148" t="s">
        <v>321</v>
      </c>
      <c r="M33" s="148" t="s">
        <v>320</v>
      </c>
      <c r="N33" s="148" t="s">
        <v>177</v>
      </c>
      <c r="O33" s="148" t="s">
        <v>178</v>
      </c>
      <c r="P33" s="148" t="s">
        <v>288</v>
      </c>
      <c r="Q33" s="148" t="s">
        <v>179</v>
      </c>
      <c r="R33" s="148" t="s">
        <v>176</v>
      </c>
      <c r="S33" s="148" t="s">
        <v>180</v>
      </c>
      <c r="T33" s="148" t="s">
        <v>174</v>
      </c>
      <c r="U33" s="148" t="s">
        <v>119</v>
      </c>
      <c r="V33" s="148" t="s">
        <v>807</v>
      </c>
      <c r="W33" s="148" t="s">
        <v>695</v>
      </c>
      <c r="X33" s="51" t="str">
        <f t="shared" si="0"/>
        <v>3</v>
      </c>
      <c r="Y33" s="51" t="str">
        <f>IF(T33="","",IF(AND(T33&lt;&gt;'Tabelas auxiliares'!$B$236,T33&lt;&gt;'Tabelas auxiliares'!$B$237),"FOLHA DE PESSOAL",IF(X33='Tabelas auxiliares'!$A$237,"CUSTEIO",IF(X33='Tabelas auxiliares'!$A$236,"INVESTIMENTO","ERRO - VERIFICAR"))))</f>
        <v>CUSTEIO</v>
      </c>
      <c r="Z33" s="150">
        <v>78432.479999999996</v>
      </c>
      <c r="AA33" s="149"/>
      <c r="AB33" s="149"/>
      <c r="AC33" s="150">
        <v>78432.479999999996</v>
      </c>
    </row>
    <row r="34" spans="1:29" ht="14.45" customHeight="1" x14ac:dyDescent="0.25">
      <c r="A34" s="147" t="s">
        <v>1057</v>
      </c>
      <c r="B34" s="73" t="s">
        <v>450</v>
      </c>
      <c r="C34" s="73" t="s">
        <v>1348</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s="148" t="s">
        <v>2296</v>
      </c>
      <c r="J34" s="148" t="s">
        <v>2297</v>
      </c>
      <c r="K34" s="148" t="s">
        <v>2298</v>
      </c>
      <c r="L34" s="148" t="s">
        <v>2299</v>
      </c>
      <c r="M34" s="148" t="s">
        <v>176</v>
      </c>
      <c r="N34" s="148" t="s">
        <v>177</v>
      </c>
      <c r="O34" s="148" t="s">
        <v>178</v>
      </c>
      <c r="P34" s="148" t="s">
        <v>288</v>
      </c>
      <c r="Q34" s="148" t="s">
        <v>179</v>
      </c>
      <c r="R34" s="148" t="s">
        <v>176</v>
      </c>
      <c r="S34" s="148" t="s">
        <v>120</v>
      </c>
      <c r="T34" s="148" t="s">
        <v>174</v>
      </c>
      <c r="U34" s="148" t="s">
        <v>119</v>
      </c>
      <c r="V34" s="148" t="s">
        <v>719</v>
      </c>
      <c r="W34" s="148" t="s">
        <v>628</v>
      </c>
      <c r="X34" s="51" t="str">
        <f t="shared" si="0"/>
        <v>3</v>
      </c>
      <c r="Y34" s="51" t="str">
        <f>IF(T34="","",IF(AND(T34&lt;&gt;'Tabelas auxiliares'!$B$236,T34&lt;&gt;'Tabelas auxiliares'!$B$237),"FOLHA DE PESSOAL",IF(X34='Tabelas auxiliares'!$A$237,"CUSTEIO",IF(X34='Tabelas auxiliares'!$A$236,"INVESTIMENTO","ERRO - VERIFICAR"))))</f>
        <v>CUSTEIO</v>
      </c>
      <c r="Z34" s="150">
        <v>2000</v>
      </c>
      <c r="AA34" s="149"/>
      <c r="AB34" s="149"/>
      <c r="AC34" s="150">
        <v>2000</v>
      </c>
    </row>
    <row r="35" spans="1:29" ht="14.45" customHeight="1" x14ac:dyDescent="0.25">
      <c r="A35" s="147" t="s">
        <v>1057</v>
      </c>
      <c r="B35" s="73" t="s">
        <v>450</v>
      </c>
      <c r="C35" s="73" t="s">
        <v>1349</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s="148" t="s">
        <v>2300</v>
      </c>
      <c r="J35" s="148" t="s">
        <v>2301</v>
      </c>
      <c r="K35" s="148" t="s">
        <v>2302</v>
      </c>
      <c r="L35" s="148" t="s">
        <v>2303</v>
      </c>
      <c r="M35" s="148" t="s">
        <v>176</v>
      </c>
      <c r="N35" s="148" t="s">
        <v>177</v>
      </c>
      <c r="O35" s="148" t="s">
        <v>178</v>
      </c>
      <c r="P35" s="148" t="s">
        <v>288</v>
      </c>
      <c r="Q35" s="148" t="s">
        <v>179</v>
      </c>
      <c r="R35" s="148" t="s">
        <v>176</v>
      </c>
      <c r="S35" s="148" t="s">
        <v>120</v>
      </c>
      <c r="T35" s="148" t="s">
        <v>174</v>
      </c>
      <c r="U35" s="148" t="s">
        <v>119</v>
      </c>
      <c r="V35" s="148" t="s">
        <v>719</v>
      </c>
      <c r="W35" s="148" t="s">
        <v>628</v>
      </c>
      <c r="X35" s="51" t="str">
        <f t="shared" si="0"/>
        <v>3</v>
      </c>
      <c r="Y35" s="51" t="str">
        <f>IF(T35="","",IF(AND(T35&lt;&gt;'Tabelas auxiliares'!$B$236,T35&lt;&gt;'Tabelas auxiliares'!$B$237),"FOLHA DE PESSOAL",IF(X35='Tabelas auxiliares'!$A$237,"CUSTEIO",IF(X35='Tabelas auxiliares'!$A$236,"INVESTIMENTO","ERRO - VERIFICAR"))))</f>
        <v>CUSTEIO</v>
      </c>
      <c r="Z35" s="150">
        <v>1600</v>
      </c>
      <c r="AA35" s="150">
        <v>1600</v>
      </c>
      <c r="AB35" s="149"/>
      <c r="AC35" s="149"/>
    </row>
    <row r="36" spans="1:29" ht="14.45" customHeight="1" x14ac:dyDescent="0.25">
      <c r="A36" s="147" t="s">
        <v>1057</v>
      </c>
      <c r="B36" s="73" t="s">
        <v>450</v>
      </c>
      <c r="C36" s="73" t="s">
        <v>1349</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s="148" t="s">
        <v>2304</v>
      </c>
      <c r="J36" s="148" t="s">
        <v>2305</v>
      </c>
      <c r="K36" s="148" t="s">
        <v>2306</v>
      </c>
      <c r="L36" s="148" t="s">
        <v>2307</v>
      </c>
      <c r="M36" s="148" t="s">
        <v>176</v>
      </c>
      <c r="N36" s="148" t="s">
        <v>182</v>
      </c>
      <c r="O36" s="148" t="s">
        <v>178</v>
      </c>
      <c r="P36" s="148" t="s">
        <v>2245</v>
      </c>
      <c r="Q36" s="148" t="s">
        <v>179</v>
      </c>
      <c r="R36" s="148" t="s">
        <v>176</v>
      </c>
      <c r="S36" s="148" t="s">
        <v>120</v>
      </c>
      <c r="T36" s="148" t="s">
        <v>174</v>
      </c>
      <c r="U36" s="148" t="s">
        <v>2308</v>
      </c>
      <c r="V36" s="148" t="s">
        <v>719</v>
      </c>
      <c r="W36" s="148" t="s">
        <v>628</v>
      </c>
      <c r="X36" s="51" t="str">
        <f t="shared" si="0"/>
        <v>3</v>
      </c>
      <c r="Y36" s="51" t="str">
        <f>IF(T36="","",IF(AND(T36&lt;&gt;'Tabelas auxiliares'!$B$236,T36&lt;&gt;'Tabelas auxiliares'!$B$237),"FOLHA DE PESSOAL",IF(X36='Tabelas auxiliares'!$A$237,"CUSTEIO",IF(X36='Tabelas auxiliares'!$A$236,"INVESTIMENTO","ERRO - VERIFICAR"))))</f>
        <v>CUSTEIO</v>
      </c>
      <c r="Z36" s="150">
        <v>24100</v>
      </c>
      <c r="AA36" s="150">
        <v>24100</v>
      </c>
      <c r="AB36" s="149"/>
      <c r="AC36" s="149"/>
    </row>
    <row r="37" spans="1:29" ht="14.45" customHeight="1" x14ac:dyDescent="0.25">
      <c r="A37" s="147" t="s">
        <v>1057</v>
      </c>
      <c r="B37" s="73" t="s">
        <v>450</v>
      </c>
      <c r="C37" s="73" t="s">
        <v>1349</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s="148" t="s">
        <v>2304</v>
      </c>
      <c r="J37" s="148" t="s">
        <v>2301</v>
      </c>
      <c r="K37" s="148" t="s">
        <v>2309</v>
      </c>
      <c r="L37" s="148" t="s">
        <v>2310</v>
      </c>
      <c r="M37" s="148" t="s">
        <v>176</v>
      </c>
      <c r="N37" s="148" t="s">
        <v>182</v>
      </c>
      <c r="O37" s="148" t="s">
        <v>178</v>
      </c>
      <c r="P37" s="148" t="s">
        <v>2245</v>
      </c>
      <c r="Q37" s="148" t="s">
        <v>179</v>
      </c>
      <c r="R37" s="148" t="s">
        <v>176</v>
      </c>
      <c r="S37" s="148" t="s">
        <v>120</v>
      </c>
      <c r="T37" s="148" t="s">
        <v>174</v>
      </c>
      <c r="U37" s="148" t="s">
        <v>2308</v>
      </c>
      <c r="V37" s="148" t="s">
        <v>719</v>
      </c>
      <c r="W37" s="148" t="s">
        <v>628</v>
      </c>
      <c r="X37" s="51" t="str">
        <f t="shared" si="0"/>
        <v>3</v>
      </c>
      <c r="Y37" s="51" t="str">
        <f>IF(T37="","",IF(AND(T37&lt;&gt;'Tabelas auxiliares'!$B$236,T37&lt;&gt;'Tabelas auxiliares'!$B$237),"FOLHA DE PESSOAL",IF(X37='Tabelas auxiliares'!$A$237,"CUSTEIO",IF(X37='Tabelas auxiliares'!$A$236,"INVESTIMENTO","ERRO - VERIFICAR"))))</f>
        <v>CUSTEIO</v>
      </c>
      <c r="Z37" s="150">
        <v>900</v>
      </c>
      <c r="AA37" s="150">
        <v>900</v>
      </c>
      <c r="AB37" s="149"/>
      <c r="AC37" s="149"/>
    </row>
    <row r="38" spans="1:29" ht="14.45" customHeight="1" x14ac:dyDescent="0.25">
      <c r="A38" s="147" t="s">
        <v>1057</v>
      </c>
      <c r="B38" s="73" t="s">
        <v>450</v>
      </c>
      <c r="C38" s="73" t="s">
        <v>1349</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s="148" t="s">
        <v>2304</v>
      </c>
      <c r="J38" s="148" t="s">
        <v>2311</v>
      </c>
      <c r="K38" s="148" t="s">
        <v>2312</v>
      </c>
      <c r="L38" s="148" t="s">
        <v>2313</v>
      </c>
      <c r="M38" s="148" t="s">
        <v>176</v>
      </c>
      <c r="N38" s="148" t="s">
        <v>182</v>
      </c>
      <c r="O38" s="148" t="s">
        <v>178</v>
      </c>
      <c r="P38" s="148" t="s">
        <v>2245</v>
      </c>
      <c r="Q38" s="148" t="s">
        <v>179</v>
      </c>
      <c r="R38" s="148" t="s">
        <v>176</v>
      </c>
      <c r="S38" s="148" t="s">
        <v>120</v>
      </c>
      <c r="T38" s="148" t="s">
        <v>174</v>
      </c>
      <c r="U38" s="148" t="s">
        <v>2308</v>
      </c>
      <c r="V38" s="148" t="s">
        <v>719</v>
      </c>
      <c r="W38" s="148" t="s">
        <v>628</v>
      </c>
      <c r="X38" s="51" t="str">
        <f t="shared" si="0"/>
        <v>3</v>
      </c>
      <c r="Y38" s="51" t="str">
        <f>IF(T38="","",IF(AND(T38&lt;&gt;'Tabelas auxiliares'!$B$236,T38&lt;&gt;'Tabelas auxiliares'!$B$237),"FOLHA DE PESSOAL",IF(X38='Tabelas auxiliares'!$A$237,"CUSTEIO",IF(X38='Tabelas auxiliares'!$A$236,"INVESTIMENTO","ERRO - VERIFICAR"))))</f>
        <v>CUSTEIO</v>
      </c>
      <c r="Z38" s="150">
        <v>800</v>
      </c>
      <c r="AA38" s="150">
        <v>800</v>
      </c>
      <c r="AB38" s="149"/>
      <c r="AC38" s="149"/>
    </row>
    <row r="39" spans="1:29" ht="14.45" customHeight="1" x14ac:dyDescent="0.25">
      <c r="A39" s="147" t="s">
        <v>1057</v>
      </c>
      <c r="B39" s="73" t="s">
        <v>450</v>
      </c>
      <c r="C39" s="73" t="s">
        <v>1349</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s="148" t="s">
        <v>2314</v>
      </c>
      <c r="J39" s="148" t="s">
        <v>2315</v>
      </c>
      <c r="K39" s="148" t="s">
        <v>2316</v>
      </c>
      <c r="L39" s="148" t="s">
        <v>2317</v>
      </c>
      <c r="M39" s="148" t="s">
        <v>176</v>
      </c>
      <c r="N39" s="148" t="s">
        <v>177</v>
      </c>
      <c r="O39" s="148" t="s">
        <v>178</v>
      </c>
      <c r="P39" s="148" t="s">
        <v>288</v>
      </c>
      <c r="Q39" s="148" t="s">
        <v>179</v>
      </c>
      <c r="R39" s="148" t="s">
        <v>176</v>
      </c>
      <c r="S39" s="148" t="s">
        <v>120</v>
      </c>
      <c r="T39" s="148" t="s">
        <v>174</v>
      </c>
      <c r="U39" s="148" t="s">
        <v>119</v>
      </c>
      <c r="V39" s="148" t="s">
        <v>719</v>
      </c>
      <c r="W39" s="148" t="s">
        <v>628</v>
      </c>
      <c r="X39" s="51" t="str">
        <f t="shared" si="0"/>
        <v>3</v>
      </c>
      <c r="Y39" s="51" t="str">
        <f>IF(T39="","",IF(AND(T39&lt;&gt;'Tabelas auxiliares'!$B$236,T39&lt;&gt;'Tabelas auxiliares'!$B$237),"FOLHA DE PESSOAL",IF(X39='Tabelas auxiliares'!$A$237,"CUSTEIO",IF(X39='Tabelas auxiliares'!$A$236,"INVESTIMENTO","ERRO - VERIFICAR"))))</f>
        <v>CUSTEIO</v>
      </c>
      <c r="Z39" s="150">
        <v>1600</v>
      </c>
      <c r="AA39" s="149"/>
      <c r="AB39" s="149"/>
      <c r="AC39" s="150">
        <v>1600</v>
      </c>
    </row>
    <row r="40" spans="1:29" ht="14.45" customHeight="1" x14ac:dyDescent="0.25">
      <c r="A40" s="147" t="s">
        <v>1057</v>
      </c>
      <c r="B40" s="73" t="s">
        <v>450</v>
      </c>
      <c r="C40" s="73" t="s">
        <v>1349</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s="148" t="s">
        <v>2288</v>
      </c>
      <c r="J40" s="148" t="s">
        <v>1388</v>
      </c>
      <c r="K40" s="148" t="s">
        <v>2318</v>
      </c>
      <c r="L40" s="148" t="s">
        <v>322</v>
      </c>
      <c r="M40" s="148" t="s">
        <v>176</v>
      </c>
      <c r="N40" s="148" t="s">
        <v>177</v>
      </c>
      <c r="O40" s="148" t="s">
        <v>178</v>
      </c>
      <c r="P40" s="148" t="s">
        <v>288</v>
      </c>
      <c r="Q40" s="148" t="s">
        <v>179</v>
      </c>
      <c r="R40" s="148" t="s">
        <v>176</v>
      </c>
      <c r="S40" s="148" t="s">
        <v>120</v>
      </c>
      <c r="T40" s="148" t="s">
        <v>174</v>
      </c>
      <c r="U40" s="148" t="s">
        <v>119</v>
      </c>
      <c r="V40" s="148" t="s">
        <v>719</v>
      </c>
      <c r="W40" s="148" t="s">
        <v>628</v>
      </c>
      <c r="X40" s="51" t="str">
        <f t="shared" si="0"/>
        <v>3</v>
      </c>
      <c r="Y40" s="51" t="str">
        <f>IF(T40="","",IF(AND(T40&lt;&gt;'Tabelas auxiliares'!$B$236,T40&lt;&gt;'Tabelas auxiliares'!$B$237),"FOLHA DE PESSOAL",IF(X40='Tabelas auxiliares'!$A$237,"CUSTEIO",IF(X40='Tabelas auxiliares'!$A$236,"INVESTIMENTO","ERRO - VERIFICAR"))))</f>
        <v>CUSTEIO</v>
      </c>
      <c r="Z40" s="150">
        <v>91600</v>
      </c>
      <c r="AA40" s="149"/>
      <c r="AB40" s="149"/>
      <c r="AC40" s="150">
        <v>91600</v>
      </c>
    </row>
    <row r="41" spans="1:29" ht="14.45" customHeight="1" x14ac:dyDescent="0.25">
      <c r="A41" s="147" t="s">
        <v>1057</v>
      </c>
      <c r="B41" s="73" t="s">
        <v>450</v>
      </c>
      <c r="C41" s="73" t="s">
        <v>1349</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s="148" t="s">
        <v>2288</v>
      </c>
      <c r="J41" s="148" t="s">
        <v>1388</v>
      </c>
      <c r="K41" s="148" t="s">
        <v>2319</v>
      </c>
      <c r="L41" s="148" t="s">
        <v>322</v>
      </c>
      <c r="M41" s="148" t="s">
        <v>176</v>
      </c>
      <c r="N41" s="148" t="s">
        <v>182</v>
      </c>
      <c r="O41" s="148" t="s">
        <v>183</v>
      </c>
      <c r="P41" s="148" t="s">
        <v>184</v>
      </c>
      <c r="Q41" s="148" t="s">
        <v>179</v>
      </c>
      <c r="R41" s="148" t="s">
        <v>176</v>
      </c>
      <c r="S41" s="148" t="s">
        <v>120</v>
      </c>
      <c r="T41" s="148" t="s">
        <v>174</v>
      </c>
      <c r="U41" s="148" t="s">
        <v>409</v>
      </c>
      <c r="V41" s="148" t="s">
        <v>719</v>
      </c>
      <c r="W41" s="148" t="s">
        <v>628</v>
      </c>
      <c r="X41" s="51" t="str">
        <f t="shared" si="0"/>
        <v>3</v>
      </c>
      <c r="Y41" s="51" t="str">
        <f>IF(T41="","",IF(AND(T41&lt;&gt;'Tabelas auxiliares'!$B$236,T41&lt;&gt;'Tabelas auxiliares'!$B$237),"FOLHA DE PESSOAL",IF(X41='Tabelas auxiliares'!$A$237,"CUSTEIO",IF(X41='Tabelas auxiliares'!$A$236,"INVESTIMENTO","ERRO - VERIFICAR"))))</f>
        <v>CUSTEIO</v>
      </c>
      <c r="Z41" s="150">
        <v>16400</v>
      </c>
      <c r="AA41" s="149"/>
      <c r="AB41" s="149"/>
      <c r="AC41" s="150">
        <v>16400</v>
      </c>
    </row>
    <row r="42" spans="1:29" x14ac:dyDescent="0.25">
      <c r="A42" s="147" t="s">
        <v>1057</v>
      </c>
      <c r="B42" s="73" t="s">
        <v>450</v>
      </c>
      <c r="C42" s="73" t="s">
        <v>1349</v>
      </c>
      <c r="D42" t="s">
        <v>15</v>
      </c>
      <c r="E42" t="s">
        <v>117</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s="148" t="s">
        <v>2288</v>
      </c>
      <c r="J42" s="148" t="s">
        <v>1390</v>
      </c>
      <c r="K42" s="148" t="s">
        <v>2320</v>
      </c>
      <c r="L42" s="148" t="s">
        <v>2321</v>
      </c>
      <c r="M42" s="148" t="s">
        <v>176</v>
      </c>
      <c r="N42" s="148" t="s">
        <v>177</v>
      </c>
      <c r="O42" s="148" t="s">
        <v>178</v>
      </c>
      <c r="P42" s="148" t="s">
        <v>288</v>
      </c>
      <c r="Q42" s="148" t="s">
        <v>179</v>
      </c>
      <c r="R42" s="148" t="s">
        <v>176</v>
      </c>
      <c r="S42" s="148" t="s">
        <v>120</v>
      </c>
      <c r="T42" s="148" t="s">
        <v>174</v>
      </c>
      <c r="U42" s="148" t="s">
        <v>119</v>
      </c>
      <c r="V42" s="148" t="s">
        <v>719</v>
      </c>
      <c r="W42" s="148" t="s">
        <v>628</v>
      </c>
      <c r="X42" s="51" t="str">
        <f t="shared" si="0"/>
        <v>3</v>
      </c>
      <c r="Y42" s="51" t="str">
        <f>IF(T42="","",IF(AND(T42&lt;&gt;'Tabelas auxiliares'!$B$236,T42&lt;&gt;'Tabelas auxiliares'!$B$237),"FOLHA DE PESSOAL",IF(X42='Tabelas auxiliares'!$A$237,"CUSTEIO",IF(X42='Tabelas auxiliares'!$A$236,"INVESTIMENTO","ERRO - VERIFICAR"))))</f>
        <v>CUSTEIO</v>
      </c>
      <c r="Z42" s="150">
        <v>19200</v>
      </c>
      <c r="AA42" s="149"/>
      <c r="AB42" s="149"/>
      <c r="AC42" s="150">
        <v>19200</v>
      </c>
    </row>
    <row r="43" spans="1:29" x14ac:dyDescent="0.25">
      <c r="A43" s="147" t="s">
        <v>1057</v>
      </c>
      <c r="B43" s="73" t="s">
        <v>450</v>
      </c>
      <c r="C43" s="73" t="s">
        <v>1349</v>
      </c>
      <c r="D43" t="s">
        <v>15</v>
      </c>
      <c r="E43" t="s">
        <v>117</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s="148" t="s">
        <v>2288</v>
      </c>
      <c r="J43" s="148" t="s">
        <v>1390</v>
      </c>
      <c r="K43" s="148" t="s">
        <v>2322</v>
      </c>
      <c r="L43" s="148" t="s">
        <v>323</v>
      </c>
      <c r="M43" s="148" t="s">
        <v>176</v>
      </c>
      <c r="N43" s="148" t="s">
        <v>182</v>
      </c>
      <c r="O43" s="148" t="s">
        <v>178</v>
      </c>
      <c r="P43" s="148" t="s">
        <v>2245</v>
      </c>
      <c r="Q43" s="148" t="s">
        <v>179</v>
      </c>
      <c r="R43" s="148" t="s">
        <v>176</v>
      </c>
      <c r="S43" s="148" t="s">
        <v>120</v>
      </c>
      <c r="T43" s="148" t="s">
        <v>174</v>
      </c>
      <c r="U43" s="148" t="s">
        <v>2308</v>
      </c>
      <c r="V43" s="148" t="s">
        <v>719</v>
      </c>
      <c r="W43" s="148" t="s">
        <v>628</v>
      </c>
      <c r="X43" s="51" t="str">
        <f t="shared" si="0"/>
        <v>3</v>
      </c>
      <c r="Y43" s="51" t="str">
        <f>IF(T43="","",IF(AND(T43&lt;&gt;'Tabelas auxiliares'!$B$236,T43&lt;&gt;'Tabelas auxiliares'!$B$237),"FOLHA DE PESSOAL",IF(X43='Tabelas auxiliares'!$A$237,"CUSTEIO",IF(X43='Tabelas auxiliares'!$A$236,"INVESTIMENTO","ERRO - VERIFICAR"))))</f>
        <v>CUSTEIO</v>
      </c>
      <c r="Z43" s="150">
        <v>52800</v>
      </c>
      <c r="AA43" s="149"/>
      <c r="AB43" s="149"/>
      <c r="AC43" s="150">
        <v>52800</v>
      </c>
    </row>
    <row r="44" spans="1:29" x14ac:dyDescent="0.25">
      <c r="A44" s="147" t="s">
        <v>1057</v>
      </c>
      <c r="B44" s="73" t="s">
        <v>450</v>
      </c>
      <c r="C44" s="73" t="s">
        <v>1349</v>
      </c>
      <c r="D44" t="s">
        <v>21</v>
      </c>
      <c r="E44" t="s">
        <v>117</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s="148" t="s">
        <v>2323</v>
      </c>
      <c r="J44" s="148" t="s">
        <v>2324</v>
      </c>
      <c r="K44" s="148" t="s">
        <v>2325</v>
      </c>
      <c r="L44" s="148" t="s">
        <v>2326</v>
      </c>
      <c r="M44" s="148" t="s">
        <v>176</v>
      </c>
      <c r="N44" s="148" t="s">
        <v>177</v>
      </c>
      <c r="O44" s="148" t="s">
        <v>178</v>
      </c>
      <c r="P44" s="148" t="s">
        <v>288</v>
      </c>
      <c r="Q44" s="148" t="s">
        <v>179</v>
      </c>
      <c r="R44" s="148" t="s">
        <v>176</v>
      </c>
      <c r="S44" s="148" t="s">
        <v>120</v>
      </c>
      <c r="T44" s="148" t="s">
        <v>174</v>
      </c>
      <c r="U44" s="148" t="s">
        <v>119</v>
      </c>
      <c r="V44" s="148" t="s">
        <v>719</v>
      </c>
      <c r="W44" s="148" t="s">
        <v>628</v>
      </c>
      <c r="X44" s="51" t="str">
        <f t="shared" si="0"/>
        <v>3</v>
      </c>
      <c r="Y44" s="51" t="str">
        <f>IF(T44="","",IF(AND(T44&lt;&gt;'Tabelas auxiliares'!$B$236,T44&lt;&gt;'Tabelas auxiliares'!$B$237),"FOLHA DE PESSOAL",IF(X44='Tabelas auxiliares'!$A$237,"CUSTEIO",IF(X44='Tabelas auxiliares'!$A$236,"INVESTIMENTO","ERRO - VERIFICAR"))))</f>
        <v>CUSTEIO</v>
      </c>
      <c r="Z44" s="150">
        <v>6000</v>
      </c>
      <c r="AA44" s="149"/>
      <c r="AB44" s="149"/>
      <c r="AC44" s="150">
        <v>6000</v>
      </c>
    </row>
    <row r="45" spans="1:29" x14ac:dyDescent="0.25">
      <c r="A45" s="147" t="s">
        <v>1057</v>
      </c>
      <c r="B45" s="73" t="s">
        <v>450</v>
      </c>
      <c r="C45" s="73" t="s">
        <v>1349</v>
      </c>
      <c r="D45" t="s">
        <v>69</v>
      </c>
      <c r="E45" t="s">
        <v>117</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s="148" t="s">
        <v>2314</v>
      </c>
      <c r="J45" s="148" t="s">
        <v>1358</v>
      </c>
      <c r="K45" s="148" t="s">
        <v>2327</v>
      </c>
      <c r="L45" s="148" t="s">
        <v>324</v>
      </c>
      <c r="M45" s="148" t="s">
        <v>176</v>
      </c>
      <c r="N45" s="148" t="s">
        <v>316</v>
      </c>
      <c r="O45" s="148" t="s">
        <v>178</v>
      </c>
      <c r="P45" s="148" t="s">
        <v>317</v>
      </c>
      <c r="Q45" s="148" t="s">
        <v>179</v>
      </c>
      <c r="R45" s="148" t="s">
        <v>176</v>
      </c>
      <c r="S45" s="148" t="s">
        <v>120</v>
      </c>
      <c r="T45" s="148" t="s">
        <v>174</v>
      </c>
      <c r="U45" s="148" t="s">
        <v>720</v>
      </c>
      <c r="V45" s="148" t="s">
        <v>719</v>
      </c>
      <c r="W45" s="148" t="s">
        <v>628</v>
      </c>
      <c r="X45" s="51" t="str">
        <f t="shared" si="0"/>
        <v>3</v>
      </c>
      <c r="Y45" s="51" t="str">
        <f>IF(T45="","",IF(AND(T45&lt;&gt;'Tabelas auxiliares'!$B$236,T45&lt;&gt;'Tabelas auxiliares'!$B$237),"FOLHA DE PESSOAL",IF(X45='Tabelas auxiliares'!$A$237,"CUSTEIO",IF(X45='Tabelas auxiliares'!$A$236,"INVESTIMENTO","ERRO - VERIFICAR"))))</f>
        <v>CUSTEIO</v>
      </c>
      <c r="Z45" s="150">
        <v>35200</v>
      </c>
      <c r="AA45" s="149"/>
      <c r="AB45" s="150">
        <v>6600</v>
      </c>
      <c r="AC45" s="150">
        <v>28600</v>
      </c>
    </row>
    <row r="46" spans="1:29" x14ac:dyDescent="0.25">
      <c r="A46" s="147" t="s">
        <v>1057</v>
      </c>
      <c r="B46" s="73" t="s">
        <v>450</v>
      </c>
      <c r="C46" s="73" t="s">
        <v>1058</v>
      </c>
      <c r="D46" t="s">
        <v>15</v>
      </c>
      <c r="E46" t="s">
        <v>117</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s="148" t="s">
        <v>2328</v>
      </c>
      <c r="J46" s="148" t="s">
        <v>2329</v>
      </c>
      <c r="K46" s="148" t="s">
        <v>2330</v>
      </c>
      <c r="L46" s="148" t="s">
        <v>2331</v>
      </c>
      <c r="M46" s="148" t="s">
        <v>176</v>
      </c>
      <c r="N46" s="148" t="s">
        <v>182</v>
      </c>
      <c r="O46" s="148" t="s">
        <v>178</v>
      </c>
      <c r="P46" s="148" t="s">
        <v>2245</v>
      </c>
      <c r="Q46" s="148" t="s">
        <v>179</v>
      </c>
      <c r="R46" s="148" t="s">
        <v>176</v>
      </c>
      <c r="S46" s="148" t="s">
        <v>120</v>
      </c>
      <c r="T46" s="148" t="s">
        <v>174</v>
      </c>
      <c r="U46" s="148" t="s">
        <v>2308</v>
      </c>
      <c r="V46" s="148" t="s">
        <v>719</v>
      </c>
      <c r="W46" s="148" t="s">
        <v>628</v>
      </c>
      <c r="X46" s="51" t="str">
        <f t="shared" si="0"/>
        <v>3</v>
      </c>
      <c r="Y46" s="51" t="str">
        <f>IF(T46="","",IF(AND(T46&lt;&gt;'Tabelas auxiliares'!$B$236,T46&lt;&gt;'Tabelas auxiliares'!$B$237),"FOLHA DE PESSOAL",IF(X46='Tabelas auxiliares'!$A$237,"CUSTEIO",IF(X46='Tabelas auxiliares'!$A$236,"INVESTIMENTO","ERRO - VERIFICAR"))))</f>
        <v>CUSTEIO</v>
      </c>
      <c r="Z46" s="150">
        <v>400</v>
      </c>
      <c r="AA46" s="150">
        <v>400</v>
      </c>
      <c r="AB46" s="149"/>
      <c r="AC46" s="149"/>
    </row>
    <row r="47" spans="1:29" x14ac:dyDescent="0.25">
      <c r="A47" s="147" t="s">
        <v>1057</v>
      </c>
      <c r="B47" s="73" t="s">
        <v>452</v>
      </c>
      <c r="C47" s="73" t="s">
        <v>1350</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s="148" t="s">
        <v>2332</v>
      </c>
      <c r="J47" s="148" t="s">
        <v>2333</v>
      </c>
      <c r="K47" s="148" t="s">
        <v>2334</v>
      </c>
      <c r="L47" s="148" t="s">
        <v>2335</v>
      </c>
      <c r="M47" s="148" t="s">
        <v>176</v>
      </c>
      <c r="N47" s="148" t="s">
        <v>182</v>
      </c>
      <c r="O47" s="148" t="s">
        <v>178</v>
      </c>
      <c r="P47" s="148" t="s">
        <v>2245</v>
      </c>
      <c r="Q47" s="148" t="s">
        <v>179</v>
      </c>
      <c r="R47" s="148" t="s">
        <v>176</v>
      </c>
      <c r="S47" s="148" t="s">
        <v>120</v>
      </c>
      <c r="T47" s="148" t="s">
        <v>174</v>
      </c>
      <c r="U47" s="148" t="s">
        <v>2308</v>
      </c>
      <c r="V47" s="148" t="s">
        <v>719</v>
      </c>
      <c r="W47" s="148" t="s">
        <v>628</v>
      </c>
      <c r="X47" s="51" t="str">
        <f t="shared" si="0"/>
        <v>3</v>
      </c>
      <c r="Y47" s="51" t="str">
        <f>IF(T47="","",IF(AND(T47&lt;&gt;'Tabelas auxiliares'!$B$236,T47&lt;&gt;'Tabelas auxiliares'!$B$237),"FOLHA DE PESSOAL",IF(X47='Tabelas auxiliares'!$A$237,"CUSTEIO",IF(X47='Tabelas auxiliares'!$A$236,"INVESTIMENTO","ERRO - VERIFICAR"))))</f>
        <v>CUSTEIO</v>
      </c>
      <c r="Z47" s="150">
        <v>29600</v>
      </c>
      <c r="AA47" s="150">
        <v>29600</v>
      </c>
      <c r="AB47" s="149"/>
      <c r="AC47" s="149"/>
    </row>
    <row r="48" spans="1:29" x14ac:dyDescent="0.25">
      <c r="A48" s="147" t="s">
        <v>1057</v>
      </c>
      <c r="B48" s="73" t="s">
        <v>452</v>
      </c>
      <c r="C48" s="73" t="s">
        <v>1350</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s="148" t="s">
        <v>2332</v>
      </c>
      <c r="J48" s="148" t="s">
        <v>2336</v>
      </c>
      <c r="K48" s="148" t="s">
        <v>2337</v>
      </c>
      <c r="L48" s="148" t="s">
        <v>2338</v>
      </c>
      <c r="M48" s="148" t="s">
        <v>176</v>
      </c>
      <c r="N48" s="148" t="s">
        <v>182</v>
      </c>
      <c r="O48" s="148" t="s">
        <v>178</v>
      </c>
      <c r="P48" s="148" t="s">
        <v>2245</v>
      </c>
      <c r="Q48" s="148" t="s">
        <v>179</v>
      </c>
      <c r="R48" s="148" t="s">
        <v>176</v>
      </c>
      <c r="S48" s="148" t="s">
        <v>120</v>
      </c>
      <c r="T48" s="148" t="s">
        <v>174</v>
      </c>
      <c r="U48" s="148" t="s">
        <v>2308</v>
      </c>
      <c r="V48" s="148" t="s">
        <v>719</v>
      </c>
      <c r="W48" s="148" t="s">
        <v>628</v>
      </c>
      <c r="X48" s="51" t="str">
        <f t="shared" si="0"/>
        <v>3</v>
      </c>
      <c r="Y48" s="51" t="str">
        <f>IF(T48="","",IF(AND(T48&lt;&gt;'Tabelas auxiliares'!$B$236,T48&lt;&gt;'Tabelas auxiliares'!$B$237),"FOLHA DE PESSOAL",IF(X48='Tabelas auxiliares'!$A$237,"CUSTEIO",IF(X48='Tabelas auxiliares'!$A$236,"INVESTIMENTO","ERRO - VERIFICAR"))))</f>
        <v>CUSTEIO</v>
      </c>
      <c r="Z48" s="150">
        <v>1200</v>
      </c>
      <c r="AA48" s="150">
        <v>1200</v>
      </c>
      <c r="AB48" s="149"/>
      <c r="AC48" s="149"/>
    </row>
    <row r="49" spans="1:29" x14ac:dyDescent="0.25">
      <c r="A49" s="147" t="s">
        <v>1057</v>
      </c>
      <c r="B49" s="73" t="s">
        <v>452</v>
      </c>
      <c r="C49" s="73" t="s">
        <v>1350</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s="148" t="s">
        <v>2332</v>
      </c>
      <c r="J49" s="148" t="s">
        <v>2339</v>
      </c>
      <c r="K49" s="148" t="s">
        <v>2340</v>
      </c>
      <c r="L49" s="148" t="s">
        <v>2341</v>
      </c>
      <c r="M49" s="148" t="s">
        <v>176</v>
      </c>
      <c r="N49" s="148" t="s">
        <v>182</v>
      </c>
      <c r="O49" s="148" t="s">
        <v>178</v>
      </c>
      <c r="P49" s="148" t="s">
        <v>2245</v>
      </c>
      <c r="Q49" s="148" t="s">
        <v>179</v>
      </c>
      <c r="R49" s="148" t="s">
        <v>176</v>
      </c>
      <c r="S49" s="148" t="s">
        <v>120</v>
      </c>
      <c r="T49" s="148" t="s">
        <v>174</v>
      </c>
      <c r="U49" s="148" t="s">
        <v>2308</v>
      </c>
      <c r="V49" s="148" t="s">
        <v>719</v>
      </c>
      <c r="W49" s="148" t="s">
        <v>628</v>
      </c>
      <c r="X49" s="51" t="str">
        <f t="shared" si="0"/>
        <v>3</v>
      </c>
      <c r="Y49" s="51" t="str">
        <f>IF(T49="","",IF(AND(T49&lt;&gt;'Tabelas auxiliares'!$B$236,T49&lt;&gt;'Tabelas auxiliares'!$B$237),"FOLHA DE PESSOAL",IF(X49='Tabelas auxiliares'!$A$237,"CUSTEIO",IF(X49='Tabelas auxiliares'!$A$236,"INVESTIMENTO","ERRO - VERIFICAR"))))</f>
        <v>CUSTEIO</v>
      </c>
      <c r="Z49" s="150">
        <v>2000</v>
      </c>
      <c r="AA49" s="150">
        <v>2000</v>
      </c>
      <c r="AB49" s="149"/>
      <c r="AC49" s="149"/>
    </row>
    <row r="50" spans="1:29" x14ac:dyDescent="0.25">
      <c r="A50" s="147" t="s">
        <v>1057</v>
      </c>
      <c r="B50" s="73" t="s">
        <v>452</v>
      </c>
      <c r="C50" s="73" t="s">
        <v>1350</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s="148" t="s">
        <v>2342</v>
      </c>
      <c r="J50" s="148" t="s">
        <v>2343</v>
      </c>
      <c r="K50" s="148" t="s">
        <v>2344</v>
      </c>
      <c r="L50" s="148" t="s">
        <v>2345</v>
      </c>
      <c r="M50" s="148" t="s">
        <v>176</v>
      </c>
      <c r="N50" s="148" t="s">
        <v>177</v>
      </c>
      <c r="O50" s="148" t="s">
        <v>178</v>
      </c>
      <c r="P50" s="148" t="s">
        <v>288</v>
      </c>
      <c r="Q50" s="148" t="s">
        <v>179</v>
      </c>
      <c r="R50" s="148" t="s">
        <v>176</v>
      </c>
      <c r="S50" s="148" t="s">
        <v>120</v>
      </c>
      <c r="T50" s="148" t="s">
        <v>174</v>
      </c>
      <c r="U50" s="148" t="s">
        <v>119</v>
      </c>
      <c r="V50" s="148" t="s">
        <v>719</v>
      </c>
      <c r="W50" s="148" t="s">
        <v>628</v>
      </c>
      <c r="X50" s="51" t="str">
        <f t="shared" si="0"/>
        <v>3</v>
      </c>
      <c r="Y50" s="51" t="str">
        <f>IF(T50="","",IF(AND(T50&lt;&gt;'Tabelas auxiliares'!$B$236,T50&lt;&gt;'Tabelas auxiliares'!$B$237),"FOLHA DE PESSOAL",IF(X50='Tabelas auxiliares'!$A$237,"CUSTEIO",IF(X50='Tabelas auxiliares'!$A$236,"INVESTIMENTO","ERRO - VERIFICAR"))))</f>
        <v>CUSTEIO</v>
      </c>
      <c r="Z50" s="150">
        <v>1200</v>
      </c>
      <c r="AA50" s="150">
        <v>1200</v>
      </c>
      <c r="AB50" s="149"/>
      <c r="AC50" s="149"/>
    </row>
    <row r="51" spans="1:29" x14ac:dyDescent="0.25">
      <c r="A51" s="147" t="s">
        <v>1057</v>
      </c>
      <c r="B51" s="73" t="s">
        <v>452</v>
      </c>
      <c r="C51" s="73" t="s">
        <v>1350</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s="148" t="s">
        <v>2346</v>
      </c>
      <c r="J51" s="148" t="s">
        <v>2347</v>
      </c>
      <c r="K51" s="148" t="s">
        <v>2348</v>
      </c>
      <c r="L51" s="148" t="s">
        <v>2349</v>
      </c>
      <c r="M51" s="148" t="s">
        <v>2350</v>
      </c>
      <c r="N51" s="148" t="s">
        <v>177</v>
      </c>
      <c r="O51" s="148" t="s">
        <v>178</v>
      </c>
      <c r="P51" s="148" t="s">
        <v>288</v>
      </c>
      <c r="Q51" s="148" t="s">
        <v>179</v>
      </c>
      <c r="R51" s="148" t="s">
        <v>176</v>
      </c>
      <c r="S51" s="148" t="s">
        <v>120</v>
      </c>
      <c r="T51" s="148" t="s">
        <v>174</v>
      </c>
      <c r="U51" s="148" t="s">
        <v>119</v>
      </c>
      <c r="V51" s="148" t="s">
        <v>721</v>
      </c>
      <c r="W51" s="148" t="s">
        <v>631</v>
      </c>
      <c r="X51" s="51" t="str">
        <f t="shared" si="0"/>
        <v>3</v>
      </c>
      <c r="Y51" s="51" t="str">
        <f>IF(T51="","",IF(AND(T51&lt;&gt;'Tabelas auxiliares'!$B$236,T51&lt;&gt;'Tabelas auxiliares'!$B$237),"FOLHA DE PESSOAL",IF(X51='Tabelas auxiliares'!$A$237,"CUSTEIO",IF(X51='Tabelas auxiliares'!$A$236,"INVESTIMENTO","ERRO - VERIFICAR"))))</f>
        <v>CUSTEIO</v>
      </c>
      <c r="Z51" s="150">
        <v>105.34</v>
      </c>
      <c r="AA51" s="149"/>
      <c r="AB51" s="149"/>
      <c r="AC51" s="149"/>
    </row>
    <row r="52" spans="1:29" x14ac:dyDescent="0.25">
      <c r="A52" s="147" t="s">
        <v>1057</v>
      </c>
      <c r="B52" s="73" t="s">
        <v>452</v>
      </c>
      <c r="C52" s="73" t="s">
        <v>1350</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s="148" t="s">
        <v>2351</v>
      </c>
      <c r="J52" s="148" t="s">
        <v>2336</v>
      </c>
      <c r="K52" s="148" t="s">
        <v>2352</v>
      </c>
      <c r="L52" s="148" t="s">
        <v>2353</v>
      </c>
      <c r="M52" s="148" t="s">
        <v>176</v>
      </c>
      <c r="N52" s="148" t="s">
        <v>177</v>
      </c>
      <c r="O52" s="148" t="s">
        <v>178</v>
      </c>
      <c r="P52" s="148" t="s">
        <v>288</v>
      </c>
      <c r="Q52" s="148" t="s">
        <v>179</v>
      </c>
      <c r="R52" s="148" t="s">
        <v>176</v>
      </c>
      <c r="S52" s="148" t="s">
        <v>180</v>
      </c>
      <c r="T52" s="148" t="s">
        <v>174</v>
      </c>
      <c r="U52" s="148" t="s">
        <v>119</v>
      </c>
      <c r="V52" s="148" t="s">
        <v>719</v>
      </c>
      <c r="W52" s="148" t="s">
        <v>628</v>
      </c>
      <c r="X52" s="51" t="str">
        <f t="shared" si="0"/>
        <v>3</v>
      </c>
      <c r="Y52" s="51" t="str">
        <f>IF(T52="","",IF(AND(T52&lt;&gt;'Tabelas auxiliares'!$B$236,T52&lt;&gt;'Tabelas auxiliares'!$B$237),"FOLHA DE PESSOAL",IF(X52='Tabelas auxiliares'!$A$237,"CUSTEIO",IF(X52='Tabelas auxiliares'!$A$236,"INVESTIMENTO","ERRO - VERIFICAR"))))</f>
        <v>CUSTEIO</v>
      </c>
      <c r="Z52" s="150">
        <v>1200</v>
      </c>
      <c r="AA52" s="150">
        <v>1200</v>
      </c>
      <c r="AB52" s="149"/>
      <c r="AC52" s="149"/>
    </row>
    <row r="53" spans="1:29" x14ac:dyDescent="0.25">
      <c r="A53" s="147" t="s">
        <v>1057</v>
      </c>
      <c r="B53" s="73" t="s">
        <v>452</v>
      </c>
      <c r="C53" s="73" t="s">
        <v>1058</v>
      </c>
      <c r="D53" t="s">
        <v>69</v>
      </c>
      <c r="E53" t="s">
        <v>117</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s="148" t="s">
        <v>2354</v>
      </c>
      <c r="J53" s="148" t="s">
        <v>2355</v>
      </c>
      <c r="K53" s="148" t="s">
        <v>2356</v>
      </c>
      <c r="L53" s="148" t="s">
        <v>2357</v>
      </c>
      <c r="M53" s="148" t="s">
        <v>176</v>
      </c>
      <c r="N53" s="148" t="s">
        <v>316</v>
      </c>
      <c r="O53" s="148" t="s">
        <v>227</v>
      </c>
      <c r="P53" s="148" t="s">
        <v>318</v>
      </c>
      <c r="Q53" s="148" t="s">
        <v>179</v>
      </c>
      <c r="R53" s="148" t="s">
        <v>176</v>
      </c>
      <c r="S53" s="148" t="s">
        <v>120</v>
      </c>
      <c r="T53" s="148" t="s">
        <v>174</v>
      </c>
      <c r="U53" s="148" t="s">
        <v>806</v>
      </c>
      <c r="V53" s="148" t="s">
        <v>719</v>
      </c>
      <c r="W53" s="148" t="s">
        <v>628</v>
      </c>
      <c r="X53" s="51" t="str">
        <f t="shared" si="0"/>
        <v>3</v>
      </c>
      <c r="Y53" s="51" t="str">
        <f>IF(T53="","",IF(AND(T53&lt;&gt;'Tabelas auxiliares'!$B$236,T53&lt;&gt;'Tabelas auxiliares'!$B$237),"FOLHA DE PESSOAL",IF(X53='Tabelas auxiliares'!$A$237,"CUSTEIO",IF(X53='Tabelas auxiliares'!$A$236,"INVESTIMENTO","ERRO - VERIFICAR"))))</f>
        <v>CUSTEIO</v>
      </c>
      <c r="Z53" s="150">
        <v>3200</v>
      </c>
      <c r="AA53" s="150">
        <v>1200</v>
      </c>
      <c r="AB53" s="149"/>
      <c r="AC53" s="150">
        <v>2000</v>
      </c>
    </row>
    <row r="54" spans="1:29" x14ac:dyDescent="0.25">
      <c r="A54" s="147" t="s">
        <v>1057</v>
      </c>
      <c r="B54" s="73" t="s">
        <v>455</v>
      </c>
      <c r="C54" s="73" t="s">
        <v>1348</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s="148" t="s">
        <v>2358</v>
      </c>
      <c r="J54" s="148" t="s">
        <v>2359</v>
      </c>
      <c r="K54" s="148" t="s">
        <v>2360</v>
      </c>
      <c r="L54" s="148" t="s">
        <v>2361</v>
      </c>
      <c r="M54" s="148" t="s">
        <v>176</v>
      </c>
      <c r="N54" s="148" t="s">
        <v>177</v>
      </c>
      <c r="O54" s="148" t="s">
        <v>178</v>
      </c>
      <c r="P54" s="148" t="s">
        <v>288</v>
      </c>
      <c r="Q54" s="148" t="s">
        <v>179</v>
      </c>
      <c r="R54" s="148" t="s">
        <v>176</v>
      </c>
      <c r="S54" s="148" t="s">
        <v>120</v>
      </c>
      <c r="T54" s="148" t="s">
        <v>174</v>
      </c>
      <c r="U54" s="148" t="s">
        <v>119</v>
      </c>
      <c r="V54" s="148" t="s">
        <v>719</v>
      </c>
      <c r="W54" s="148" t="s">
        <v>628</v>
      </c>
      <c r="X54" s="51" t="str">
        <f t="shared" si="0"/>
        <v>3</v>
      </c>
      <c r="Y54" s="51" t="str">
        <f>IF(T54="","",IF(AND(T54&lt;&gt;'Tabelas auxiliares'!$B$236,T54&lt;&gt;'Tabelas auxiliares'!$B$237),"FOLHA DE PESSOAL",IF(X54='Tabelas auxiliares'!$A$237,"CUSTEIO",IF(X54='Tabelas auxiliares'!$A$236,"INVESTIMENTO","ERRO - VERIFICAR"))))</f>
        <v>CUSTEIO</v>
      </c>
      <c r="Z54" s="150">
        <v>2400</v>
      </c>
      <c r="AA54" s="150">
        <v>2400</v>
      </c>
      <c r="AB54" s="149"/>
      <c r="AC54" s="149"/>
    </row>
    <row r="55" spans="1:29" x14ac:dyDescent="0.25">
      <c r="A55" s="147" t="s">
        <v>1057</v>
      </c>
      <c r="B55" s="73" t="s">
        <v>455</v>
      </c>
      <c r="C55" s="73" t="s">
        <v>1348</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s="148" t="s">
        <v>2362</v>
      </c>
      <c r="J55" s="148" t="s">
        <v>2363</v>
      </c>
      <c r="K55" s="148" t="s">
        <v>2364</v>
      </c>
      <c r="L55" s="148" t="s">
        <v>2365</v>
      </c>
      <c r="M55" s="148" t="s">
        <v>176</v>
      </c>
      <c r="N55" s="148" t="s">
        <v>177</v>
      </c>
      <c r="O55" s="148" t="s">
        <v>178</v>
      </c>
      <c r="P55" s="148" t="s">
        <v>288</v>
      </c>
      <c r="Q55" s="148" t="s">
        <v>179</v>
      </c>
      <c r="R55" s="148" t="s">
        <v>176</v>
      </c>
      <c r="S55" s="148" t="s">
        <v>120</v>
      </c>
      <c r="T55" s="148" t="s">
        <v>174</v>
      </c>
      <c r="U55" s="148" t="s">
        <v>119</v>
      </c>
      <c r="V55" s="148" t="s">
        <v>721</v>
      </c>
      <c r="W55" s="148" t="s">
        <v>631</v>
      </c>
      <c r="X55" s="51" t="str">
        <f t="shared" si="0"/>
        <v>3</v>
      </c>
      <c r="Y55" s="51" t="str">
        <f>IF(T55="","",IF(AND(T55&lt;&gt;'Tabelas auxiliares'!$B$236,T55&lt;&gt;'Tabelas auxiliares'!$B$237),"FOLHA DE PESSOAL",IF(X55='Tabelas auxiliares'!$A$237,"CUSTEIO",IF(X55='Tabelas auxiliares'!$A$236,"INVESTIMENTO","ERRO - VERIFICAR"))))</f>
        <v>CUSTEIO</v>
      </c>
      <c r="Z55" s="150">
        <v>1040.68</v>
      </c>
      <c r="AA55" s="149"/>
      <c r="AB55" s="149"/>
      <c r="AC55" s="149"/>
    </row>
    <row r="56" spans="1:29" x14ac:dyDescent="0.25">
      <c r="A56" s="147" t="s">
        <v>1057</v>
      </c>
      <c r="B56" s="73" t="s">
        <v>455</v>
      </c>
      <c r="C56" s="73" t="s">
        <v>1348</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s="148" t="s">
        <v>2366</v>
      </c>
      <c r="J56" s="148" t="s">
        <v>2367</v>
      </c>
      <c r="K56" s="148" t="s">
        <v>2368</v>
      </c>
      <c r="L56" s="148" t="s">
        <v>2369</v>
      </c>
      <c r="M56" s="148" t="s">
        <v>2370</v>
      </c>
      <c r="N56" s="148" t="s">
        <v>177</v>
      </c>
      <c r="O56" s="148" t="s">
        <v>178</v>
      </c>
      <c r="P56" s="148" t="s">
        <v>288</v>
      </c>
      <c r="Q56" s="148" t="s">
        <v>179</v>
      </c>
      <c r="R56" s="148" t="s">
        <v>176</v>
      </c>
      <c r="S56" s="148" t="s">
        <v>120</v>
      </c>
      <c r="T56" s="148" t="s">
        <v>174</v>
      </c>
      <c r="U56" s="148" t="s">
        <v>119</v>
      </c>
      <c r="V56" s="148" t="s">
        <v>721</v>
      </c>
      <c r="W56" s="148" t="s">
        <v>631</v>
      </c>
      <c r="X56" s="51" t="str">
        <f t="shared" si="0"/>
        <v>3</v>
      </c>
      <c r="Y56" s="51" t="str">
        <f>IF(T56="","",IF(AND(T56&lt;&gt;'Tabelas auxiliares'!$B$236,T56&lt;&gt;'Tabelas auxiliares'!$B$237),"FOLHA DE PESSOAL",IF(X56='Tabelas auxiliares'!$A$237,"CUSTEIO",IF(X56='Tabelas auxiliares'!$A$236,"INVESTIMENTO","ERRO - VERIFICAR"))))</f>
        <v>CUSTEIO</v>
      </c>
      <c r="Z56" s="150">
        <v>2380</v>
      </c>
      <c r="AA56" s="149"/>
      <c r="AB56" s="149"/>
      <c r="AC56" s="149"/>
    </row>
    <row r="57" spans="1:29" x14ac:dyDescent="0.25">
      <c r="A57" s="147" t="s">
        <v>1057</v>
      </c>
      <c r="B57" s="73" t="s">
        <v>455</v>
      </c>
      <c r="C57" s="73" t="s">
        <v>1348</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s="148" t="s">
        <v>2371</v>
      </c>
      <c r="J57" s="148" t="s">
        <v>2372</v>
      </c>
      <c r="K57" s="148" t="s">
        <v>2373</v>
      </c>
      <c r="L57" s="148" t="s">
        <v>2374</v>
      </c>
      <c r="M57" s="148" t="s">
        <v>2375</v>
      </c>
      <c r="N57" s="148" t="s">
        <v>177</v>
      </c>
      <c r="O57" s="148" t="s">
        <v>178</v>
      </c>
      <c r="P57" s="148" t="s">
        <v>288</v>
      </c>
      <c r="Q57" s="148" t="s">
        <v>179</v>
      </c>
      <c r="R57" s="148" t="s">
        <v>176</v>
      </c>
      <c r="S57" s="148" t="s">
        <v>120</v>
      </c>
      <c r="T57" s="148" t="s">
        <v>174</v>
      </c>
      <c r="U57" s="148" t="s">
        <v>119</v>
      </c>
      <c r="V57" s="148" t="s">
        <v>721</v>
      </c>
      <c r="W57" s="148" t="s">
        <v>631</v>
      </c>
      <c r="X57" s="51" t="str">
        <f t="shared" si="0"/>
        <v>3</v>
      </c>
      <c r="Y57" s="51" t="str">
        <f>IF(T57="","",IF(AND(T57&lt;&gt;'Tabelas auxiliares'!$B$236,T57&lt;&gt;'Tabelas auxiliares'!$B$237),"FOLHA DE PESSOAL",IF(X57='Tabelas auxiliares'!$A$237,"CUSTEIO",IF(X57='Tabelas auxiliares'!$A$236,"INVESTIMENTO","ERRO - VERIFICAR"))))</f>
        <v>CUSTEIO</v>
      </c>
      <c r="Z57" s="150">
        <v>1190</v>
      </c>
      <c r="AA57" s="149"/>
      <c r="AB57" s="149"/>
      <c r="AC57" s="149"/>
    </row>
    <row r="58" spans="1:29" x14ac:dyDescent="0.25">
      <c r="A58" s="147" t="s">
        <v>1057</v>
      </c>
      <c r="B58" s="73" t="s">
        <v>455</v>
      </c>
      <c r="C58" s="73" t="s">
        <v>1349</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s="148" t="s">
        <v>2376</v>
      </c>
      <c r="J58" s="148" t="s">
        <v>2377</v>
      </c>
      <c r="K58" s="148" t="s">
        <v>2378</v>
      </c>
      <c r="L58" s="148" t="s">
        <v>325</v>
      </c>
      <c r="M58" s="148" t="s">
        <v>2379</v>
      </c>
      <c r="N58" s="148" t="s">
        <v>177</v>
      </c>
      <c r="O58" s="148" t="s">
        <v>178</v>
      </c>
      <c r="P58" s="148" t="s">
        <v>288</v>
      </c>
      <c r="Q58" s="148" t="s">
        <v>179</v>
      </c>
      <c r="R58" s="148" t="s">
        <v>176</v>
      </c>
      <c r="S58" s="148" t="s">
        <v>120</v>
      </c>
      <c r="T58" s="148" t="s">
        <v>174</v>
      </c>
      <c r="U58" s="148" t="s">
        <v>119</v>
      </c>
      <c r="V58" s="148" t="s">
        <v>721</v>
      </c>
      <c r="W58" s="148" t="s">
        <v>631</v>
      </c>
      <c r="X58" s="51" t="str">
        <f t="shared" si="0"/>
        <v>3</v>
      </c>
      <c r="Y58" s="51" t="str">
        <f>IF(T58="","",IF(AND(T58&lt;&gt;'Tabelas auxiliares'!$B$236,T58&lt;&gt;'Tabelas auxiliares'!$B$237),"FOLHA DE PESSOAL",IF(X58='Tabelas auxiliares'!$A$237,"CUSTEIO",IF(X58='Tabelas auxiliares'!$A$236,"INVESTIMENTO","ERRO - VERIFICAR"))))</f>
        <v>CUSTEIO</v>
      </c>
      <c r="Z58" s="150">
        <v>14.35</v>
      </c>
      <c r="AA58" s="149"/>
      <c r="AB58" s="149"/>
      <c r="AC58" s="149"/>
    </row>
    <row r="59" spans="1:29" x14ac:dyDescent="0.25">
      <c r="A59" s="147" t="s">
        <v>1057</v>
      </c>
      <c r="B59" s="73" t="s">
        <v>455</v>
      </c>
      <c r="C59" s="73" t="s">
        <v>1349</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s="148" t="s">
        <v>2380</v>
      </c>
      <c r="J59" s="148" t="s">
        <v>2381</v>
      </c>
      <c r="K59" s="148" t="s">
        <v>2382</v>
      </c>
      <c r="L59" s="148" t="s">
        <v>2383</v>
      </c>
      <c r="M59" s="148" t="s">
        <v>2384</v>
      </c>
      <c r="N59" s="148" t="s">
        <v>177</v>
      </c>
      <c r="O59" s="148" t="s">
        <v>178</v>
      </c>
      <c r="P59" s="148" t="s">
        <v>288</v>
      </c>
      <c r="Q59" s="148" t="s">
        <v>179</v>
      </c>
      <c r="R59" s="148" t="s">
        <v>176</v>
      </c>
      <c r="S59" s="148" t="s">
        <v>120</v>
      </c>
      <c r="T59" s="148" t="s">
        <v>174</v>
      </c>
      <c r="U59" s="148" t="s">
        <v>119</v>
      </c>
      <c r="V59" s="148" t="s">
        <v>721</v>
      </c>
      <c r="W59" s="148" t="s">
        <v>631</v>
      </c>
      <c r="X59" s="51" t="str">
        <f t="shared" si="0"/>
        <v>3</v>
      </c>
      <c r="Y59" s="51" t="str">
        <f>IF(T59="","",IF(AND(T59&lt;&gt;'Tabelas auxiliares'!$B$236,T59&lt;&gt;'Tabelas auxiliares'!$B$237),"FOLHA DE PESSOAL",IF(X59='Tabelas auxiliares'!$A$237,"CUSTEIO",IF(X59='Tabelas auxiliares'!$A$236,"INVESTIMENTO","ERRO - VERIFICAR"))))</f>
        <v>CUSTEIO</v>
      </c>
      <c r="Z59" s="150">
        <v>40.5</v>
      </c>
      <c r="AA59" s="149"/>
      <c r="AB59" s="149"/>
      <c r="AC59" s="149"/>
    </row>
    <row r="60" spans="1:29" x14ac:dyDescent="0.25">
      <c r="A60" s="147" t="s">
        <v>1057</v>
      </c>
      <c r="B60" s="73" t="s">
        <v>455</v>
      </c>
      <c r="C60" s="73" t="s">
        <v>1349</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s="148" t="s">
        <v>2385</v>
      </c>
      <c r="J60" s="148" t="s">
        <v>2386</v>
      </c>
      <c r="K60" s="148" t="s">
        <v>2387</v>
      </c>
      <c r="L60" s="148" t="s">
        <v>325</v>
      </c>
      <c r="M60" s="148" t="s">
        <v>2388</v>
      </c>
      <c r="N60" s="148" t="s">
        <v>177</v>
      </c>
      <c r="O60" s="148" t="s">
        <v>178</v>
      </c>
      <c r="P60" s="148" t="s">
        <v>288</v>
      </c>
      <c r="Q60" s="148" t="s">
        <v>179</v>
      </c>
      <c r="R60" s="148" t="s">
        <v>176</v>
      </c>
      <c r="S60" s="148" t="s">
        <v>120</v>
      </c>
      <c r="T60" s="148" t="s">
        <v>174</v>
      </c>
      <c r="U60" s="148" t="s">
        <v>119</v>
      </c>
      <c r="V60" s="148" t="s">
        <v>721</v>
      </c>
      <c r="W60" s="148" t="s">
        <v>631</v>
      </c>
      <c r="X60" s="51" t="str">
        <f t="shared" si="0"/>
        <v>3</v>
      </c>
      <c r="Y60" s="51" t="str">
        <f>IF(T60="","",IF(AND(T60&lt;&gt;'Tabelas auxiliares'!$B$236,T60&lt;&gt;'Tabelas auxiliares'!$B$237),"FOLHA DE PESSOAL",IF(X60='Tabelas auxiliares'!$A$237,"CUSTEIO",IF(X60='Tabelas auxiliares'!$A$236,"INVESTIMENTO","ERRO - VERIFICAR"))))</f>
        <v>CUSTEIO</v>
      </c>
      <c r="Z60" s="150">
        <v>24.11</v>
      </c>
      <c r="AA60" s="149"/>
      <c r="AB60" s="149"/>
      <c r="AC60" s="149"/>
    </row>
    <row r="61" spans="1:29" x14ac:dyDescent="0.25">
      <c r="A61" s="147" t="s">
        <v>1057</v>
      </c>
      <c r="B61" s="73" t="s">
        <v>455</v>
      </c>
      <c r="C61" s="73" t="s">
        <v>1349</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s="148" t="s">
        <v>2389</v>
      </c>
      <c r="J61" s="148" t="s">
        <v>2390</v>
      </c>
      <c r="K61" s="148" t="s">
        <v>2391</v>
      </c>
      <c r="L61" s="148" t="s">
        <v>326</v>
      </c>
      <c r="M61" s="148" t="s">
        <v>2392</v>
      </c>
      <c r="N61" s="148" t="s">
        <v>177</v>
      </c>
      <c r="O61" s="148" t="s">
        <v>178</v>
      </c>
      <c r="P61" s="148" t="s">
        <v>288</v>
      </c>
      <c r="Q61" s="148" t="s">
        <v>179</v>
      </c>
      <c r="R61" s="148" t="s">
        <v>176</v>
      </c>
      <c r="S61" s="148" t="s">
        <v>120</v>
      </c>
      <c r="T61" s="148" t="s">
        <v>174</v>
      </c>
      <c r="U61" s="148" t="s">
        <v>119</v>
      </c>
      <c r="V61" s="148" t="s">
        <v>721</v>
      </c>
      <c r="W61" s="148" t="s">
        <v>631</v>
      </c>
      <c r="X61" s="51" t="str">
        <f t="shared" si="0"/>
        <v>3</v>
      </c>
      <c r="Y61" s="51" t="str">
        <f>IF(T61="","",IF(AND(T61&lt;&gt;'Tabelas auxiliares'!$B$236,T61&lt;&gt;'Tabelas auxiliares'!$B$237),"FOLHA DE PESSOAL",IF(X61='Tabelas auxiliares'!$A$237,"CUSTEIO",IF(X61='Tabelas auxiliares'!$A$236,"INVESTIMENTO","ERRO - VERIFICAR"))))</f>
        <v>CUSTEIO</v>
      </c>
      <c r="Z61" s="150">
        <v>583.66</v>
      </c>
      <c r="AA61" s="149"/>
      <c r="AB61" s="149"/>
      <c r="AC61" s="149"/>
    </row>
    <row r="62" spans="1:29" x14ac:dyDescent="0.25">
      <c r="A62" s="147" t="s">
        <v>1057</v>
      </c>
      <c r="B62" s="73" t="s">
        <v>455</v>
      </c>
      <c r="C62" s="73" t="s">
        <v>1349</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s="148" t="s">
        <v>2371</v>
      </c>
      <c r="J62" s="148" t="s">
        <v>2393</v>
      </c>
      <c r="K62" s="148" t="s">
        <v>2394</v>
      </c>
      <c r="L62" s="148" t="s">
        <v>325</v>
      </c>
      <c r="M62" s="148" t="s">
        <v>2395</v>
      </c>
      <c r="N62" s="148" t="s">
        <v>177</v>
      </c>
      <c r="O62" s="148" t="s">
        <v>178</v>
      </c>
      <c r="P62" s="148" t="s">
        <v>288</v>
      </c>
      <c r="Q62" s="148" t="s">
        <v>179</v>
      </c>
      <c r="R62" s="148" t="s">
        <v>176</v>
      </c>
      <c r="S62" s="148" t="s">
        <v>120</v>
      </c>
      <c r="T62" s="148" t="s">
        <v>174</v>
      </c>
      <c r="U62" s="148" t="s">
        <v>119</v>
      </c>
      <c r="V62" s="148" t="s">
        <v>721</v>
      </c>
      <c r="W62" s="148" t="s">
        <v>631</v>
      </c>
      <c r="X62" s="51" t="str">
        <f t="shared" si="0"/>
        <v>3</v>
      </c>
      <c r="Y62" s="51" t="str">
        <f>IF(T62="","",IF(AND(T62&lt;&gt;'Tabelas auxiliares'!$B$236,T62&lt;&gt;'Tabelas auxiliares'!$B$237),"FOLHA DE PESSOAL",IF(X62='Tabelas auxiliares'!$A$237,"CUSTEIO",IF(X62='Tabelas auxiliares'!$A$236,"INVESTIMENTO","ERRO - VERIFICAR"))))</f>
        <v>CUSTEIO</v>
      </c>
      <c r="Z62" s="150">
        <v>228.17</v>
      </c>
      <c r="AA62" s="149"/>
      <c r="AB62" s="149"/>
      <c r="AC62" s="149"/>
    </row>
    <row r="63" spans="1:29" x14ac:dyDescent="0.25">
      <c r="A63" s="147" t="s">
        <v>1057</v>
      </c>
      <c r="B63" s="73" t="s">
        <v>455</v>
      </c>
      <c r="C63" s="73" t="s">
        <v>1058</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s="148" t="s">
        <v>2396</v>
      </c>
      <c r="J63" s="148" t="s">
        <v>2397</v>
      </c>
      <c r="K63" s="148" t="s">
        <v>2398</v>
      </c>
      <c r="L63" s="148" t="s">
        <v>2399</v>
      </c>
      <c r="M63" s="148" t="s">
        <v>176</v>
      </c>
      <c r="N63" s="148" t="s">
        <v>177</v>
      </c>
      <c r="O63" s="148" t="s">
        <v>178</v>
      </c>
      <c r="P63" s="148" t="s">
        <v>288</v>
      </c>
      <c r="Q63" s="148" t="s">
        <v>179</v>
      </c>
      <c r="R63" s="148" t="s">
        <v>176</v>
      </c>
      <c r="S63" s="148" t="s">
        <v>120</v>
      </c>
      <c r="T63" s="148" t="s">
        <v>174</v>
      </c>
      <c r="U63" s="148" t="s">
        <v>119</v>
      </c>
      <c r="V63" s="148" t="s">
        <v>719</v>
      </c>
      <c r="W63" s="148" t="s">
        <v>628</v>
      </c>
      <c r="X63" s="51" t="str">
        <f t="shared" si="0"/>
        <v>3</v>
      </c>
      <c r="Y63" s="51" t="str">
        <f>IF(T63="","",IF(AND(T63&lt;&gt;'Tabelas auxiliares'!$B$236,T63&lt;&gt;'Tabelas auxiliares'!$B$237),"FOLHA DE PESSOAL",IF(X63='Tabelas auxiliares'!$A$237,"CUSTEIO",IF(X63='Tabelas auxiliares'!$A$236,"INVESTIMENTO","ERRO - VERIFICAR"))))</f>
        <v>CUSTEIO</v>
      </c>
      <c r="Z63" s="150">
        <v>400</v>
      </c>
      <c r="AA63" s="150">
        <v>400</v>
      </c>
      <c r="AB63" s="149"/>
      <c r="AC63" s="149"/>
    </row>
    <row r="64" spans="1:29" x14ac:dyDescent="0.25">
      <c r="A64" s="147" t="s">
        <v>1057</v>
      </c>
      <c r="B64" s="73" t="s">
        <v>455</v>
      </c>
      <c r="C64" s="73" t="s">
        <v>1058</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s="148" t="s">
        <v>2400</v>
      </c>
      <c r="J64" s="148" t="s">
        <v>2397</v>
      </c>
      <c r="K64" s="148" t="s">
        <v>2401</v>
      </c>
      <c r="L64" s="148" t="s">
        <v>2399</v>
      </c>
      <c r="M64" s="148" t="s">
        <v>176</v>
      </c>
      <c r="N64" s="148" t="s">
        <v>182</v>
      </c>
      <c r="O64" s="148" t="s">
        <v>183</v>
      </c>
      <c r="P64" s="148" t="s">
        <v>184</v>
      </c>
      <c r="Q64" s="148" t="s">
        <v>179</v>
      </c>
      <c r="R64" s="148" t="s">
        <v>176</v>
      </c>
      <c r="S64" s="148" t="s">
        <v>120</v>
      </c>
      <c r="T64" s="148" t="s">
        <v>174</v>
      </c>
      <c r="U64" s="148" t="s">
        <v>409</v>
      </c>
      <c r="V64" s="148" t="s">
        <v>719</v>
      </c>
      <c r="W64" s="148" t="s">
        <v>628</v>
      </c>
      <c r="X64" s="51" t="str">
        <f t="shared" si="0"/>
        <v>3</v>
      </c>
      <c r="Y64" s="51" t="str">
        <f>IF(T64="","",IF(AND(T64&lt;&gt;'Tabelas auxiliares'!$B$236,T64&lt;&gt;'Tabelas auxiliares'!$B$237),"FOLHA DE PESSOAL",IF(X64='Tabelas auxiliares'!$A$237,"CUSTEIO",IF(X64='Tabelas auxiliares'!$A$236,"INVESTIMENTO","ERRO - VERIFICAR"))))</f>
        <v>CUSTEIO</v>
      </c>
      <c r="Z64" s="150">
        <v>1200</v>
      </c>
      <c r="AA64" s="150">
        <v>1200</v>
      </c>
      <c r="AB64" s="149"/>
      <c r="AC64" s="149"/>
    </row>
    <row r="65" spans="1:29" x14ac:dyDescent="0.25">
      <c r="A65" s="147" t="s">
        <v>1057</v>
      </c>
      <c r="B65" s="73" t="s">
        <v>455</v>
      </c>
      <c r="C65" s="73" t="s">
        <v>1058</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s="148" t="s">
        <v>2402</v>
      </c>
      <c r="J65" s="148" t="s">
        <v>2397</v>
      </c>
      <c r="K65" s="148" t="s">
        <v>2403</v>
      </c>
      <c r="L65" s="148" t="s">
        <v>2404</v>
      </c>
      <c r="M65" s="148" t="s">
        <v>176</v>
      </c>
      <c r="N65" s="148" t="s">
        <v>182</v>
      </c>
      <c r="O65" s="148" t="s">
        <v>183</v>
      </c>
      <c r="P65" s="148" t="s">
        <v>184</v>
      </c>
      <c r="Q65" s="148" t="s">
        <v>179</v>
      </c>
      <c r="R65" s="148" t="s">
        <v>176</v>
      </c>
      <c r="S65" s="148" t="s">
        <v>120</v>
      </c>
      <c r="T65" s="148" t="s">
        <v>174</v>
      </c>
      <c r="U65" s="148" t="s">
        <v>409</v>
      </c>
      <c r="V65" s="148" t="s">
        <v>719</v>
      </c>
      <c r="W65" s="148" t="s">
        <v>628</v>
      </c>
      <c r="X65" s="51" t="str">
        <f t="shared" si="0"/>
        <v>3</v>
      </c>
      <c r="Y65" s="51" t="str">
        <f>IF(T65="","",IF(AND(T65&lt;&gt;'Tabelas auxiliares'!$B$236,T65&lt;&gt;'Tabelas auxiliares'!$B$237),"FOLHA DE PESSOAL",IF(X65='Tabelas auxiliares'!$A$237,"CUSTEIO",IF(X65='Tabelas auxiliares'!$A$236,"INVESTIMENTO","ERRO - VERIFICAR"))))</f>
        <v>CUSTEIO</v>
      </c>
      <c r="Z65" s="150">
        <v>400</v>
      </c>
      <c r="AA65" s="150">
        <v>400</v>
      </c>
      <c r="AB65" s="149"/>
      <c r="AC65" s="149"/>
    </row>
    <row r="66" spans="1:29" x14ac:dyDescent="0.25">
      <c r="A66" s="147" t="s">
        <v>1057</v>
      </c>
      <c r="B66" s="73" t="s">
        <v>455</v>
      </c>
      <c r="C66" s="73" t="s">
        <v>1058</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s="148" t="s">
        <v>2405</v>
      </c>
      <c r="J66" s="148" t="s">
        <v>2397</v>
      </c>
      <c r="K66" s="148" t="s">
        <v>2406</v>
      </c>
      <c r="L66" s="148" t="s">
        <v>2407</v>
      </c>
      <c r="M66" s="148" t="s">
        <v>176</v>
      </c>
      <c r="N66" s="148" t="s">
        <v>177</v>
      </c>
      <c r="O66" s="148" t="s">
        <v>178</v>
      </c>
      <c r="P66" s="148" t="s">
        <v>288</v>
      </c>
      <c r="Q66" s="148" t="s">
        <v>179</v>
      </c>
      <c r="R66" s="148" t="s">
        <v>176</v>
      </c>
      <c r="S66" s="148" t="s">
        <v>120</v>
      </c>
      <c r="T66" s="148" t="s">
        <v>174</v>
      </c>
      <c r="U66" s="148" t="s">
        <v>119</v>
      </c>
      <c r="V66" s="148" t="s">
        <v>719</v>
      </c>
      <c r="W66" s="148" t="s">
        <v>628</v>
      </c>
      <c r="X66" s="51" t="str">
        <f t="shared" si="0"/>
        <v>3</v>
      </c>
      <c r="Y66" s="51" t="str">
        <f>IF(T66="","",IF(AND(T66&lt;&gt;'Tabelas auxiliares'!$B$236,T66&lt;&gt;'Tabelas auxiliares'!$B$237),"FOLHA DE PESSOAL",IF(X66='Tabelas auxiliares'!$A$237,"CUSTEIO",IF(X66='Tabelas auxiliares'!$A$236,"INVESTIMENTO","ERRO - VERIFICAR"))))</f>
        <v>CUSTEIO</v>
      </c>
      <c r="Z66" s="150">
        <v>5600</v>
      </c>
      <c r="AA66" s="150">
        <v>5600</v>
      </c>
      <c r="AB66" s="149"/>
      <c r="AC66" s="149"/>
    </row>
    <row r="67" spans="1:29" x14ac:dyDescent="0.25">
      <c r="A67" s="147" t="s">
        <v>1057</v>
      </c>
      <c r="B67" s="73" t="s">
        <v>455</v>
      </c>
      <c r="C67" s="73" t="s">
        <v>1058</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s="148" t="s">
        <v>2405</v>
      </c>
      <c r="J67" s="148" t="s">
        <v>2408</v>
      </c>
      <c r="K67" s="148" t="s">
        <v>2409</v>
      </c>
      <c r="L67" s="148" t="s">
        <v>2410</v>
      </c>
      <c r="M67" s="148" t="s">
        <v>176</v>
      </c>
      <c r="N67" s="148" t="s">
        <v>177</v>
      </c>
      <c r="O67" s="148" t="s">
        <v>178</v>
      </c>
      <c r="P67" s="148" t="s">
        <v>288</v>
      </c>
      <c r="Q67" s="148" t="s">
        <v>179</v>
      </c>
      <c r="R67" s="148" t="s">
        <v>176</v>
      </c>
      <c r="S67" s="148" t="s">
        <v>120</v>
      </c>
      <c r="T67" s="148" t="s">
        <v>174</v>
      </c>
      <c r="U67" s="148" t="s">
        <v>119</v>
      </c>
      <c r="V67" s="148" t="s">
        <v>719</v>
      </c>
      <c r="W67" s="148" t="s">
        <v>628</v>
      </c>
      <c r="X67" s="51" t="str">
        <f t="shared" si="0"/>
        <v>3</v>
      </c>
      <c r="Y67" s="51" t="str">
        <f>IF(T67="","",IF(AND(T67&lt;&gt;'Tabelas auxiliares'!$B$236,T67&lt;&gt;'Tabelas auxiliares'!$B$237),"FOLHA DE PESSOAL",IF(X67='Tabelas auxiliares'!$A$237,"CUSTEIO",IF(X67='Tabelas auxiliares'!$A$236,"INVESTIMENTO","ERRO - VERIFICAR"))))</f>
        <v>CUSTEIO</v>
      </c>
      <c r="Z67" s="150">
        <v>2000</v>
      </c>
      <c r="AA67" s="150">
        <v>2000</v>
      </c>
      <c r="AB67" s="149"/>
      <c r="AC67" s="149"/>
    </row>
    <row r="68" spans="1:29" x14ac:dyDescent="0.25">
      <c r="A68" s="147" t="s">
        <v>1057</v>
      </c>
      <c r="B68" s="73" t="s">
        <v>455</v>
      </c>
      <c r="C68" s="73" t="s">
        <v>1058</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s="148" t="s">
        <v>2411</v>
      </c>
      <c r="J68" s="148" t="s">
        <v>2397</v>
      </c>
      <c r="K68" s="148" t="s">
        <v>2412</v>
      </c>
      <c r="L68" s="148" t="s">
        <v>2407</v>
      </c>
      <c r="M68" s="148" t="s">
        <v>176</v>
      </c>
      <c r="N68" s="148" t="s">
        <v>177</v>
      </c>
      <c r="O68" s="148" t="s">
        <v>178</v>
      </c>
      <c r="P68" s="148" t="s">
        <v>288</v>
      </c>
      <c r="Q68" s="148" t="s">
        <v>179</v>
      </c>
      <c r="R68" s="148" t="s">
        <v>176</v>
      </c>
      <c r="S68" s="148" t="s">
        <v>120</v>
      </c>
      <c r="T68" s="148" t="s">
        <v>174</v>
      </c>
      <c r="U68" s="148" t="s">
        <v>119</v>
      </c>
      <c r="V68" s="148" t="s">
        <v>719</v>
      </c>
      <c r="W68" s="148" t="s">
        <v>628</v>
      </c>
      <c r="X68" s="51" t="str">
        <f t="shared" ref="X68:X131" si="1">LEFT(V68,1)</f>
        <v>3</v>
      </c>
      <c r="Y68" s="51" t="str">
        <f>IF(T68="","",IF(AND(T68&lt;&gt;'Tabelas auxiliares'!$B$236,T68&lt;&gt;'Tabelas auxiliares'!$B$237),"FOLHA DE PESSOAL",IF(X68='Tabelas auxiliares'!$A$237,"CUSTEIO",IF(X68='Tabelas auxiliares'!$A$236,"INVESTIMENTO","ERRO - VERIFICAR"))))</f>
        <v>CUSTEIO</v>
      </c>
      <c r="Z68" s="150">
        <v>3200</v>
      </c>
      <c r="AA68" s="150">
        <v>3200</v>
      </c>
      <c r="AB68" s="149"/>
      <c r="AC68" s="149"/>
    </row>
    <row r="69" spans="1:29" x14ac:dyDescent="0.25">
      <c r="A69" s="147" t="s">
        <v>1057</v>
      </c>
      <c r="B69" s="73" t="s">
        <v>455</v>
      </c>
      <c r="C69" s="73" t="s">
        <v>1058</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s="148" t="s">
        <v>2411</v>
      </c>
      <c r="J69" s="148" t="s">
        <v>2413</v>
      </c>
      <c r="K69" s="148" t="s">
        <v>2414</v>
      </c>
      <c r="L69" s="148" t="s">
        <v>2415</v>
      </c>
      <c r="M69" s="148" t="s">
        <v>176</v>
      </c>
      <c r="N69" s="148" t="s">
        <v>177</v>
      </c>
      <c r="O69" s="148" t="s">
        <v>178</v>
      </c>
      <c r="P69" s="148" t="s">
        <v>288</v>
      </c>
      <c r="Q69" s="148" t="s">
        <v>179</v>
      </c>
      <c r="R69" s="148" t="s">
        <v>176</v>
      </c>
      <c r="S69" s="148" t="s">
        <v>120</v>
      </c>
      <c r="T69" s="148" t="s">
        <v>174</v>
      </c>
      <c r="U69" s="148" t="s">
        <v>119</v>
      </c>
      <c r="V69" s="148" t="s">
        <v>719</v>
      </c>
      <c r="W69" s="148" t="s">
        <v>628</v>
      </c>
      <c r="X69" s="51" t="str">
        <f t="shared" si="1"/>
        <v>3</v>
      </c>
      <c r="Y69" s="51" t="str">
        <f>IF(T69="","",IF(AND(T69&lt;&gt;'Tabelas auxiliares'!$B$236,T69&lt;&gt;'Tabelas auxiliares'!$B$237),"FOLHA DE PESSOAL",IF(X69='Tabelas auxiliares'!$A$237,"CUSTEIO",IF(X69='Tabelas auxiliares'!$A$236,"INVESTIMENTO","ERRO - VERIFICAR"))))</f>
        <v>CUSTEIO</v>
      </c>
      <c r="Z69" s="150">
        <v>2400</v>
      </c>
      <c r="AA69" s="150">
        <v>2400</v>
      </c>
      <c r="AB69" s="149"/>
      <c r="AC69" s="149"/>
    </row>
    <row r="70" spans="1:29" x14ac:dyDescent="0.25">
      <c r="A70" s="147" t="s">
        <v>1057</v>
      </c>
      <c r="B70" s="73" t="s">
        <v>455</v>
      </c>
      <c r="C70" s="73" t="s">
        <v>1058</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s="148" t="s">
        <v>2416</v>
      </c>
      <c r="J70" s="148" t="s">
        <v>2226</v>
      </c>
      <c r="K70" s="148" t="s">
        <v>2417</v>
      </c>
      <c r="L70" s="148" t="s">
        <v>2228</v>
      </c>
      <c r="M70" s="148" t="s">
        <v>176</v>
      </c>
      <c r="N70" s="148" t="s">
        <v>177</v>
      </c>
      <c r="O70" s="148" t="s">
        <v>178</v>
      </c>
      <c r="P70" s="148" t="s">
        <v>288</v>
      </c>
      <c r="Q70" s="148" t="s">
        <v>179</v>
      </c>
      <c r="R70" s="148" t="s">
        <v>176</v>
      </c>
      <c r="S70" s="148" t="s">
        <v>120</v>
      </c>
      <c r="T70" s="148" t="s">
        <v>174</v>
      </c>
      <c r="U70" s="148" t="s">
        <v>119</v>
      </c>
      <c r="V70" s="148" t="s">
        <v>719</v>
      </c>
      <c r="W70" s="148" t="s">
        <v>628</v>
      </c>
      <c r="X70" s="51" t="str">
        <f t="shared" si="1"/>
        <v>3</v>
      </c>
      <c r="Y70" s="51" t="str">
        <f>IF(T70="","",IF(AND(T70&lt;&gt;'Tabelas auxiliares'!$B$236,T70&lt;&gt;'Tabelas auxiliares'!$B$237),"FOLHA DE PESSOAL",IF(X70='Tabelas auxiliares'!$A$237,"CUSTEIO",IF(X70='Tabelas auxiliares'!$A$236,"INVESTIMENTO","ERRO - VERIFICAR"))))</f>
        <v>CUSTEIO</v>
      </c>
      <c r="Z70" s="150">
        <v>1200</v>
      </c>
      <c r="AA70" s="150">
        <v>1200</v>
      </c>
      <c r="AB70" s="149"/>
      <c r="AC70" s="149"/>
    </row>
    <row r="71" spans="1:29" x14ac:dyDescent="0.25">
      <c r="A71" s="147" t="s">
        <v>1057</v>
      </c>
      <c r="B71" s="73" t="s">
        <v>455</v>
      </c>
      <c r="C71" s="73" t="s">
        <v>1058</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s="148" t="s">
        <v>2418</v>
      </c>
      <c r="J71" s="148" t="s">
        <v>2226</v>
      </c>
      <c r="K71" s="148" t="s">
        <v>2419</v>
      </c>
      <c r="L71" s="148" t="s">
        <v>2228</v>
      </c>
      <c r="M71" s="148" t="s">
        <v>176</v>
      </c>
      <c r="N71" s="148" t="s">
        <v>177</v>
      </c>
      <c r="O71" s="148" t="s">
        <v>178</v>
      </c>
      <c r="P71" s="148" t="s">
        <v>288</v>
      </c>
      <c r="Q71" s="148" t="s">
        <v>179</v>
      </c>
      <c r="R71" s="148" t="s">
        <v>176</v>
      </c>
      <c r="S71" s="148" t="s">
        <v>120</v>
      </c>
      <c r="T71" s="148" t="s">
        <v>174</v>
      </c>
      <c r="U71" s="148" t="s">
        <v>119</v>
      </c>
      <c r="V71" s="148" t="s">
        <v>719</v>
      </c>
      <c r="W71" s="148" t="s">
        <v>628</v>
      </c>
      <c r="X71" s="51" t="str">
        <f t="shared" si="1"/>
        <v>3</v>
      </c>
      <c r="Y71" s="51" t="str">
        <f>IF(T71="","",IF(AND(T71&lt;&gt;'Tabelas auxiliares'!$B$236,T71&lt;&gt;'Tabelas auxiliares'!$B$237),"FOLHA DE PESSOAL",IF(X71='Tabelas auxiliares'!$A$237,"CUSTEIO",IF(X71='Tabelas auxiliares'!$A$236,"INVESTIMENTO","ERRO - VERIFICAR"))))</f>
        <v>CUSTEIO</v>
      </c>
      <c r="Z71" s="150">
        <v>3600</v>
      </c>
      <c r="AA71" s="150">
        <v>3600</v>
      </c>
      <c r="AB71" s="149"/>
      <c r="AC71" s="149"/>
    </row>
    <row r="72" spans="1:29" x14ac:dyDescent="0.25">
      <c r="A72" s="147" t="s">
        <v>1057</v>
      </c>
      <c r="B72" s="73" t="s">
        <v>457</v>
      </c>
      <c r="C72" s="73" t="s">
        <v>1351</v>
      </c>
      <c r="D72" t="s">
        <v>73</v>
      </c>
      <c r="E72" t="s">
        <v>117</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s="148" t="s">
        <v>2420</v>
      </c>
      <c r="J72" s="148" t="s">
        <v>2421</v>
      </c>
      <c r="K72" s="148" t="s">
        <v>2422</v>
      </c>
      <c r="L72" s="148" t="s">
        <v>2423</v>
      </c>
      <c r="M72" s="148" t="s">
        <v>176</v>
      </c>
      <c r="N72" s="148" t="s">
        <v>177</v>
      </c>
      <c r="O72" s="148" t="s">
        <v>178</v>
      </c>
      <c r="P72" s="148" t="s">
        <v>288</v>
      </c>
      <c r="Q72" s="148" t="s">
        <v>179</v>
      </c>
      <c r="R72" s="148" t="s">
        <v>176</v>
      </c>
      <c r="S72" s="148" t="s">
        <v>120</v>
      </c>
      <c r="T72" s="148" t="s">
        <v>174</v>
      </c>
      <c r="U72" s="148" t="s">
        <v>119</v>
      </c>
      <c r="V72" s="148" t="s">
        <v>719</v>
      </c>
      <c r="W72" s="148" t="s">
        <v>628</v>
      </c>
      <c r="X72" s="51" t="str">
        <f t="shared" si="1"/>
        <v>3</v>
      </c>
      <c r="Y72" s="51" t="str">
        <f>IF(T72="","",IF(AND(T72&lt;&gt;'Tabelas auxiliares'!$B$236,T72&lt;&gt;'Tabelas auxiliares'!$B$237),"FOLHA DE PESSOAL",IF(X72='Tabelas auxiliares'!$A$237,"CUSTEIO",IF(X72='Tabelas auxiliares'!$A$236,"INVESTIMENTO","ERRO - VERIFICAR"))))</f>
        <v>CUSTEIO</v>
      </c>
      <c r="Z72" s="150">
        <v>1425</v>
      </c>
      <c r="AA72" s="150">
        <v>1425</v>
      </c>
      <c r="AB72" s="149"/>
      <c r="AC72" s="149"/>
    </row>
    <row r="73" spans="1:29" x14ac:dyDescent="0.25">
      <c r="A73" s="147" t="s">
        <v>1057</v>
      </c>
      <c r="B73" s="73" t="s">
        <v>457</v>
      </c>
      <c r="C73" s="73" t="s">
        <v>1351</v>
      </c>
      <c r="D73" t="s">
        <v>73</v>
      </c>
      <c r="E73" t="s">
        <v>117</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s="148" t="s">
        <v>2424</v>
      </c>
      <c r="J73" s="148" t="s">
        <v>1487</v>
      </c>
      <c r="K73" s="148" t="s">
        <v>2425</v>
      </c>
      <c r="L73" s="148" t="s">
        <v>2426</v>
      </c>
      <c r="M73" s="148" t="s">
        <v>176</v>
      </c>
      <c r="N73" s="148" t="s">
        <v>177</v>
      </c>
      <c r="O73" s="148" t="s">
        <v>178</v>
      </c>
      <c r="P73" s="148" t="s">
        <v>288</v>
      </c>
      <c r="Q73" s="148" t="s">
        <v>179</v>
      </c>
      <c r="R73" s="148" t="s">
        <v>176</v>
      </c>
      <c r="S73" s="148" t="s">
        <v>120</v>
      </c>
      <c r="T73" s="148" t="s">
        <v>174</v>
      </c>
      <c r="U73" s="148" t="s">
        <v>119</v>
      </c>
      <c r="V73" s="148" t="s">
        <v>719</v>
      </c>
      <c r="W73" s="148" t="s">
        <v>628</v>
      </c>
      <c r="X73" s="51" t="str">
        <f t="shared" si="1"/>
        <v>3</v>
      </c>
      <c r="Y73" s="51" t="str">
        <f>IF(T73="","",IF(AND(T73&lt;&gt;'Tabelas auxiliares'!$B$236,T73&lt;&gt;'Tabelas auxiliares'!$B$237),"FOLHA DE PESSOAL",IF(X73='Tabelas auxiliares'!$A$237,"CUSTEIO",IF(X73='Tabelas auxiliares'!$A$236,"INVESTIMENTO","ERRO - VERIFICAR"))))</f>
        <v>CUSTEIO</v>
      </c>
      <c r="Z73" s="150">
        <v>420375</v>
      </c>
      <c r="AA73" s="150">
        <v>1825</v>
      </c>
      <c r="AB73" s="149"/>
      <c r="AC73" s="150">
        <v>418550</v>
      </c>
    </row>
    <row r="74" spans="1:29" x14ac:dyDescent="0.25">
      <c r="A74" s="147" t="s">
        <v>1057</v>
      </c>
      <c r="B74" s="73" t="s">
        <v>457</v>
      </c>
      <c r="C74" s="73" t="s">
        <v>1352</v>
      </c>
      <c r="D74" t="s">
        <v>73</v>
      </c>
      <c r="E74" t="s">
        <v>117</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s="148" t="s">
        <v>2420</v>
      </c>
      <c r="J74" s="148" t="s">
        <v>2421</v>
      </c>
      <c r="K74" s="148" t="s">
        <v>2427</v>
      </c>
      <c r="L74" s="148" t="s">
        <v>2428</v>
      </c>
      <c r="M74" s="148" t="s">
        <v>176</v>
      </c>
      <c r="N74" s="148" t="s">
        <v>182</v>
      </c>
      <c r="O74" s="148" t="s">
        <v>178</v>
      </c>
      <c r="P74" s="148" t="s">
        <v>2245</v>
      </c>
      <c r="Q74" s="148" t="s">
        <v>179</v>
      </c>
      <c r="R74" s="148" t="s">
        <v>176</v>
      </c>
      <c r="S74" s="148" t="s">
        <v>120</v>
      </c>
      <c r="T74" s="148" t="s">
        <v>174</v>
      </c>
      <c r="U74" s="148" t="s">
        <v>2308</v>
      </c>
      <c r="V74" s="148" t="s">
        <v>719</v>
      </c>
      <c r="W74" s="148" t="s">
        <v>628</v>
      </c>
      <c r="X74" s="51" t="str">
        <f t="shared" si="1"/>
        <v>3</v>
      </c>
      <c r="Y74" s="51" t="str">
        <f>IF(T74="","",IF(AND(T74&lt;&gt;'Tabelas auxiliares'!$B$236,T74&lt;&gt;'Tabelas auxiliares'!$B$237),"FOLHA DE PESSOAL",IF(X74='Tabelas auxiliares'!$A$237,"CUSTEIO",IF(X74='Tabelas auxiliares'!$A$236,"INVESTIMENTO","ERRO - VERIFICAR"))))</f>
        <v>CUSTEIO</v>
      </c>
      <c r="Z74" s="150">
        <v>4180</v>
      </c>
      <c r="AA74" s="150">
        <v>4180</v>
      </c>
      <c r="AB74" s="149"/>
      <c r="AC74" s="149"/>
    </row>
    <row r="75" spans="1:29" x14ac:dyDescent="0.25">
      <c r="A75" s="147" t="s">
        <v>1057</v>
      </c>
      <c r="B75" s="73" t="s">
        <v>457</v>
      </c>
      <c r="C75" s="73" t="s">
        <v>1352</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s="148" t="s">
        <v>2424</v>
      </c>
      <c r="J75" s="148" t="s">
        <v>1487</v>
      </c>
      <c r="K75" s="148" t="s">
        <v>2429</v>
      </c>
      <c r="L75" s="148" t="s">
        <v>2426</v>
      </c>
      <c r="M75" s="148" t="s">
        <v>176</v>
      </c>
      <c r="N75" s="148" t="s">
        <v>182</v>
      </c>
      <c r="O75" s="148" t="s">
        <v>178</v>
      </c>
      <c r="P75" s="148" t="s">
        <v>2245</v>
      </c>
      <c r="Q75" s="148" t="s">
        <v>179</v>
      </c>
      <c r="R75" s="148" t="s">
        <v>176</v>
      </c>
      <c r="S75" s="148" t="s">
        <v>120</v>
      </c>
      <c r="T75" s="148" t="s">
        <v>174</v>
      </c>
      <c r="U75" s="148" t="s">
        <v>2308</v>
      </c>
      <c r="V75" s="148" t="s">
        <v>719</v>
      </c>
      <c r="W75" s="148" t="s">
        <v>628</v>
      </c>
      <c r="X75" s="51" t="str">
        <f t="shared" si="1"/>
        <v>3</v>
      </c>
      <c r="Y75" s="51" t="str">
        <f>IF(T75="","",IF(AND(T75&lt;&gt;'Tabelas auxiliares'!$B$236,T75&lt;&gt;'Tabelas auxiliares'!$B$237),"FOLHA DE PESSOAL",IF(X75='Tabelas auxiliares'!$A$237,"CUSTEIO",IF(X75='Tabelas auxiliares'!$A$236,"INVESTIMENTO","ERRO - VERIFICAR"))))</f>
        <v>CUSTEIO</v>
      </c>
      <c r="Z75" s="150">
        <v>54340</v>
      </c>
      <c r="AA75" s="149"/>
      <c r="AB75" s="149"/>
      <c r="AC75" s="150">
        <v>54340</v>
      </c>
    </row>
    <row r="76" spans="1:29" x14ac:dyDescent="0.25">
      <c r="A76" s="147" t="s">
        <v>1057</v>
      </c>
      <c r="B76" s="73" t="s">
        <v>457</v>
      </c>
      <c r="C76" s="73" t="s">
        <v>1352</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s="148" t="s">
        <v>2424</v>
      </c>
      <c r="J76" s="148" t="s">
        <v>1487</v>
      </c>
      <c r="K76" s="148" t="s">
        <v>2430</v>
      </c>
      <c r="L76" s="148" t="s">
        <v>2426</v>
      </c>
      <c r="M76" s="148" t="s">
        <v>176</v>
      </c>
      <c r="N76" s="148" t="s">
        <v>177</v>
      </c>
      <c r="O76" s="148" t="s">
        <v>178</v>
      </c>
      <c r="P76" s="148" t="s">
        <v>288</v>
      </c>
      <c r="Q76" s="148" t="s">
        <v>179</v>
      </c>
      <c r="R76" s="148" t="s">
        <v>176</v>
      </c>
      <c r="S76" s="148" t="s">
        <v>120</v>
      </c>
      <c r="T76" s="148" t="s">
        <v>174</v>
      </c>
      <c r="U76" s="148" t="s">
        <v>119</v>
      </c>
      <c r="V76" s="148" t="s">
        <v>719</v>
      </c>
      <c r="W76" s="148" t="s">
        <v>628</v>
      </c>
      <c r="X76" s="51" t="str">
        <f t="shared" si="1"/>
        <v>3</v>
      </c>
      <c r="Y76" s="51" t="str">
        <f>IF(T76="","",IF(AND(T76&lt;&gt;'Tabelas auxiliares'!$B$236,T76&lt;&gt;'Tabelas auxiliares'!$B$237),"FOLHA DE PESSOAL",IF(X76='Tabelas auxiliares'!$A$237,"CUSTEIO",IF(X76='Tabelas auxiliares'!$A$236,"INVESTIMENTO","ERRO - VERIFICAR"))))</f>
        <v>CUSTEIO</v>
      </c>
      <c r="Z76" s="150">
        <v>528770</v>
      </c>
      <c r="AA76" s="150">
        <v>2410</v>
      </c>
      <c r="AB76" s="149"/>
      <c r="AC76" s="150">
        <v>526360</v>
      </c>
    </row>
    <row r="77" spans="1:29" x14ac:dyDescent="0.25">
      <c r="A77" s="147" t="s">
        <v>1057</v>
      </c>
      <c r="B77" s="73" t="s">
        <v>459</v>
      </c>
      <c r="C77" s="73" t="s">
        <v>1353</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s="148" t="s">
        <v>2431</v>
      </c>
      <c r="J77" s="148" t="s">
        <v>1490</v>
      </c>
      <c r="K77" s="148" t="s">
        <v>2432</v>
      </c>
      <c r="L77" s="148" t="s">
        <v>2433</v>
      </c>
      <c r="M77" s="148" t="s">
        <v>320</v>
      </c>
      <c r="N77" s="148" t="s">
        <v>316</v>
      </c>
      <c r="O77" s="148" t="s">
        <v>178</v>
      </c>
      <c r="P77" s="148" t="s">
        <v>317</v>
      </c>
      <c r="Q77" s="148" t="s">
        <v>179</v>
      </c>
      <c r="R77" s="148" t="s">
        <v>176</v>
      </c>
      <c r="S77" s="148" t="s">
        <v>120</v>
      </c>
      <c r="T77" s="148" t="s">
        <v>174</v>
      </c>
      <c r="U77" s="148" t="s">
        <v>720</v>
      </c>
      <c r="V77" s="148" t="s">
        <v>807</v>
      </c>
      <c r="W77" s="148" t="s">
        <v>695</v>
      </c>
      <c r="X77" s="51" t="str">
        <f t="shared" si="1"/>
        <v>3</v>
      </c>
      <c r="Y77" s="51" t="str">
        <f>IF(T77="","",IF(AND(T77&lt;&gt;'Tabelas auxiliares'!$B$236,T77&lt;&gt;'Tabelas auxiliares'!$B$237),"FOLHA DE PESSOAL",IF(X77='Tabelas auxiliares'!$A$237,"CUSTEIO",IF(X77='Tabelas auxiliares'!$A$236,"INVESTIMENTO","ERRO - VERIFICAR"))))</f>
        <v>CUSTEIO</v>
      </c>
      <c r="Z77" s="150">
        <v>686095.44</v>
      </c>
      <c r="AA77" s="149"/>
      <c r="AB77" s="150">
        <v>94809.29</v>
      </c>
      <c r="AC77" s="150">
        <v>591286.15</v>
      </c>
    </row>
    <row r="78" spans="1:29" x14ac:dyDescent="0.25">
      <c r="A78" s="147" t="s">
        <v>1057</v>
      </c>
      <c r="B78" s="73" t="s">
        <v>459</v>
      </c>
      <c r="C78" s="73" t="s">
        <v>2213</v>
      </c>
      <c r="D78" t="s">
        <v>73</v>
      </c>
      <c r="E78" t="s">
        <v>117</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s="148" t="s">
        <v>2434</v>
      </c>
      <c r="J78" s="148" t="s">
        <v>2435</v>
      </c>
      <c r="K78" s="148" t="s">
        <v>2436</v>
      </c>
      <c r="L78" s="148" t="s">
        <v>2437</v>
      </c>
      <c r="M78" s="148" t="s">
        <v>320</v>
      </c>
      <c r="N78" s="148" t="s">
        <v>177</v>
      </c>
      <c r="O78" s="148" t="s">
        <v>178</v>
      </c>
      <c r="P78" s="148" t="s">
        <v>288</v>
      </c>
      <c r="Q78" s="148" t="s">
        <v>179</v>
      </c>
      <c r="R78" s="148" t="s">
        <v>176</v>
      </c>
      <c r="S78" s="148" t="s">
        <v>180</v>
      </c>
      <c r="T78" s="148" t="s">
        <v>174</v>
      </c>
      <c r="U78" s="148" t="s">
        <v>119</v>
      </c>
      <c r="V78" s="148" t="s">
        <v>807</v>
      </c>
      <c r="W78" s="148" t="s">
        <v>695</v>
      </c>
      <c r="X78" s="51" t="str">
        <f t="shared" si="1"/>
        <v>3</v>
      </c>
      <c r="Y78" s="51" t="str">
        <f>IF(T78="","",IF(AND(T78&lt;&gt;'Tabelas auxiliares'!$B$236,T78&lt;&gt;'Tabelas auxiliares'!$B$237),"FOLHA DE PESSOAL",IF(X78='Tabelas auxiliares'!$A$237,"CUSTEIO",IF(X78='Tabelas auxiliares'!$A$236,"INVESTIMENTO","ERRO - VERIFICAR"))))</f>
        <v>CUSTEIO</v>
      </c>
      <c r="Z78" s="150">
        <v>105829.43</v>
      </c>
      <c r="AA78" s="150">
        <v>13484.3</v>
      </c>
      <c r="AB78" s="149"/>
      <c r="AC78" s="150">
        <v>92345.13</v>
      </c>
    </row>
    <row r="79" spans="1:29" x14ac:dyDescent="0.25">
      <c r="A79" s="147" t="s">
        <v>1057</v>
      </c>
      <c r="B79" s="73" t="s">
        <v>537</v>
      </c>
      <c r="C79" s="73" t="s">
        <v>1350</v>
      </c>
      <c r="D79" t="s">
        <v>294</v>
      </c>
      <c r="E79" t="s">
        <v>117</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s="148" t="s">
        <v>2438</v>
      </c>
      <c r="J79" s="148" t="s">
        <v>2439</v>
      </c>
      <c r="K79" s="148" t="s">
        <v>2440</v>
      </c>
      <c r="L79" s="148" t="s">
        <v>2441</v>
      </c>
      <c r="M79" s="148" t="s">
        <v>176</v>
      </c>
      <c r="N79" s="148" t="s">
        <v>177</v>
      </c>
      <c r="O79" s="148" t="s">
        <v>178</v>
      </c>
      <c r="P79" s="148" t="s">
        <v>288</v>
      </c>
      <c r="Q79" s="148" t="s">
        <v>179</v>
      </c>
      <c r="R79" s="148" t="s">
        <v>176</v>
      </c>
      <c r="S79" s="148" t="s">
        <v>180</v>
      </c>
      <c r="T79" s="148" t="s">
        <v>174</v>
      </c>
      <c r="U79" s="148" t="s">
        <v>119</v>
      </c>
      <c r="V79" s="148" t="s">
        <v>719</v>
      </c>
      <c r="W79" s="148" t="s">
        <v>628</v>
      </c>
      <c r="X79" s="51" t="str">
        <f t="shared" si="1"/>
        <v>3</v>
      </c>
      <c r="Y79" s="51" t="str">
        <f>IF(T79="","",IF(AND(T79&lt;&gt;'Tabelas auxiliares'!$B$236,T79&lt;&gt;'Tabelas auxiliares'!$B$237),"FOLHA DE PESSOAL",IF(X79='Tabelas auxiliares'!$A$237,"CUSTEIO",IF(X79='Tabelas auxiliares'!$A$236,"INVESTIMENTO","ERRO - VERIFICAR"))))</f>
        <v>CUSTEIO</v>
      </c>
      <c r="Z79" s="150">
        <v>100800</v>
      </c>
      <c r="AA79" s="150">
        <v>100800</v>
      </c>
      <c r="AB79" s="149"/>
      <c r="AC79" s="149"/>
    </row>
    <row r="80" spans="1:29" x14ac:dyDescent="0.25">
      <c r="A80" s="147" t="s">
        <v>1057</v>
      </c>
      <c r="B80" s="73" t="s">
        <v>488</v>
      </c>
      <c r="C80" s="73" t="s">
        <v>1348</v>
      </c>
      <c r="D80" t="s">
        <v>83</v>
      </c>
      <c r="E80" t="s">
        <v>117</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s="148" t="s">
        <v>2247</v>
      </c>
      <c r="J80" s="148" t="s">
        <v>2442</v>
      </c>
      <c r="K80" s="148" t="s">
        <v>2443</v>
      </c>
      <c r="L80" s="148" t="s">
        <v>2444</v>
      </c>
      <c r="M80" s="148" t="s">
        <v>176</v>
      </c>
      <c r="N80" s="148" t="s">
        <v>182</v>
      </c>
      <c r="O80" s="148" t="s">
        <v>183</v>
      </c>
      <c r="P80" s="148" t="s">
        <v>184</v>
      </c>
      <c r="Q80" s="148" t="s">
        <v>179</v>
      </c>
      <c r="R80" s="148" t="s">
        <v>176</v>
      </c>
      <c r="S80" s="148" t="s">
        <v>120</v>
      </c>
      <c r="T80" s="148" t="s">
        <v>174</v>
      </c>
      <c r="U80" s="148" t="s">
        <v>409</v>
      </c>
      <c r="V80" s="148" t="s">
        <v>719</v>
      </c>
      <c r="W80" s="148" t="s">
        <v>628</v>
      </c>
      <c r="X80" s="51" t="str">
        <f t="shared" si="1"/>
        <v>3</v>
      </c>
      <c r="Y80" s="51" t="str">
        <f>IF(T80="","",IF(AND(T80&lt;&gt;'Tabelas auxiliares'!$B$236,T80&lt;&gt;'Tabelas auxiliares'!$B$237),"FOLHA DE PESSOAL",IF(X80='Tabelas auxiliares'!$A$237,"CUSTEIO",IF(X80='Tabelas auxiliares'!$A$236,"INVESTIMENTO","ERRO - VERIFICAR"))))</f>
        <v>CUSTEIO</v>
      </c>
      <c r="Z80" s="150">
        <v>800</v>
      </c>
      <c r="AA80" s="150">
        <v>800</v>
      </c>
      <c r="AB80" s="149"/>
      <c r="AC80" s="149"/>
    </row>
    <row r="81" spans="1:29" x14ac:dyDescent="0.25">
      <c r="A81" s="147" t="s">
        <v>1057</v>
      </c>
      <c r="B81" s="73" t="s">
        <v>488</v>
      </c>
      <c r="C81" s="73" t="s">
        <v>1348</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s="148" t="s">
        <v>2351</v>
      </c>
      <c r="J81" s="148" t="s">
        <v>1493</v>
      </c>
      <c r="K81" s="148" t="s">
        <v>2445</v>
      </c>
      <c r="L81" s="148" t="s">
        <v>327</v>
      </c>
      <c r="M81" s="148" t="s">
        <v>176</v>
      </c>
      <c r="N81" s="148" t="s">
        <v>182</v>
      </c>
      <c r="O81" s="148" t="s">
        <v>183</v>
      </c>
      <c r="P81" s="148" t="s">
        <v>184</v>
      </c>
      <c r="Q81" s="148" t="s">
        <v>179</v>
      </c>
      <c r="R81" s="148" t="s">
        <v>176</v>
      </c>
      <c r="S81" s="148" t="s">
        <v>120</v>
      </c>
      <c r="T81" s="148" t="s">
        <v>174</v>
      </c>
      <c r="U81" s="148" t="s">
        <v>409</v>
      </c>
      <c r="V81" s="148" t="s">
        <v>719</v>
      </c>
      <c r="W81" s="148" t="s">
        <v>628</v>
      </c>
      <c r="X81" s="51" t="str">
        <f t="shared" si="1"/>
        <v>3</v>
      </c>
      <c r="Y81" s="51" t="str">
        <f>IF(T81="","",IF(AND(T81&lt;&gt;'Tabelas auxiliares'!$B$236,T81&lt;&gt;'Tabelas auxiliares'!$B$237),"FOLHA DE PESSOAL",IF(X81='Tabelas auxiliares'!$A$237,"CUSTEIO",IF(X81='Tabelas auxiliares'!$A$236,"INVESTIMENTO","ERRO - VERIFICAR"))))</f>
        <v>CUSTEIO</v>
      </c>
      <c r="Z81" s="150">
        <v>4000</v>
      </c>
      <c r="AA81" s="149"/>
      <c r="AB81" s="149"/>
      <c r="AC81" s="150">
        <v>4000</v>
      </c>
    </row>
    <row r="82" spans="1:29" x14ac:dyDescent="0.25">
      <c r="A82" s="147" t="s">
        <v>1057</v>
      </c>
      <c r="B82" s="73" t="s">
        <v>488</v>
      </c>
      <c r="C82" s="73" t="s">
        <v>1350</v>
      </c>
      <c r="D82" t="s">
        <v>71</v>
      </c>
      <c r="E82" t="s">
        <v>117</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s="148" t="s">
        <v>2288</v>
      </c>
      <c r="J82" s="148" t="s">
        <v>2446</v>
      </c>
      <c r="K82" s="148" t="s">
        <v>2447</v>
      </c>
      <c r="L82" s="148" t="s">
        <v>2448</v>
      </c>
      <c r="M82" s="148" t="s">
        <v>2449</v>
      </c>
      <c r="N82" s="148" t="s">
        <v>177</v>
      </c>
      <c r="O82" s="148" t="s">
        <v>178</v>
      </c>
      <c r="P82" s="148" t="s">
        <v>288</v>
      </c>
      <c r="Q82" s="148" t="s">
        <v>179</v>
      </c>
      <c r="R82" s="148" t="s">
        <v>176</v>
      </c>
      <c r="S82" s="148" t="s">
        <v>120</v>
      </c>
      <c r="T82" s="148" t="s">
        <v>174</v>
      </c>
      <c r="U82" s="148" t="s">
        <v>119</v>
      </c>
      <c r="V82" s="148" t="s">
        <v>721</v>
      </c>
      <c r="W82" s="148" t="s">
        <v>631</v>
      </c>
      <c r="X82" s="51" t="str">
        <f t="shared" si="1"/>
        <v>3</v>
      </c>
      <c r="Y82" s="51" t="str">
        <f>IF(T82="","",IF(AND(T82&lt;&gt;'Tabelas auxiliares'!$B$236,T82&lt;&gt;'Tabelas auxiliares'!$B$237),"FOLHA DE PESSOAL",IF(X82='Tabelas auxiliares'!$A$237,"CUSTEIO",IF(X82='Tabelas auxiliares'!$A$236,"INVESTIMENTO","ERRO - VERIFICAR"))))</f>
        <v>CUSTEIO</v>
      </c>
      <c r="Z82" s="150">
        <v>2000</v>
      </c>
      <c r="AA82" s="149"/>
      <c r="AB82" s="149"/>
      <c r="AC82" s="150">
        <v>2000</v>
      </c>
    </row>
    <row r="83" spans="1:29" x14ac:dyDescent="0.25">
      <c r="A83" s="147" t="s">
        <v>1060</v>
      </c>
      <c r="B83" s="73" t="s">
        <v>177</v>
      </c>
      <c r="C83" s="73" t="s">
        <v>1061</v>
      </c>
      <c r="D83" t="s">
        <v>90</v>
      </c>
      <c r="E83" t="s">
        <v>117</v>
      </c>
      <c r="F83" s="51" t="str">
        <f>IFERROR(VLOOKUP(D83,'Tabelas auxiliares'!$A$3:$B$61,2,FALSE),"")</f>
        <v>SUGEPE-FOLHA - PASEP + AUX. MORADIA</v>
      </c>
      <c r="G83" s="51" t="str">
        <f>IFERROR(VLOOKUP($B83,'Tabelas auxiliares'!$A$65:$C$102,2,FALSE),"")</f>
        <v/>
      </c>
      <c r="H83" s="51" t="str">
        <f>IFERROR(VLOOKUP($B83,'Tabelas auxiliares'!$A$65:$C$102,3,FALSE),"")</f>
        <v/>
      </c>
      <c r="I83" s="148" t="s">
        <v>2450</v>
      </c>
      <c r="J83" s="148" t="s">
        <v>2451</v>
      </c>
      <c r="K83" s="148" t="s">
        <v>2452</v>
      </c>
      <c r="L83" s="148" t="s">
        <v>2453</v>
      </c>
      <c r="M83" s="148" t="s">
        <v>2454</v>
      </c>
      <c r="N83" s="148" t="s">
        <v>177</v>
      </c>
      <c r="O83" s="148" t="s">
        <v>178</v>
      </c>
      <c r="P83" s="148" t="s">
        <v>288</v>
      </c>
      <c r="Q83" s="148" t="s">
        <v>2455</v>
      </c>
      <c r="R83" s="148" t="s">
        <v>2454</v>
      </c>
      <c r="S83" s="148" t="s">
        <v>120</v>
      </c>
      <c r="T83" s="148" t="s">
        <v>174</v>
      </c>
      <c r="U83" s="148" t="s">
        <v>119</v>
      </c>
      <c r="V83" s="148" t="s">
        <v>734</v>
      </c>
      <c r="W83" s="148" t="s">
        <v>644</v>
      </c>
      <c r="X83" s="51" t="str">
        <f t="shared" si="1"/>
        <v>3</v>
      </c>
      <c r="Y83" s="51" t="str">
        <f>IF(T83="","",IF(AND(T83&lt;&gt;'Tabelas auxiliares'!$B$236,T83&lt;&gt;'Tabelas auxiliares'!$B$237),"FOLHA DE PESSOAL",IF(X83='Tabelas auxiliares'!$A$237,"CUSTEIO",IF(X83='Tabelas auxiliares'!$A$236,"INVESTIMENTO","ERRO - VERIFICAR"))))</f>
        <v>CUSTEIO</v>
      </c>
      <c r="Z83" s="150">
        <v>911.61</v>
      </c>
      <c r="AA83" s="149"/>
      <c r="AB83" s="149"/>
      <c r="AC83" s="150">
        <v>911.61</v>
      </c>
    </row>
    <row r="84" spans="1:29" x14ac:dyDescent="0.25">
      <c r="A84" s="147" t="s">
        <v>1060</v>
      </c>
      <c r="B84" s="73" t="s">
        <v>443</v>
      </c>
      <c r="C84" s="73" t="s">
        <v>1061</v>
      </c>
      <c r="D84" t="s">
        <v>15</v>
      </c>
      <c r="E84" t="s">
        <v>117</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s="148" t="s">
        <v>2456</v>
      </c>
      <c r="J84" s="148" t="s">
        <v>2457</v>
      </c>
      <c r="K84" s="148" t="s">
        <v>2458</v>
      </c>
      <c r="L84" s="148" t="s">
        <v>2459</v>
      </c>
      <c r="M84" s="148" t="s">
        <v>2460</v>
      </c>
      <c r="N84" s="148" t="s">
        <v>177</v>
      </c>
      <c r="O84" s="148" t="s">
        <v>178</v>
      </c>
      <c r="P84" s="148" t="s">
        <v>288</v>
      </c>
      <c r="Q84" s="148" t="s">
        <v>179</v>
      </c>
      <c r="R84" s="148" t="s">
        <v>176</v>
      </c>
      <c r="S84" s="148" t="s">
        <v>120</v>
      </c>
      <c r="T84" s="148" t="s">
        <v>174</v>
      </c>
      <c r="U84" s="148" t="s">
        <v>119</v>
      </c>
      <c r="V84" s="148" t="s">
        <v>786</v>
      </c>
      <c r="W84" s="148" t="s">
        <v>674</v>
      </c>
      <c r="X84" s="51" t="str">
        <f t="shared" si="1"/>
        <v>3</v>
      </c>
      <c r="Y84" s="51" t="str">
        <f>IF(T84="","",IF(AND(T84&lt;&gt;'Tabelas auxiliares'!$B$236,T84&lt;&gt;'Tabelas auxiliares'!$B$237),"FOLHA DE PESSOAL",IF(X84='Tabelas auxiliares'!$A$237,"CUSTEIO",IF(X84='Tabelas auxiliares'!$A$236,"INVESTIMENTO","ERRO - VERIFICAR"))))</f>
        <v>CUSTEIO</v>
      </c>
      <c r="Z84" s="150">
        <v>212.19</v>
      </c>
      <c r="AA84" s="150">
        <v>212.19</v>
      </c>
      <c r="AB84" s="149"/>
      <c r="AC84" s="149"/>
    </row>
    <row r="85" spans="1:29" x14ac:dyDescent="0.25">
      <c r="A85" s="147" t="s">
        <v>1060</v>
      </c>
      <c r="B85" s="73" t="s">
        <v>443</v>
      </c>
      <c r="C85" s="73" t="s">
        <v>1061</v>
      </c>
      <c r="D85" t="s">
        <v>17</v>
      </c>
      <c r="E85" t="s">
        <v>117</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s="148" t="s">
        <v>2461</v>
      </c>
      <c r="J85" s="148" t="s">
        <v>2462</v>
      </c>
      <c r="K85" s="148" t="s">
        <v>2463</v>
      </c>
      <c r="L85" s="148" t="s">
        <v>2464</v>
      </c>
      <c r="M85" s="148" t="s">
        <v>328</v>
      </c>
      <c r="N85" s="148" t="s">
        <v>329</v>
      </c>
      <c r="O85" s="148" t="s">
        <v>330</v>
      </c>
      <c r="P85" s="148" t="s">
        <v>331</v>
      </c>
      <c r="Q85" s="148" t="s">
        <v>179</v>
      </c>
      <c r="R85" s="148" t="s">
        <v>176</v>
      </c>
      <c r="S85" s="148" t="s">
        <v>120</v>
      </c>
      <c r="T85" s="148" t="s">
        <v>174</v>
      </c>
      <c r="U85" s="148" t="s">
        <v>808</v>
      </c>
      <c r="V85" s="148" t="s">
        <v>809</v>
      </c>
      <c r="W85" s="148" t="s">
        <v>696</v>
      </c>
      <c r="X85" s="51" t="str">
        <f t="shared" si="1"/>
        <v>3</v>
      </c>
      <c r="Y85" s="51" t="str">
        <f>IF(T85="","",IF(AND(T85&lt;&gt;'Tabelas auxiliares'!$B$236,T85&lt;&gt;'Tabelas auxiliares'!$B$237),"FOLHA DE PESSOAL",IF(X85='Tabelas auxiliares'!$A$237,"CUSTEIO",IF(X85='Tabelas auxiliares'!$A$236,"INVESTIMENTO","ERRO - VERIFICAR"))))</f>
        <v>CUSTEIO</v>
      </c>
      <c r="Z85" s="150">
        <v>0.01</v>
      </c>
      <c r="AA85" s="150">
        <v>0.01</v>
      </c>
      <c r="AB85" s="149"/>
      <c r="AC85" s="149"/>
    </row>
    <row r="86" spans="1:29" x14ac:dyDescent="0.25">
      <c r="A86" s="147" t="s">
        <v>1060</v>
      </c>
      <c r="B86" s="73" t="s">
        <v>443</v>
      </c>
      <c r="C86" s="73" t="s">
        <v>1061</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s="148" t="s">
        <v>2465</v>
      </c>
      <c r="J86" s="148" t="s">
        <v>2466</v>
      </c>
      <c r="K86" s="148" t="s">
        <v>2467</v>
      </c>
      <c r="L86" s="148" t="s">
        <v>2468</v>
      </c>
      <c r="M86" s="148" t="s">
        <v>2469</v>
      </c>
      <c r="N86" s="148" t="s">
        <v>177</v>
      </c>
      <c r="O86" s="148" t="s">
        <v>178</v>
      </c>
      <c r="P86" s="148" t="s">
        <v>288</v>
      </c>
      <c r="Q86" s="148" t="s">
        <v>179</v>
      </c>
      <c r="R86" s="148" t="s">
        <v>176</v>
      </c>
      <c r="S86" s="148" t="s">
        <v>120</v>
      </c>
      <c r="T86" s="148" t="s">
        <v>174</v>
      </c>
      <c r="U86" s="148" t="s">
        <v>119</v>
      </c>
      <c r="V86" s="148" t="s">
        <v>810</v>
      </c>
      <c r="W86" s="148" t="s">
        <v>697</v>
      </c>
      <c r="X86" s="51" t="str">
        <f t="shared" si="1"/>
        <v>3</v>
      </c>
      <c r="Y86" s="51" t="str">
        <f>IF(T86="","",IF(AND(T86&lt;&gt;'Tabelas auxiliares'!$B$236,T86&lt;&gt;'Tabelas auxiliares'!$B$237),"FOLHA DE PESSOAL",IF(X86='Tabelas auxiliares'!$A$237,"CUSTEIO",IF(X86='Tabelas auxiliares'!$A$236,"INVESTIMENTO","ERRO - VERIFICAR"))))</f>
        <v>CUSTEIO</v>
      </c>
      <c r="Z86" s="150">
        <v>1765</v>
      </c>
      <c r="AA86" s="149"/>
      <c r="AB86" s="149"/>
      <c r="AC86" s="150">
        <v>1765</v>
      </c>
    </row>
    <row r="87" spans="1:29" x14ac:dyDescent="0.25">
      <c r="A87" s="147" t="s">
        <v>1060</v>
      </c>
      <c r="B87" s="73" t="s">
        <v>443</v>
      </c>
      <c r="C87" s="73" t="s">
        <v>1061</v>
      </c>
      <c r="D87" t="s">
        <v>27</v>
      </c>
      <c r="E87" t="s">
        <v>117</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s="148" t="s">
        <v>2470</v>
      </c>
      <c r="J87" s="148" t="s">
        <v>2471</v>
      </c>
      <c r="K87" s="148" t="s">
        <v>2472</v>
      </c>
      <c r="L87" s="148" t="s">
        <v>2473</v>
      </c>
      <c r="M87" s="148" t="s">
        <v>1505</v>
      </c>
      <c r="N87" s="148" t="s">
        <v>177</v>
      </c>
      <c r="O87" s="148" t="s">
        <v>178</v>
      </c>
      <c r="P87" s="148" t="s">
        <v>288</v>
      </c>
      <c r="Q87" s="148" t="s">
        <v>179</v>
      </c>
      <c r="R87" s="148" t="s">
        <v>176</v>
      </c>
      <c r="S87" s="148" t="s">
        <v>120</v>
      </c>
      <c r="T87" s="148" t="s">
        <v>174</v>
      </c>
      <c r="U87" s="148" t="s">
        <v>119</v>
      </c>
      <c r="V87" s="148" t="s">
        <v>810</v>
      </c>
      <c r="W87" s="148" t="s">
        <v>697</v>
      </c>
      <c r="X87" s="51" t="str">
        <f t="shared" si="1"/>
        <v>3</v>
      </c>
      <c r="Y87" s="51" t="str">
        <f>IF(T87="","",IF(AND(T87&lt;&gt;'Tabelas auxiliares'!$B$236,T87&lt;&gt;'Tabelas auxiliares'!$B$237),"FOLHA DE PESSOAL",IF(X87='Tabelas auxiliares'!$A$237,"CUSTEIO",IF(X87='Tabelas auxiliares'!$A$236,"INVESTIMENTO","ERRO - VERIFICAR"))))</f>
        <v>CUSTEIO</v>
      </c>
      <c r="Z87" s="150">
        <v>18948</v>
      </c>
      <c r="AA87" s="150">
        <v>9842.44</v>
      </c>
      <c r="AB87" s="149"/>
      <c r="AC87" s="150">
        <v>9105.56</v>
      </c>
    </row>
    <row r="88" spans="1:29" x14ac:dyDescent="0.25">
      <c r="A88" s="147" t="s">
        <v>1060</v>
      </c>
      <c r="B88" s="73" t="s">
        <v>443</v>
      </c>
      <c r="C88" s="73" t="s">
        <v>1061</v>
      </c>
      <c r="D88" t="s">
        <v>27</v>
      </c>
      <c r="E88" t="s">
        <v>117</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s="148" t="s">
        <v>2276</v>
      </c>
      <c r="J88" s="148" t="s">
        <v>2474</v>
      </c>
      <c r="K88" s="148" t="s">
        <v>2475</v>
      </c>
      <c r="L88" s="148" t="s">
        <v>2476</v>
      </c>
      <c r="M88" s="148" t="s">
        <v>2477</v>
      </c>
      <c r="N88" s="148" t="s">
        <v>177</v>
      </c>
      <c r="O88" s="148" t="s">
        <v>178</v>
      </c>
      <c r="P88" s="148" t="s">
        <v>288</v>
      </c>
      <c r="Q88" s="148" t="s">
        <v>179</v>
      </c>
      <c r="R88" s="148" t="s">
        <v>176</v>
      </c>
      <c r="S88" s="148" t="s">
        <v>120</v>
      </c>
      <c r="T88" s="148" t="s">
        <v>174</v>
      </c>
      <c r="U88" s="148" t="s">
        <v>119</v>
      </c>
      <c r="V88" s="148" t="s">
        <v>2478</v>
      </c>
      <c r="W88" s="148" t="s">
        <v>2479</v>
      </c>
      <c r="X88" s="51" t="str">
        <f t="shared" si="1"/>
        <v>3</v>
      </c>
      <c r="Y88" s="51" t="str">
        <f>IF(T88="","",IF(AND(T88&lt;&gt;'Tabelas auxiliares'!$B$236,T88&lt;&gt;'Tabelas auxiliares'!$B$237),"FOLHA DE PESSOAL",IF(X88='Tabelas auxiliares'!$A$237,"CUSTEIO",IF(X88='Tabelas auxiliares'!$A$236,"INVESTIMENTO","ERRO - VERIFICAR"))))</f>
        <v>CUSTEIO</v>
      </c>
      <c r="Z88" s="150">
        <v>6399.96</v>
      </c>
      <c r="AA88" s="150">
        <v>3199.98</v>
      </c>
      <c r="AB88" s="149"/>
      <c r="AC88" s="150">
        <v>3199.98</v>
      </c>
    </row>
    <row r="89" spans="1:29" x14ac:dyDescent="0.25">
      <c r="A89" s="147" t="s">
        <v>1060</v>
      </c>
      <c r="B89" s="73" t="s">
        <v>443</v>
      </c>
      <c r="C89" s="73" t="s">
        <v>1061</v>
      </c>
      <c r="D89" t="s">
        <v>35</v>
      </c>
      <c r="E89" t="s">
        <v>117</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s="148" t="s">
        <v>2480</v>
      </c>
      <c r="J89" s="148" t="s">
        <v>2481</v>
      </c>
      <c r="K89" s="148" t="s">
        <v>2482</v>
      </c>
      <c r="L89" s="148" t="s">
        <v>2483</v>
      </c>
      <c r="M89" s="148" t="s">
        <v>2484</v>
      </c>
      <c r="N89" s="148" t="s">
        <v>177</v>
      </c>
      <c r="O89" s="148" t="s">
        <v>178</v>
      </c>
      <c r="P89" s="148" t="s">
        <v>288</v>
      </c>
      <c r="Q89" s="148" t="s">
        <v>179</v>
      </c>
      <c r="R89" s="148" t="s">
        <v>176</v>
      </c>
      <c r="S89" s="148" t="s">
        <v>120</v>
      </c>
      <c r="T89" s="148" t="s">
        <v>174</v>
      </c>
      <c r="U89" s="148" t="s">
        <v>119</v>
      </c>
      <c r="V89" s="148" t="s">
        <v>2478</v>
      </c>
      <c r="W89" s="148" t="s">
        <v>2479</v>
      </c>
      <c r="X89" s="51" t="str">
        <f t="shared" si="1"/>
        <v>3</v>
      </c>
      <c r="Y89" s="51" t="str">
        <f>IF(T89="","",IF(AND(T89&lt;&gt;'Tabelas auxiliares'!$B$236,T89&lt;&gt;'Tabelas auxiliares'!$B$237),"FOLHA DE PESSOAL",IF(X89='Tabelas auxiliares'!$A$237,"CUSTEIO",IF(X89='Tabelas auxiliares'!$A$236,"INVESTIMENTO","ERRO - VERIFICAR"))))</f>
        <v>CUSTEIO</v>
      </c>
      <c r="Z89" s="150">
        <v>1946.05</v>
      </c>
      <c r="AA89" s="150">
        <v>1946.05</v>
      </c>
      <c r="AB89" s="149"/>
      <c r="AC89" s="149"/>
    </row>
    <row r="90" spans="1:29" x14ac:dyDescent="0.25">
      <c r="A90" s="147" t="s">
        <v>1060</v>
      </c>
      <c r="B90" s="73" t="s">
        <v>443</v>
      </c>
      <c r="C90" s="73" t="s">
        <v>1061</v>
      </c>
      <c r="D90" t="s">
        <v>35</v>
      </c>
      <c r="E90" t="s">
        <v>117</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s="148" t="s">
        <v>2480</v>
      </c>
      <c r="J90" s="148" t="s">
        <v>2481</v>
      </c>
      <c r="K90" s="148" t="s">
        <v>2485</v>
      </c>
      <c r="L90" s="148" t="s">
        <v>2486</v>
      </c>
      <c r="M90" s="148" t="s">
        <v>2484</v>
      </c>
      <c r="N90" s="148" t="s">
        <v>177</v>
      </c>
      <c r="O90" s="148" t="s">
        <v>178</v>
      </c>
      <c r="P90" s="148" t="s">
        <v>288</v>
      </c>
      <c r="Q90" s="148" t="s">
        <v>179</v>
      </c>
      <c r="R90" s="148" t="s">
        <v>176</v>
      </c>
      <c r="S90" s="148" t="s">
        <v>120</v>
      </c>
      <c r="T90" s="148" t="s">
        <v>174</v>
      </c>
      <c r="U90" s="148" t="s">
        <v>119</v>
      </c>
      <c r="V90" s="148" t="s">
        <v>2478</v>
      </c>
      <c r="W90" s="148" t="s">
        <v>2479</v>
      </c>
      <c r="X90" s="51" t="str">
        <f t="shared" si="1"/>
        <v>3</v>
      </c>
      <c r="Y90" s="51" t="str">
        <f>IF(T90="","",IF(AND(T90&lt;&gt;'Tabelas auxiliares'!$B$236,T90&lt;&gt;'Tabelas auxiliares'!$B$237),"FOLHA DE PESSOAL",IF(X90='Tabelas auxiliares'!$A$237,"CUSTEIO",IF(X90='Tabelas auxiliares'!$A$236,"INVESTIMENTO","ERRO - VERIFICAR"))))</f>
        <v>CUSTEIO</v>
      </c>
      <c r="Z90" s="150">
        <v>591.82000000000005</v>
      </c>
      <c r="AA90" s="150">
        <v>591.82000000000005</v>
      </c>
      <c r="AB90" s="149"/>
      <c r="AC90" s="149"/>
    </row>
    <row r="91" spans="1:29" x14ac:dyDescent="0.25">
      <c r="A91" s="147" t="s">
        <v>1060</v>
      </c>
      <c r="B91" s="73" t="s">
        <v>443</v>
      </c>
      <c r="C91" s="73" t="s">
        <v>1061</v>
      </c>
      <c r="D91" t="s">
        <v>35</v>
      </c>
      <c r="E91" t="s">
        <v>117</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s="148" t="s">
        <v>2418</v>
      </c>
      <c r="J91" s="148" t="s">
        <v>2487</v>
      </c>
      <c r="K91" s="148" t="s">
        <v>2488</v>
      </c>
      <c r="L91" s="148" t="s">
        <v>2489</v>
      </c>
      <c r="M91" s="148" t="s">
        <v>2484</v>
      </c>
      <c r="N91" s="148" t="s">
        <v>177</v>
      </c>
      <c r="O91" s="148" t="s">
        <v>178</v>
      </c>
      <c r="P91" s="148" t="s">
        <v>288</v>
      </c>
      <c r="Q91" s="148" t="s">
        <v>179</v>
      </c>
      <c r="R91" s="148" t="s">
        <v>176</v>
      </c>
      <c r="S91" s="148" t="s">
        <v>120</v>
      </c>
      <c r="T91" s="148" t="s">
        <v>174</v>
      </c>
      <c r="U91" s="148" t="s">
        <v>119</v>
      </c>
      <c r="V91" s="148" t="s">
        <v>2478</v>
      </c>
      <c r="W91" s="148" t="s">
        <v>2479</v>
      </c>
      <c r="X91" s="51" t="str">
        <f t="shared" si="1"/>
        <v>3</v>
      </c>
      <c r="Y91" s="51" t="str">
        <f>IF(T91="","",IF(AND(T91&lt;&gt;'Tabelas auxiliares'!$B$236,T91&lt;&gt;'Tabelas auxiliares'!$B$237),"FOLHA DE PESSOAL",IF(X91='Tabelas auxiliares'!$A$237,"CUSTEIO",IF(X91='Tabelas auxiliares'!$A$236,"INVESTIMENTO","ERRO - VERIFICAR"))))</f>
        <v>CUSTEIO</v>
      </c>
      <c r="Z91" s="150">
        <v>31188.78</v>
      </c>
      <c r="AA91" s="150">
        <v>18008.259999999998</v>
      </c>
      <c r="AB91" s="149"/>
      <c r="AC91" s="150">
        <v>13180.52</v>
      </c>
    </row>
    <row r="92" spans="1:29" x14ac:dyDescent="0.25">
      <c r="A92" s="147" t="s">
        <v>1060</v>
      </c>
      <c r="B92" s="73" t="s">
        <v>443</v>
      </c>
      <c r="C92" s="73" t="s">
        <v>1061</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s="148" t="s">
        <v>2490</v>
      </c>
      <c r="J92" s="148" t="s">
        <v>2491</v>
      </c>
      <c r="K92" s="148" t="s">
        <v>2492</v>
      </c>
      <c r="L92" s="148" t="s">
        <v>186</v>
      </c>
      <c r="M92" s="148" t="s">
        <v>1519</v>
      </c>
      <c r="N92" s="148" t="s">
        <v>177</v>
      </c>
      <c r="O92" s="148" t="s">
        <v>178</v>
      </c>
      <c r="P92" s="148" t="s">
        <v>288</v>
      </c>
      <c r="Q92" s="148" t="s">
        <v>179</v>
      </c>
      <c r="R92" s="148" t="s">
        <v>176</v>
      </c>
      <c r="S92" s="148" t="s">
        <v>120</v>
      </c>
      <c r="T92" s="148" t="s">
        <v>174</v>
      </c>
      <c r="U92" s="148" t="s">
        <v>119</v>
      </c>
      <c r="V92" s="148" t="s">
        <v>723</v>
      </c>
      <c r="W92" s="148" t="s">
        <v>635</v>
      </c>
      <c r="X92" s="51" t="str">
        <f t="shared" si="1"/>
        <v>3</v>
      </c>
      <c r="Y92" s="51" t="str">
        <f>IF(T92="","",IF(AND(T92&lt;&gt;'Tabelas auxiliares'!$B$236,T92&lt;&gt;'Tabelas auxiliares'!$B$237),"FOLHA DE PESSOAL",IF(X92='Tabelas auxiliares'!$A$237,"CUSTEIO",IF(X92='Tabelas auxiliares'!$A$236,"INVESTIMENTO","ERRO - VERIFICAR"))))</f>
        <v>CUSTEIO</v>
      </c>
      <c r="Z92" s="150">
        <v>547.15</v>
      </c>
      <c r="AA92" s="150">
        <v>547.15</v>
      </c>
      <c r="AB92" s="149"/>
      <c r="AC92" s="149"/>
    </row>
    <row r="93" spans="1:29" x14ac:dyDescent="0.25">
      <c r="A93" s="147" t="s">
        <v>1060</v>
      </c>
      <c r="B93" s="73" t="s">
        <v>443</v>
      </c>
      <c r="C93" s="73" t="s">
        <v>1061</v>
      </c>
      <c r="D93" t="s">
        <v>61</v>
      </c>
      <c r="E93" t="s">
        <v>117</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s="148" t="s">
        <v>2493</v>
      </c>
      <c r="J93" s="148" t="s">
        <v>1528</v>
      </c>
      <c r="K93" s="148" t="s">
        <v>2494</v>
      </c>
      <c r="L93" s="148" t="s">
        <v>2495</v>
      </c>
      <c r="M93" s="148" t="s">
        <v>332</v>
      </c>
      <c r="N93" s="148" t="s">
        <v>177</v>
      </c>
      <c r="O93" s="148" t="s">
        <v>178</v>
      </c>
      <c r="P93" s="148" t="s">
        <v>288</v>
      </c>
      <c r="Q93" s="148" t="s">
        <v>179</v>
      </c>
      <c r="R93" s="148" t="s">
        <v>176</v>
      </c>
      <c r="S93" s="148" t="s">
        <v>120</v>
      </c>
      <c r="T93" s="148" t="s">
        <v>174</v>
      </c>
      <c r="U93" s="148" t="s">
        <v>119</v>
      </c>
      <c r="V93" s="148" t="s">
        <v>811</v>
      </c>
      <c r="W93" s="148" t="s">
        <v>698</v>
      </c>
      <c r="X93" s="51" t="str">
        <f t="shared" si="1"/>
        <v>3</v>
      </c>
      <c r="Y93" s="51" t="str">
        <f>IF(T93="","",IF(AND(T93&lt;&gt;'Tabelas auxiliares'!$B$236,T93&lt;&gt;'Tabelas auxiliares'!$B$237),"FOLHA DE PESSOAL",IF(X93='Tabelas auxiliares'!$A$237,"CUSTEIO",IF(X93='Tabelas auxiliares'!$A$236,"INVESTIMENTO","ERRO - VERIFICAR"))))</f>
        <v>CUSTEIO</v>
      </c>
      <c r="Z93" s="150">
        <v>2008</v>
      </c>
      <c r="AA93" s="150">
        <v>2008</v>
      </c>
      <c r="AB93" s="149"/>
      <c r="AC93" s="149"/>
    </row>
    <row r="94" spans="1:29" x14ac:dyDescent="0.25">
      <c r="A94" s="147" t="s">
        <v>1060</v>
      </c>
      <c r="B94" s="73" t="s">
        <v>443</v>
      </c>
      <c r="C94" s="73" t="s">
        <v>1061</v>
      </c>
      <c r="D94" t="s">
        <v>61</v>
      </c>
      <c r="E94" t="s">
        <v>117</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s="148" t="s">
        <v>2496</v>
      </c>
      <c r="J94" s="148" t="s">
        <v>1521</v>
      </c>
      <c r="K94" s="148" t="s">
        <v>2497</v>
      </c>
      <c r="L94" s="148" t="s">
        <v>2498</v>
      </c>
      <c r="M94" s="148" t="s">
        <v>333</v>
      </c>
      <c r="N94" s="148" t="s">
        <v>177</v>
      </c>
      <c r="O94" s="148" t="s">
        <v>178</v>
      </c>
      <c r="P94" s="148" t="s">
        <v>288</v>
      </c>
      <c r="Q94" s="148" t="s">
        <v>179</v>
      </c>
      <c r="R94" s="148" t="s">
        <v>176</v>
      </c>
      <c r="S94" s="148" t="s">
        <v>120</v>
      </c>
      <c r="T94" s="148" t="s">
        <v>174</v>
      </c>
      <c r="U94" s="148" t="s">
        <v>119</v>
      </c>
      <c r="V94" s="148" t="s">
        <v>724</v>
      </c>
      <c r="W94" s="148" t="s">
        <v>636</v>
      </c>
      <c r="X94" s="51" t="str">
        <f t="shared" si="1"/>
        <v>3</v>
      </c>
      <c r="Y94" s="51" t="str">
        <f>IF(T94="","",IF(AND(T94&lt;&gt;'Tabelas auxiliares'!$B$236,T94&lt;&gt;'Tabelas auxiliares'!$B$237),"FOLHA DE PESSOAL",IF(X94='Tabelas auxiliares'!$A$237,"CUSTEIO",IF(X94='Tabelas auxiliares'!$A$236,"INVESTIMENTO","ERRO - VERIFICAR"))))</f>
        <v>CUSTEIO</v>
      </c>
      <c r="Z94" s="150">
        <v>27747.24</v>
      </c>
      <c r="AA94" s="149"/>
      <c r="AB94" s="149"/>
      <c r="AC94" s="150">
        <v>27747.24</v>
      </c>
    </row>
    <row r="95" spans="1:29" x14ac:dyDescent="0.25">
      <c r="A95" s="147" t="s">
        <v>1060</v>
      </c>
      <c r="B95" s="73" t="s">
        <v>443</v>
      </c>
      <c r="C95" s="73" t="s">
        <v>1061</v>
      </c>
      <c r="D95" t="s">
        <v>61</v>
      </c>
      <c r="E95" t="s">
        <v>117</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s="148" t="s">
        <v>2354</v>
      </c>
      <c r="J95" s="148" t="s">
        <v>1526</v>
      </c>
      <c r="K95" s="148" t="s">
        <v>2499</v>
      </c>
      <c r="L95" s="148" t="s">
        <v>334</v>
      </c>
      <c r="M95" s="148" t="s">
        <v>335</v>
      </c>
      <c r="N95" s="148" t="s">
        <v>177</v>
      </c>
      <c r="O95" s="148" t="s">
        <v>178</v>
      </c>
      <c r="P95" s="148" t="s">
        <v>288</v>
      </c>
      <c r="Q95" s="148" t="s">
        <v>179</v>
      </c>
      <c r="R95" s="148" t="s">
        <v>176</v>
      </c>
      <c r="S95" s="148" t="s">
        <v>120</v>
      </c>
      <c r="T95" s="148" t="s">
        <v>174</v>
      </c>
      <c r="U95" s="148" t="s">
        <v>119</v>
      </c>
      <c r="V95" s="148" t="s">
        <v>812</v>
      </c>
      <c r="W95" s="148" t="s">
        <v>699</v>
      </c>
      <c r="X95" s="51" t="str">
        <f t="shared" si="1"/>
        <v>3</v>
      </c>
      <c r="Y95" s="51" t="str">
        <f>IF(T95="","",IF(AND(T95&lt;&gt;'Tabelas auxiliares'!$B$236,T95&lt;&gt;'Tabelas auxiliares'!$B$237),"FOLHA DE PESSOAL",IF(X95='Tabelas auxiliares'!$A$237,"CUSTEIO",IF(X95='Tabelas auxiliares'!$A$236,"INVESTIMENTO","ERRO - VERIFICAR"))))</f>
        <v>CUSTEIO</v>
      </c>
      <c r="Z95" s="150">
        <v>16393.689999999999</v>
      </c>
      <c r="AA95" s="150">
        <v>1605.77</v>
      </c>
      <c r="AB95" s="150">
        <v>1405.47</v>
      </c>
      <c r="AC95" s="150">
        <v>13382.45</v>
      </c>
    </row>
    <row r="96" spans="1:29" x14ac:dyDescent="0.25">
      <c r="A96" s="147" t="s">
        <v>1060</v>
      </c>
      <c r="B96" s="73" t="s">
        <v>443</v>
      </c>
      <c r="C96" s="73" t="s">
        <v>1061</v>
      </c>
      <c r="D96" t="s">
        <v>61</v>
      </c>
      <c r="E96" t="s">
        <v>117</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s="148" t="s">
        <v>2500</v>
      </c>
      <c r="J96" s="148" t="s">
        <v>1528</v>
      </c>
      <c r="K96" s="148" t="s">
        <v>2501</v>
      </c>
      <c r="L96" s="148" t="s">
        <v>336</v>
      </c>
      <c r="M96" s="148" t="s">
        <v>332</v>
      </c>
      <c r="N96" s="148" t="s">
        <v>177</v>
      </c>
      <c r="O96" s="148" t="s">
        <v>178</v>
      </c>
      <c r="P96" s="148" t="s">
        <v>288</v>
      </c>
      <c r="Q96" s="148" t="s">
        <v>179</v>
      </c>
      <c r="R96" s="148" t="s">
        <v>176</v>
      </c>
      <c r="S96" s="148" t="s">
        <v>120</v>
      </c>
      <c r="T96" s="148" t="s">
        <v>174</v>
      </c>
      <c r="U96" s="148" t="s">
        <v>119</v>
      </c>
      <c r="V96" s="148" t="s">
        <v>811</v>
      </c>
      <c r="W96" s="148" t="s">
        <v>698</v>
      </c>
      <c r="X96" s="51" t="str">
        <f t="shared" si="1"/>
        <v>3</v>
      </c>
      <c r="Y96" s="51" t="str">
        <f>IF(T96="","",IF(AND(T96&lt;&gt;'Tabelas auxiliares'!$B$236,T96&lt;&gt;'Tabelas auxiliares'!$B$237),"FOLHA DE PESSOAL",IF(X96='Tabelas auxiliares'!$A$237,"CUSTEIO",IF(X96='Tabelas auxiliares'!$A$236,"INVESTIMENTO","ERRO - VERIFICAR"))))</f>
        <v>CUSTEIO</v>
      </c>
      <c r="Z96" s="150">
        <v>15000</v>
      </c>
      <c r="AA96" s="150">
        <v>15000</v>
      </c>
      <c r="AB96" s="149"/>
      <c r="AC96" s="149"/>
    </row>
    <row r="97" spans="1:29" x14ac:dyDescent="0.25">
      <c r="A97" s="147" t="s">
        <v>1060</v>
      </c>
      <c r="B97" s="73" t="s">
        <v>443</v>
      </c>
      <c r="C97" s="73" t="s">
        <v>1061</v>
      </c>
      <c r="D97" t="s">
        <v>71</v>
      </c>
      <c r="E97" t="s">
        <v>117</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s="148" t="s">
        <v>2502</v>
      </c>
      <c r="J97" s="148" t="s">
        <v>2503</v>
      </c>
      <c r="K97" s="148" t="s">
        <v>2504</v>
      </c>
      <c r="L97" s="148" t="s">
        <v>2505</v>
      </c>
      <c r="M97" s="148" t="s">
        <v>2506</v>
      </c>
      <c r="N97" s="148" t="s">
        <v>2507</v>
      </c>
      <c r="O97" s="148" t="s">
        <v>2508</v>
      </c>
      <c r="P97" s="148" t="s">
        <v>2509</v>
      </c>
      <c r="Q97" s="148" t="s">
        <v>179</v>
      </c>
      <c r="R97" s="148" t="s">
        <v>176</v>
      </c>
      <c r="S97" s="148" t="s">
        <v>120</v>
      </c>
      <c r="T97" s="148" t="s">
        <v>174</v>
      </c>
      <c r="U97" s="148" t="s">
        <v>2510</v>
      </c>
      <c r="V97" s="148" t="s">
        <v>809</v>
      </c>
      <c r="W97" s="148" t="s">
        <v>696</v>
      </c>
      <c r="X97" s="51" t="str">
        <f t="shared" si="1"/>
        <v>3</v>
      </c>
      <c r="Y97" s="51" t="str">
        <f>IF(T97="","",IF(AND(T97&lt;&gt;'Tabelas auxiliares'!$B$236,T97&lt;&gt;'Tabelas auxiliares'!$B$237),"FOLHA DE PESSOAL",IF(X97='Tabelas auxiliares'!$A$237,"CUSTEIO",IF(X97='Tabelas auxiliares'!$A$236,"INVESTIMENTO","ERRO - VERIFICAR"))))</f>
        <v>CUSTEIO</v>
      </c>
      <c r="Z97" s="150">
        <v>844.63</v>
      </c>
      <c r="AA97" s="150">
        <v>844.63</v>
      </c>
      <c r="AB97" s="149"/>
      <c r="AC97" s="149"/>
    </row>
    <row r="98" spans="1:29" x14ac:dyDescent="0.25">
      <c r="A98" s="147" t="s">
        <v>1060</v>
      </c>
      <c r="B98" s="73" t="s">
        <v>443</v>
      </c>
      <c r="C98" s="73" t="s">
        <v>1061</v>
      </c>
      <c r="D98" t="s">
        <v>71</v>
      </c>
      <c r="E98" t="s">
        <v>117</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s="148" t="s">
        <v>2511</v>
      </c>
      <c r="J98" s="148" t="s">
        <v>2512</v>
      </c>
      <c r="K98" s="148" t="s">
        <v>2513</v>
      </c>
      <c r="L98" s="148" t="s">
        <v>2514</v>
      </c>
      <c r="M98" s="148" t="s">
        <v>2515</v>
      </c>
      <c r="N98" s="148" t="s">
        <v>329</v>
      </c>
      <c r="O98" s="148" t="s">
        <v>2171</v>
      </c>
      <c r="P98" s="148" t="s">
        <v>2516</v>
      </c>
      <c r="Q98" s="148" t="s">
        <v>179</v>
      </c>
      <c r="R98" s="148" t="s">
        <v>176</v>
      </c>
      <c r="S98" s="148" t="s">
        <v>120</v>
      </c>
      <c r="T98" s="148" t="s">
        <v>174</v>
      </c>
      <c r="U98" s="148" t="s">
        <v>2517</v>
      </c>
      <c r="V98" s="148" t="s">
        <v>809</v>
      </c>
      <c r="W98" s="148" t="s">
        <v>696</v>
      </c>
      <c r="X98" s="51" t="str">
        <f t="shared" si="1"/>
        <v>3</v>
      </c>
      <c r="Y98" s="51" t="str">
        <f>IF(T98="","",IF(AND(T98&lt;&gt;'Tabelas auxiliares'!$B$236,T98&lt;&gt;'Tabelas auxiliares'!$B$237),"FOLHA DE PESSOAL",IF(X98='Tabelas auxiliares'!$A$237,"CUSTEIO",IF(X98='Tabelas auxiliares'!$A$236,"INVESTIMENTO","ERRO - VERIFICAR"))))</f>
        <v>CUSTEIO</v>
      </c>
      <c r="Z98" s="150">
        <v>2396</v>
      </c>
      <c r="AA98" s="149"/>
      <c r="AB98" s="149"/>
      <c r="AC98" s="150">
        <v>2396</v>
      </c>
    </row>
    <row r="99" spans="1:29" x14ac:dyDescent="0.25">
      <c r="A99" s="147" t="s">
        <v>1060</v>
      </c>
      <c r="B99" s="73" t="s">
        <v>443</v>
      </c>
      <c r="C99" s="73" t="s">
        <v>1061</v>
      </c>
      <c r="D99" t="s">
        <v>84</v>
      </c>
      <c r="E99" t="s">
        <v>117</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s="148" t="s">
        <v>2518</v>
      </c>
      <c r="J99" s="148" t="s">
        <v>2519</v>
      </c>
      <c r="K99" s="148" t="s">
        <v>2520</v>
      </c>
      <c r="L99" s="148" t="s">
        <v>2521</v>
      </c>
      <c r="M99" s="148" t="s">
        <v>1537</v>
      </c>
      <c r="N99" s="148" t="s">
        <v>177</v>
      </c>
      <c r="O99" s="148" t="s">
        <v>178</v>
      </c>
      <c r="P99" s="148" t="s">
        <v>288</v>
      </c>
      <c r="Q99" s="148" t="s">
        <v>179</v>
      </c>
      <c r="R99" s="148" t="s">
        <v>176</v>
      </c>
      <c r="S99" s="148" t="s">
        <v>120</v>
      </c>
      <c r="T99" s="148" t="s">
        <v>174</v>
      </c>
      <c r="U99" s="148" t="s">
        <v>119</v>
      </c>
      <c r="V99" s="148" t="s">
        <v>1538</v>
      </c>
      <c r="W99" s="148" t="s">
        <v>697</v>
      </c>
      <c r="X99" s="51" t="str">
        <f t="shared" si="1"/>
        <v>3</v>
      </c>
      <c r="Y99" s="51" t="str">
        <f>IF(T99="","",IF(AND(T99&lt;&gt;'Tabelas auxiliares'!$B$236,T99&lt;&gt;'Tabelas auxiliares'!$B$237),"FOLHA DE PESSOAL",IF(X99='Tabelas auxiliares'!$A$237,"CUSTEIO",IF(X99='Tabelas auxiliares'!$A$236,"INVESTIMENTO","ERRO - VERIFICAR"))))</f>
        <v>CUSTEIO</v>
      </c>
      <c r="Z99" s="150">
        <v>7</v>
      </c>
      <c r="AA99" s="150">
        <v>7</v>
      </c>
      <c r="AB99" s="149"/>
      <c r="AC99" s="149"/>
    </row>
    <row r="100" spans="1:29" x14ac:dyDescent="0.25">
      <c r="A100" s="147" t="s">
        <v>1060</v>
      </c>
      <c r="B100" s="73" t="s">
        <v>443</v>
      </c>
      <c r="C100" s="73" t="s">
        <v>1061</v>
      </c>
      <c r="D100" t="s">
        <v>84</v>
      </c>
      <c r="E100" t="s">
        <v>117</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s="148" t="s">
        <v>2522</v>
      </c>
      <c r="J100" s="148" t="s">
        <v>1539</v>
      </c>
      <c r="K100" s="148" t="s">
        <v>2523</v>
      </c>
      <c r="L100" s="148" t="s">
        <v>1541</v>
      </c>
      <c r="M100" s="148" t="s">
        <v>1542</v>
      </c>
      <c r="N100" s="148" t="s">
        <v>177</v>
      </c>
      <c r="O100" s="148" t="s">
        <v>178</v>
      </c>
      <c r="P100" s="148" t="s">
        <v>288</v>
      </c>
      <c r="Q100" s="148" t="s">
        <v>179</v>
      </c>
      <c r="R100" s="148" t="s">
        <v>176</v>
      </c>
      <c r="S100" s="148" t="s">
        <v>120</v>
      </c>
      <c r="T100" s="148" t="s">
        <v>174</v>
      </c>
      <c r="U100" s="148" t="s">
        <v>119</v>
      </c>
      <c r="V100" s="148" t="s">
        <v>810</v>
      </c>
      <c r="W100" s="148" t="s">
        <v>697</v>
      </c>
      <c r="X100" s="51" t="str">
        <f t="shared" si="1"/>
        <v>3</v>
      </c>
      <c r="Y100" s="51" t="str">
        <f>IF(T100="","",IF(AND(T100&lt;&gt;'Tabelas auxiliares'!$B$236,T100&lt;&gt;'Tabelas auxiliares'!$B$237),"FOLHA DE PESSOAL",IF(X100='Tabelas auxiliares'!$A$237,"CUSTEIO",IF(X100='Tabelas auxiliares'!$A$236,"INVESTIMENTO","ERRO - VERIFICAR"))))</f>
        <v>CUSTEIO</v>
      </c>
      <c r="Z100" s="150">
        <v>82199.850000000006</v>
      </c>
      <c r="AA100" s="150">
        <v>50999.85</v>
      </c>
      <c r="AB100" s="150">
        <v>4000</v>
      </c>
      <c r="AC100" s="150">
        <v>27200</v>
      </c>
    </row>
    <row r="101" spans="1:29" x14ac:dyDescent="0.25">
      <c r="A101" s="147" t="s">
        <v>1060</v>
      </c>
      <c r="B101" s="73" t="s">
        <v>443</v>
      </c>
      <c r="C101" s="73" t="s">
        <v>1061</v>
      </c>
      <c r="D101" t="s">
        <v>84</v>
      </c>
      <c r="E101" t="s">
        <v>117</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s="148" t="s">
        <v>2524</v>
      </c>
      <c r="J101" s="148" t="s">
        <v>2525</v>
      </c>
      <c r="K101" s="148" t="s">
        <v>2526</v>
      </c>
      <c r="L101" s="148" t="s">
        <v>2527</v>
      </c>
      <c r="M101" s="148" t="s">
        <v>1537</v>
      </c>
      <c r="N101" s="148" t="s">
        <v>177</v>
      </c>
      <c r="O101" s="148" t="s">
        <v>178</v>
      </c>
      <c r="P101" s="148" t="s">
        <v>288</v>
      </c>
      <c r="Q101" s="148" t="s">
        <v>179</v>
      </c>
      <c r="R101" s="148" t="s">
        <v>176</v>
      </c>
      <c r="S101" s="148" t="s">
        <v>120</v>
      </c>
      <c r="T101" s="148" t="s">
        <v>174</v>
      </c>
      <c r="U101" s="148" t="s">
        <v>119</v>
      </c>
      <c r="V101" s="148" t="s">
        <v>2528</v>
      </c>
      <c r="W101" s="148" t="s">
        <v>2529</v>
      </c>
      <c r="X101" s="51" t="str">
        <f t="shared" si="1"/>
        <v>3</v>
      </c>
      <c r="Y101" s="51" t="str">
        <f>IF(T101="","",IF(AND(T101&lt;&gt;'Tabelas auxiliares'!$B$236,T101&lt;&gt;'Tabelas auxiliares'!$B$237),"FOLHA DE PESSOAL",IF(X101='Tabelas auxiliares'!$A$237,"CUSTEIO",IF(X101='Tabelas auxiliares'!$A$236,"INVESTIMENTO","ERRO - VERIFICAR"))))</f>
        <v>CUSTEIO</v>
      </c>
      <c r="Z101" s="150">
        <v>7941</v>
      </c>
      <c r="AA101" s="150">
        <v>25</v>
      </c>
      <c r="AB101" s="150">
        <v>2028</v>
      </c>
      <c r="AC101" s="150">
        <v>5888</v>
      </c>
    </row>
    <row r="102" spans="1:29" x14ac:dyDescent="0.25">
      <c r="A102" s="147" t="s">
        <v>1060</v>
      </c>
      <c r="B102" s="73" t="s">
        <v>443</v>
      </c>
      <c r="C102" s="73" t="s">
        <v>1061</v>
      </c>
      <c r="D102" t="s">
        <v>88</v>
      </c>
      <c r="E102" t="s">
        <v>117</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s="148" t="s">
        <v>2530</v>
      </c>
      <c r="J102" s="148" t="s">
        <v>2531</v>
      </c>
      <c r="K102" s="148" t="s">
        <v>2532</v>
      </c>
      <c r="L102" s="148" t="s">
        <v>2533</v>
      </c>
      <c r="M102" s="148" t="s">
        <v>2534</v>
      </c>
      <c r="N102" s="148" t="s">
        <v>177</v>
      </c>
      <c r="O102" s="148" t="s">
        <v>178</v>
      </c>
      <c r="P102" s="148" t="s">
        <v>288</v>
      </c>
      <c r="Q102" s="148" t="s">
        <v>179</v>
      </c>
      <c r="R102" s="148" t="s">
        <v>176</v>
      </c>
      <c r="S102" s="148" t="s">
        <v>120</v>
      </c>
      <c r="T102" s="148" t="s">
        <v>174</v>
      </c>
      <c r="U102" s="148" t="s">
        <v>119</v>
      </c>
      <c r="V102" s="148" t="s">
        <v>810</v>
      </c>
      <c r="W102" s="148" t="s">
        <v>697</v>
      </c>
      <c r="X102" s="51" t="str">
        <f t="shared" si="1"/>
        <v>3</v>
      </c>
      <c r="Y102" s="51" t="str">
        <f>IF(T102="","",IF(AND(T102&lt;&gt;'Tabelas auxiliares'!$B$236,T102&lt;&gt;'Tabelas auxiliares'!$B$237),"FOLHA DE PESSOAL",IF(X102='Tabelas auxiliares'!$A$237,"CUSTEIO",IF(X102='Tabelas auxiliares'!$A$236,"INVESTIMENTO","ERRO - VERIFICAR"))))</f>
        <v>CUSTEIO</v>
      </c>
      <c r="Z102" s="150">
        <v>477.34</v>
      </c>
      <c r="AA102" s="150">
        <v>317.08</v>
      </c>
      <c r="AB102" s="149"/>
      <c r="AC102" s="150">
        <v>160.26</v>
      </c>
    </row>
    <row r="103" spans="1:29" x14ac:dyDescent="0.25">
      <c r="A103" s="147" t="s">
        <v>1060</v>
      </c>
      <c r="B103" s="73" t="s">
        <v>445</v>
      </c>
      <c r="C103" s="73" t="s">
        <v>1061</v>
      </c>
      <c r="D103" t="s">
        <v>35</v>
      </c>
      <c r="E103" t="s">
        <v>117</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s="148" t="s">
        <v>2535</v>
      </c>
      <c r="J103" s="148" t="s">
        <v>1560</v>
      </c>
      <c r="K103" s="148" t="s">
        <v>2536</v>
      </c>
      <c r="L103" s="148" t="s">
        <v>195</v>
      </c>
      <c r="M103" s="148" t="s">
        <v>194</v>
      </c>
      <c r="N103" s="148" t="s">
        <v>177</v>
      </c>
      <c r="O103" s="148" t="s">
        <v>178</v>
      </c>
      <c r="P103" s="148" t="s">
        <v>288</v>
      </c>
      <c r="Q103" s="148" t="s">
        <v>179</v>
      </c>
      <c r="R103" s="148" t="s">
        <v>176</v>
      </c>
      <c r="S103" s="148" t="s">
        <v>120</v>
      </c>
      <c r="T103" s="148" t="s">
        <v>174</v>
      </c>
      <c r="U103" s="148" t="s">
        <v>119</v>
      </c>
      <c r="V103" s="148" t="s">
        <v>731</v>
      </c>
      <c r="W103" s="148" t="s">
        <v>640</v>
      </c>
      <c r="X103" s="51" t="str">
        <f t="shared" si="1"/>
        <v>3</v>
      </c>
      <c r="Y103" s="51" t="str">
        <f>IF(T103="","",IF(AND(T103&lt;&gt;'Tabelas auxiliares'!$B$236,T103&lt;&gt;'Tabelas auxiliares'!$B$237),"FOLHA DE PESSOAL",IF(X103='Tabelas auxiliares'!$A$237,"CUSTEIO",IF(X103='Tabelas auxiliares'!$A$236,"INVESTIMENTO","ERRO - VERIFICAR"))))</f>
        <v>CUSTEIO</v>
      </c>
      <c r="Z103" s="150">
        <v>625.41999999999996</v>
      </c>
      <c r="AA103" s="150">
        <v>210.45</v>
      </c>
      <c r="AB103" s="150">
        <v>78.849999999999994</v>
      </c>
      <c r="AC103" s="150">
        <v>336.12</v>
      </c>
    </row>
    <row r="104" spans="1:29" x14ac:dyDescent="0.25">
      <c r="A104" s="147" t="s">
        <v>1060</v>
      </c>
      <c r="B104" s="73" t="s">
        <v>445</v>
      </c>
      <c r="C104" s="73" t="s">
        <v>1061</v>
      </c>
      <c r="D104" t="s">
        <v>35</v>
      </c>
      <c r="E104" t="s">
        <v>117</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s="148" t="s">
        <v>2537</v>
      </c>
      <c r="J104" s="148" t="s">
        <v>1560</v>
      </c>
      <c r="K104" s="148" t="s">
        <v>2538</v>
      </c>
      <c r="L104" s="148" t="s">
        <v>195</v>
      </c>
      <c r="M104" s="148" t="s">
        <v>194</v>
      </c>
      <c r="N104" s="148" t="s">
        <v>177</v>
      </c>
      <c r="O104" s="148" t="s">
        <v>178</v>
      </c>
      <c r="P104" s="148" t="s">
        <v>288</v>
      </c>
      <c r="Q104" s="148" t="s">
        <v>179</v>
      </c>
      <c r="R104" s="148" t="s">
        <v>176</v>
      </c>
      <c r="S104" s="148" t="s">
        <v>120</v>
      </c>
      <c r="T104" s="148" t="s">
        <v>174</v>
      </c>
      <c r="U104" s="148" t="s">
        <v>119</v>
      </c>
      <c r="V104" s="148" t="s">
        <v>730</v>
      </c>
      <c r="W104" s="148" t="s">
        <v>639</v>
      </c>
      <c r="X104" s="51" t="str">
        <f t="shared" si="1"/>
        <v>3</v>
      </c>
      <c r="Y104" s="51" t="str">
        <f>IF(T104="","",IF(AND(T104&lt;&gt;'Tabelas auxiliares'!$B$236,T104&lt;&gt;'Tabelas auxiliares'!$B$237),"FOLHA DE PESSOAL",IF(X104='Tabelas auxiliares'!$A$237,"CUSTEIO",IF(X104='Tabelas auxiliares'!$A$236,"INVESTIMENTO","ERRO - VERIFICAR"))))</f>
        <v>CUSTEIO</v>
      </c>
      <c r="Z104" s="150">
        <v>757346.87</v>
      </c>
      <c r="AA104" s="150">
        <v>14400.41</v>
      </c>
      <c r="AB104" s="149"/>
      <c r="AC104" s="150">
        <v>742946.46</v>
      </c>
    </row>
    <row r="105" spans="1:29" x14ac:dyDescent="0.25">
      <c r="A105" s="147" t="s">
        <v>1060</v>
      </c>
      <c r="B105" s="73" t="s">
        <v>445</v>
      </c>
      <c r="C105" s="73" t="s">
        <v>1061</v>
      </c>
      <c r="D105" t="s">
        <v>35</v>
      </c>
      <c r="E105" t="s">
        <v>117</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s="148" t="s">
        <v>2539</v>
      </c>
      <c r="J105" s="148" t="s">
        <v>1557</v>
      </c>
      <c r="K105" s="148" t="s">
        <v>2540</v>
      </c>
      <c r="L105" s="148" t="s">
        <v>195</v>
      </c>
      <c r="M105" s="148" t="s">
        <v>194</v>
      </c>
      <c r="N105" s="148" t="s">
        <v>177</v>
      </c>
      <c r="O105" s="148" t="s">
        <v>178</v>
      </c>
      <c r="P105" s="148" t="s">
        <v>288</v>
      </c>
      <c r="Q105" s="148" t="s">
        <v>179</v>
      </c>
      <c r="R105" s="148" t="s">
        <v>176</v>
      </c>
      <c r="S105" s="148" t="s">
        <v>120</v>
      </c>
      <c r="T105" s="148" t="s">
        <v>174</v>
      </c>
      <c r="U105" s="148" t="s">
        <v>119</v>
      </c>
      <c r="V105" s="148" t="s">
        <v>731</v>
      </c>
      <c r="W105" s="148" t="s">
        <v>640</v>
      </c>
      <c r="X105" s="51" t="str">
        <f t="shared" si="1"/>
        <v>3</v>
      </c>
      <c r="Y105" s="51" t="str">
        <f>IF(T105="","",IF(AND(T105&lt;&gt;'Tabelas auxiliares'!$B$236,T105&lt;&gt;'Tabelas auxiliares'!$B$237),"FOLHA DE PESSOAL",IF(X105='Tabelas auxiliares'!$A$237,"CUSTEIO",IF(X105='Tabelas auxiliares'!$A$236,"INVESTIMENTO","ERRO - VERIFICAR"))))</f>
        <v>CUSTEIO</v>
      </c>
      <c r="Z105" s="150">
        <v>177.73</v>
      </c>
      <c r="AA105" s="149"/>
      <c r="AB105" s="150">
        <v>15.63</v>
      </c>
      <c r="AC105" s="150">
        <v>162.1</v>
      </c>
    </row>
    <row r="106" spans="1:29" x14ac:dyDescent="0.25">
      <c r="A106" s="147" t="s">
        <v>1060</v>
      </c>
      <c r="B106" s="73" t="s">
        <v>445</v>
      </c>
      <c r="C106" s="73" t="s">
        <v>1061</v>
      </c>
      <c r="D106" t="s">
        <v>35</v>
      </c>
      <c r="E106" t="s">
        <v>117</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s="148" t="s">
        <v>2541</v>
      </c>
      <c r="J106" s="148" t="s">
        <v>1554</v>
      </c>
      <c r="K106" s="148" t="s">
        <v>2542</v>
      </c>
      <c r="L106" s="148" t="s">
        <v>191</v>
      </c>
      <c r="M106" s="148" t="s">
        <v>192</v>
      </c>
      <c r="N106" s="148" t="s">
        <v>177</v>
      </c>
      <c r="O106" s="148" t="s">
        <v>178</v>
      </c>
      <c r="P106" s="148" t="s">
        <v>288</v>
      </c>
      <c r="Q106" s="148" t="s">
        <v>179</v>
      </c>
      <c r="R106" s="148" t="s">
        <v>176</v>
      </c>
      <c r="S106" s="148" t="s">
        <v>120</v>
      </c>
      <c r="T106" s="148" t="s">
        <v>174</v>
      </c>
      <c r="U106" s="148" t="s">
        <v>119</v>
      </c>
      <c r="V106" s="148" t="s">
        <v>729</v>
      </c>
      <c r="W106" s="148" t="s">
        <v>638</v>
      </c>
      <c r="X106" s="51" t="str">
        <f t="shared" si="1"/>
        <v>3</v>
      </c>
      <c r="Y106" s="51" t="str">
        <f>IF(T106="","",IF(AND(T106&lt;&gt;'Tabelas auxiliares'!$B$236,T106&lt;&gt;'Tabelas auxiliares'!$B$237),"FOLHA DE PESSOAL",IF(X106='Tabelas auxiliares'!$A$237,"CUSTEIO",IF(X106='Tabelas auxiliares'!$A$236,"INVESTIMENTO","ERRO - VERIFICAR"))))</f>
        <v>CUSTEIO</v>
      </c>
      <c r="Z106" s="150">
        <v>426732.08</v>
      </c>
      <c r="AA106" s="150">
        <v>920.74</v>
      </c>
      <c r="AB106" s="149"/>
      <c r="AC106" s="150">
        <v>425811.34</v>
      </c>
    </row>
    <row r="107" spans="1:29" x14ac:dyDescent="0.25">
      <c r="A107" s="147" t="s">
        <v>1060</v>
      </c>
      <c r="B107" s="73" t="s">
        <v>445</v>
      </c>
      <c r="C107" s="73" t="s">
        <v>1061</v>
      </c>
      <c r="D107" t="s">
        <v>35</v>
      </c>
      <c r="E107" t="s">
        <v>117</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s="148" t="s">
        <v>2543</v>
      </c>
      <c r="J107" s="148" t="s">
        <v>2544</v>
      </c>
      <c r="K107" s="148" t="s">
        <v>2545</v>
      </c>
      <c r="L107" s="148" t="s">
        <v>2546</v>
      </c>
      <c r="M107" s="148" t="s">
        <v>192</v>
      </c>
      <c r="N107" s="148" t="s">
        <v>177</v>
      </c>
      <c r="O107" s="148" t="s">
        <v>178</v>
      </c>
      <c r="P107" s="148" t="s">
        <v>288</v>
      </c>
      <c r="Q107" s="148" t="s">
        <v>179</v>
      </c>
      <c r="R107" s="148" t="s">
        <v>176</v>
      </c>
      <c r="S107" s="148" t="s">
        <v>120</v>
      </c>
      <c r="T107" s="148" t="s">
        <v>174</v>
      </c>
      <c r="U107" s="148" t="s">
        <v>119</v>
      </c>
      <c r="V107" s="148" t="s">
        <v>729</v>
      </c>
      <c r="W107" s="148" t="s">
        <v>638</v>
      </c>
      <c r="X107" s="51" t="str">
        <f t="shared" si="1"/>
        <v>3</v>
      </c>
      <c r="Y107" s="51" t="str">
        <f>IF(T107="","",IF(AND(T107&lt;&gt;'Tabelas auxiliares'!$B$236,T107&lt;&gt;'Tabelas auxiliares'!$B$237),"FOLHA DE PESSOAL",IF(X107='Tabelas auxiliares'!$A$237,"CUSTEIO",IF(X107='Tabelas auxiliares'!$A$236,"INVESTIMENTO","ERRO - VERIFICAR"))))</f>
        <v>CUSTEIO</v>
      </c>
      <c r="Z107" s="150">
        <v>475842.55</v>
      </c>
      <c r="AA107" s="150">
        <v>152337.99</v>
      </c>
      <c r="AB107" s="150">
        <v>66198.92</v>
      </c>
      <c r="AC107" s="150">
        <v>257305.64</v>
      </c>
    </row>
    <row r="108" spans="1:29" x14ac:dyDescent="0.25">
      <c r="A108" s="147" t="s">
        <v>1060</v>
      </c>
      <c r="B108" s="73" t="s">
        <v>445</v>
      </c>
      <c r="C108" s="73" t="s">
        <v>1061</v>
      </c>
      <c r="D108" t="s">
        <v>35</v>
      </c>
      <c r="E108" t="s">
        <v>117</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s="148" t="s">
        <v>2547</v>
      </c>
      <c r="J108" s="148" t="s">
        <v>1557</v>
      </c>
      <c r="K108" s="148" t="s">
        <v>2548</v>
      </c>
      <c r="L108" s="148" t="s">
        <v>193</v>
      </c>
      <c r="M108" s="148" t="s">
        <v>194</v>
      </c>
      <c r="N108" s="148" t="s">
        <v>177</v>
      </c>
      <c r="O108" s="148" t="s">
        <v>178</v>
      </c>
      <c r="P108" s="148" t="s">
        <v>288</v>
      </c>
      <c r="Q108" s="148" t="s">
        <v>179</v>
      </c>
      <c r="R108" s="148" t="s">
        <v>176</v>
      </c>
      <c r="S108" s="148" t="s">
        <v>120</v>
      </c>
      <c r="T108" s="148" t="s">
        <v>174</v>
      </c>
      <c r="U108" s="148" t="s">
        <v>119</v>
      </c>
      <c r="V108" s="148" t="s">
        <v>730</v>
      </c>
      <c r="W108" s="148" t="s">
        <v>639</v>
      </c>
      <c r="X108" s="51" t="str">
        <f t="shared" si="1"/>
        <v>3</v>
      </c>
      <c r="Y108" s="51" t="str">
        <f>IF(T108="","",IF(AND(T108&lt;&gt;'Tabelas auxiliares'!$B$236,T108&lt;&gt;'Tabelas auxiliares'!$B$237),"FOLHA DE PESSOAL",IF(X108='Tabelas auxiliares'!$A$237,"CUSTEIO",IF(X108='Tabelas auxiliares'!$A$236,"INVESTIMENTO","ERRO - VERIFICAR"))))</f>
        <v>CUSTEIO</v>
      </c>
      <c r="Z108" s="150">
        <v>318927.34999999998</v>
      </c>
      <c r="AA108" s="150">
        <v>8551.7000000000007</v>
      </c>
      <c r="AB108" s="149"/>
      <c r="AC108" s="150">
        <v>310375.65000000002</v>
      </c>
    </row>
    <row r="109" spans="1:29" x14ac:dyDescent="0.25">
      <c r="A109" s="147" t="s">
        <v>1060</v>
      </c>
      <c r="B109" s="73" t="s">
        <v>450</v>
      </c>
      <c r="C109" s="73" t="s">
        <v>1355</v>
      </c>
      <c r="D109" t="s">
        <v>15</v>
      </c>
      <c r="E109" t="s">
        <v>117</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s="148" t="s">
        <v>2511</v>
      </c>
      <c r="J109" s="148" t="s">
        <v>2549</v>
      </c>
      <c r="K109" s="148" t="s">
        <v>2550</v>
      </c>
      <c r="L109" s="148" t="s">
        <v>2551</v>
      </c>
      <c r="M109" s="148" t="s">
        <v>176</v>
      </c>
      <c r="N109" s="148" t="s">
        <v>177</v>
      </c>
      <c r="O109" s="148" t="s">
        <v>178</v>
      </c>
      <c r="P109" s="148" t="s">
        <v>288</v>
      </c>
      <c r="Q109" s="148" t="s">
        <v>179</v>
      </c>
      <c r="R109" s="148" t="s">
        <v>176</v>
      </c>
      <c r="S109" s="148" t="s">
        <v>120</v>
      </c>
      <c r="T109" s="148" t="s">
        <v>174</v>
      </c>
      <c r="U109" s="148" t="s">
        <v>119</v>
      </c>
      <c r="V109" s="148" t="s">
        <v>719</v>
      </c>
      <c r="W109" s="148" t="s">
        <v>628</v>
      </c>
      <c r="X109" s="51" t="str">
        <f t="shared" si="1"/>
        <v>3</v>
      </c>
      <c r="Y109" s="51" t="str">
        <f>IF(T109="","",IF(AND(T109&lt;&gt;'Tabelas auxiliares'!$B$236,T109&lt;&gt;'Tabelas auxiliares'!$B$237),"FOLHA DE PESSOAL",IF(X109='Tabelas auxiliares'!$A$237,"CUSTEIO",IF(X109='Tabelas auxiliares'!$A$236,"INVESTIMENTO","ERRO - VERIFICAR"))))</f>
        <v>CUSTEIO</v>
      </c>
      <c r="Z109" s="150">
        <v>5475</v>
      </c>
      <c r="AA109" s="150">
        <v>5475</v>
      </c>
      <c r="AB109" s="149"/>
      <c r="AC109" s="149"/>
    </row>
    <row r="110" spans="1:29" x14ac:dyDescent="0.25">
      <c r="A110" s="147" t="s">
        <v>1060</v>
      </c>
      <c r="B110" s="73" t="s">
        <v>450</v>
      </c>
      <c r="C110" s="73" t="s">
        <v>1355</v>
      </c>
      <c r="D110" t="s">
        <v>21</v>
      </c>
      <c r="E110" t="s">
        <v>117</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s="148" t="s">
        <v>2288</v>
      </c>
      <c r="J110" s="148" t="s">
        <v>2552</v>
      </c>
      <c r="K110" s="148" t="s">
        <v>2553</v>
      </c>
      <c r="L110" s="148" t="s">
        <v>337</v>
      </c>
      <c r="M110" s="148" t="s">
        <v>176</v>
      </c>
      <c r="N110" s="148" t="s">
        <v>182</v>
      </c>
      <c r="O110" s="148" t="s">
        <v>183</v>
      </c>
      <c r="P110" s="148" t="s">
        <v>184</v>
      </c>
      <c r="Q110" s="148" t="s">
        <v>179</v>
      </c>
      <c r="R110" s="148" t="s">
        <v>176</v>
      </c>
      <c r="S110" s="148" t="s">
        <v>120</v>
      </c>
      <c r="T110" s="148" t="s">
        <v>174</v>
      </c>
      <c r="U110" s="148" t="s">
        <v>409</v>
      </c>
      <c r="V110" s="148" t="s">
        <v>719</v>
      </c>
      <c r="W110" s="148" t="s">
        <v>628</v>
      </c>
      <c r="X110" s="51" t="str">
        <f t="shared" si="1"/>
        <v>3</v>
      </c>
      <c r="Y110" s="51" t="str">
        <f>IF(T110="","",IF(AND(T110&lt;&gt;'Tabelas auxiliares'!$B$236,T110&lt;&gt;'Tabelas auxiliares'!$B$237),"FOLHA DE PESSOAL",IF(X110='Tabelas auxiliares'!$A$237,"CUSTEIO",IF(X110='Tabelas auxiliares'!$A$236,"INVESTIMENTO","ERRO - VERIFICAR"))))</f>
        <v>CUSTEIO</v>
      </c>
      <c r="Z110" s="150">
        <v>15000</v>
      </c>
      <c r="AA110" s="149"/>
      <c r="AB110" s="149"/>
      <c r="AC110" s="150">
        <v>15000</v>
      </c>
    </row>
    <row r="111" spans="1:29" x14ac:dyDescent="0.25">
      <c r="A111" s="147" t="s">
        <v>1060</v>
      </c>
      <c r="B111" s="73" t="s">
        <v>452</v>
      </c>
      <c r="C111" s="73" t="s">
        <v>1061</v>
      </c>
      <c r="D111" t="s">
        <v>57</v>
      </c>
      <c r="E111" t="s">
        <v>117</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s="148" t="s">
        <v>2554</v>
      </c>
      <c r="J111" s="148" t="s">
        <v>2555</v>
      </c>
      <c r="K111" s="148" t="s">
        <v>2556</v>
      </c>
      <c r="L111" s="148" t="s">
        <v>2557</v>
      </c>
      <c r="M111" s="148" t="s">
        <v>2558</v>
      </c>
      <c r="N111" s="148" t="s">
        <v>177</v>
      </c>
      <c r="O111" s="148" t="s">
        <v>178</v>
      </c>
      <c r="P111" s="148" t="s">
        <v>288</v>
      </c>
      <c r="Q111" s="148" t="s">
        <v>179</v>
      </c>
      <c r="R111" s="148" t="s">
        <v>176</v>
      </c>
      <c r="S111" s="148" t="s">
        <v>120</v>
      </c>
      <c r="T111" s="148" t="s">
        <v>174</v>
      </c>
      <c r="U111" s="148" t="s">
        <v>119</v>
      </c>
      <c r="V111" s="148" t="s">
        <v>779</v>
      </c>
      <c r="W111" s="148" t="s">
        <v>669</v>
      </c>
      <c r="X111" s="51" t="str">
        <f t="shared" si="1"/>
        <v>3</v>
      </c>
      <c r="Y111" s="51" t="str">
        <f>IF(T111="","",IF(AND(T111&lt;&gt;'Tabelas auxiliares'!$B$236,T111&lt;&gt;'Tabelas auxiliares'!$B$237),"FOLHA DE PESSOAL",IF(X111='Tabelas auxiliares'!$A$237,"CUSTEIO",IF(X111='Tabelas auxiliares'!$A$236,"INVESTIMENTO","ERRO - VERIFICAR"))))</f>
        <v>CUSTEIO</v>
      </c>
      <c r="Z111" s="150">
        <v>180</v>
      </c>
      <c r="AA111" s="150">
        <v>180</v>
      </c>
      <c r="AB111" s="149"/>
      <c r="AC111" s="149"/>
    </row>
    <row r="112" spans="1:29" x14ac:dyDescent="0.25">
      <c r="A112" s="147" t="s">
        <v>1060</v>
      </c>
      <c r="B112" s="73" t="s">
        <v>452</v>
      </c>
      <c r="C112" s="73" t="s">
        <v>2214</v>
      </c>
      <c r="D112" t="s">
        <v>55</v>
      </c>
      <c r="E112" t="s">
        <v>117</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s="148" t="s">
        <v>2559</v>
      </c>
      <c r="J112" s="148" t="s">
        <v>2560</v>
      </c>
      <c r="K112" s="148" t="s">
        <v>2561</v>
      </c>
      <c r="L112" s="148" t="s">
        <v>2562</v>
      </c>
      <c r="M112" s="148" t="s">
        <v>176</v>
      </c>
      <c r="N112" s="148" t="s">
        <v>177</v>
      </c>
      <c r="O112" s="148" t="s">
        <v>178</v>
      </c>
      <c r="P112" s="148" t="s">
        <v>288</v>
      </c>
      <c r="Q112" s="148" t="s">
        <v>179</v>
      </c>
      <c r="R112" s="148" t="s">
        <v>176</v>
      </c>
      <c r="S112" s="148" t="s">
        <v>120</v>
      </c>
      <c r="T112" s="148" t="s">
        <v>174</v>
      </c>
      <c r="U112" s="148" t="s">
        <v>119</v>
      </c>
      <c r="V112" s="148" t="s">
        <v>721</v>
      </c>
      <c r="W112" s="148" t="s">
        <v>631</v>
      </c>
      <c r="X112" s="51" t="str">
        <f t="shared" si="1"/>
        <v>3</v>
      </c>
      <c r="Y112" s="51" t="str">
        <f>IF(T112="","",IF(AND(T112&lt;&gt;'Tabelas auxiliares'!$B$236,T112&lt;&gt;'Tabelas auxiliares'!$B$237),"FOLHA DE PESSOAL",IF(X112='Tabelas auxiliares'!$A$237,"CUSTEIO",IF(X112='Tabelas auxiliares'!$A$236,"INVESTIMENTO","ERRO - VERIFICAR"))))</f>
        <v>CUSTEIO</v>
      </c>
      <c r="Z112" s="150">
        <v>330</v>
      </c>
      <c r="AA112" s="149"/>
      <c r="AB112" s="149"/>
      <c r="AC112" s="149"/>
    </row>
    <row r="113" spans="1:29" x14ac:dyDescent="0.25">
      <c r="A113" s="147" t="s">
        <v>1060</v>
      </c>
      <c r="B113" s="73" t="s">
        <v>455</v>
      </c>
      <c r="C113" s="73" t="s">
        <v>1350</v>
      </c>
      <c r="D113" t="s">
        <v>53</v>
      </c>
      <c r="E113" t="s">
        <v>117</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s="148" t="s">
        <v>2563</v>
      </c>
      <c r="J113" s="148" t="s">
        <v>2564</v>
      </c>
      <c r="K113" s="148" t="s">
        <v>2565</v>
      </c>
      <c r="L113" s="148" t="s">
        <v>326</v>
      </c>
      <c r="M113" s="148" t="s">
        <v>176</v>
      </c>
      <c r="N113" s="148" t="s">
        <v>177</v>
      </c>
      <c r="O113" s="148" t="s">
        <v>178</v>
      </c>
      <c r="P113" s="148" t="s">
        <v>288</v>
      </c>
      <c r="Q113" s="148" t="s">
        <v>179</v>
      </c>
      <c r="R113" s="148" t="s">
        <v>176</v>
      </c>
      <c r="S113" s="148" t="s">
        <v>120</v>
      </c>
      <c r="T113" s="148" t="s">
        <v>174</v>
      </c>
      <c r="U113" s="148" t="s">
        <v>119</v>
      </c>
      <c r="V113" s="148" t="s">
        <v>721</v>
      </c>
      <c r="W113" s="148" t="s">
        <v>631</v>
      </c>
      <c r="X113" s="51" t="str">
        <f t="shared" si="1"/>
        <v>3</v>
      </c>
      <c r="Y113" s="51" t="str">
        <f>IF(T113="","",IF(AND(T113&lt;&gt;'Tabelas auxiliares'!$B$236,T113&lt;&gt;'Tabelas auxiliares'!$B$237),"FOLHA DE PESSOAL",IF(X113='Tabelas auxiliares'!$A$237,"CUSTEIO",IF(X113='Tabelas auxiliares'!$A$236,"INVESTIMENTO","ERRO - VERIFICAR"))))</f>
        <v>CUSTEIO</v>
      </c>
      <c r="Z113" s="150">
        <v>223.43</v>
      </c>
      <c r="AA113" s="149"/>
      <c r="AB113" s="149"/>
      <c r="AC113" s="149"/>
    </row>
    <row r="114" spans="1:29" x14ac:dyDescent="0.25">
      <c r="A114" s="147" t="s">
        <v>1060</v>
      </c>
      <c r="B114" s="73" t="s">
        <v>465</v>
      </c>
      <c r="C114" s="73" t="s">
        <v>1061</v>
      </c>
      <c r="D114" t="s">
        <v>75</v>
      </c>
      <c r="E114" t="s">
        <v>117</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s="148" t="s">
        <v>2566</v>
      </c>
      <c r="J114" s="148" t="s">
        <v>2567</v>
      </c>
      <c r="K114" s="148" t="s">
        <v>2568</v>
      </c>
      <c r="L114" s="148" t="s">
        <v>2569</v>
      </c>
      <c r="M114" s="148" t="s">
        <v>2570</v>
      </c>
      <c r="N114" s="148" t="s">
        <v>177</v>
      </c>
      <c r="O114" s="148" t="s">
        <v>2571</v>
      </c>
      <c r="P114" s="148" t="s">
        <v>2572</v>
      </c>
      <c r="Q114" s="148" t="s">
        <v>179</v>
      </c>
      <c r="R114" s="148" t="s">
        <v>176</v>
      </c>
      <c r="S114" s="148" t="s">
        <v>1219</v>
      </c>
      <c r="T114" s="148" t="s">
        <v>174</v>
      </c>
      <c r="U114" s="148" t="s">
        <v>2573</v>
      </c>
      <c r="V114" s="148" t="s">
        <v>813</v>
      </c>
      <c r="W114" s="148" t="s">
        <v>700</v>
      </c>
      <c r="X114" s="51" t="str">
        <f t="shared" si="1"/>
        <v>3</v>
      </c>
      <c r="Y114" s="51" t="str">
        <f>IF(T114="","",IF(AND(T114&lt;&gt;'Tabelas auxiliares'!$B$236,T114&lt;&gt;'Tabelas auxiliares'!$B$237),"FOLHA DE PESSOAL",IF(X114='Tabelas auxiliares'!$A$237,"CUSTEIO",IF(X114='Tabelas auxiliares'!$A$236,"INVESTIMENTO","ERRO - VERIFICAR"))))</f>
        <v>CUSTEIO</v>
      </c>
      <c r="Z114" s="150">
        <v>68922.03</v>
      </c>
      <c r="AA114" s="150">
        <v>68922.03</v>
      </c>
      <c r="AB114" s="149"/>
      <c r="AC114" s="149"/>
    </row>
    <row r="115" spans="1:29" x14ac:dyDescent="0.25">
      <c r="A115" s="147" t="s">
        <v>1060</v>
      </c>
      <c r="B115" s="73" t="s">
        <v>465</v>
      </c>
      <c r="C115" s="73" t="s">
        <v>1061</v>
      </c>
      <c r="D115" t="s">
        <v>75</v>
      </c>
      <c r="E115" t="s">
        <v>117</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s="148" t="s">
        <v>2490</v>
      </c>
      <c r="J115" s="148" t="s">
        <v>2574</v>
      </c>
      <c r="K115" s="148" t="s">
        <v>2575</v>
      </c>
      <c r="L115" s="148" t="s">
        <v>2576</v>
      </c>
      <c r="M115" s="148" t="s">
        <v>197</v>
      </c>
      <c r="N115" s="148" t="s">
        <v>177</v>
      </c>
      <c r="O115" s="148" t="s">
        <v>178</v>
      </c>
      <c r="P115" s="148" t="s">
        <v>288</v>
      </c>
      <c r="Q115" s="148" t="s">
        <v>179</v>
      </c>
      <c r="R115" s="148" t="s">
        <v>176</v>
      </c>
      <c r="S115" s="148" t="s">
        <v>120</v>
      </c>
      <c r="T115" s="148" t="s">
        <v>174</v>
      </c>
      <c r="U115" s="148" t="s">
        <v>119</v>
      </c>
      <c r="V115" s="148" t="s">
        <v>810</v>
      </c>
      <c r="W115" s="148" t="s">
        <v>697</v>
      </c>
      <c r="X115" s="51" t="str">
        <f t="shared" si="1"/>
        <v>3</v>
      </c>
      <c r="Y115" s="51" t="str">
        <f>IF(T115="","",IF(AND(T115&lt;&gt;'Tabelas auxiliares'!$B$236,T115&lt;&gt;'Tabelas auxiliares'!$B$237),"FOLHA DE PESSOAL",IF(X115='Tabelas auxiliares'!$A$237,"CUSTEIO",IF(X115='Tabelas auxiliares'!$A$236,"INVESTIMENTO","ERRO - VERIFICAR"))))</f>
        <v>CUSTEIO</v>
      </c>
      <c r="Z115" s="150">
        <v>1098.58</v>
      </c>
      <c r="AA115" s="150">
        <v>1098.58</v>
      </c>
      <c r="AB115" s="149"/>
      <c r="AC115" s="149"/>
    </row>
    <row r="116" spans="1:29" x14ac:dyDescent="0.25">
      <c r="A116" s="147" t="s">
        <v>1060</v>
      </c>
      <c r="B116" s="73" t="s">
        <v>465</v>
      </c>
      <c r="C116" s="73" t="s">
        <v>1061</v>
      </c>
      <c r="D116" t="s">
        <v>75</v>
      </c>
      <c r="E116" t="s">
        <v>117</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s="148" t="s">
        <v>2577</v>
      </c>
      <c r="J116" s="148" t="s">
        <v>2578</v>
      </c>
      <c r="K116" s="148" t="s">
        <v>2579</v>
      </c>
      <c r="L116" s="148" t="s">
        <v>2580</v>
      </c>
      <c r="M116" s="148" t="s">
        <v>338</v>
      </c>
      <c r="N116" s="148" t="s">
        <v>177</v>
      </c>
      <c r="O116" s="148" t="s">
        <v>178</v>
      </c>
      <c r="P116" s="148" t="s">
        <v>288</v>
      </c>
      <c r="Q116" s="148" t="s">
        <v>179</v>
      </c>
      <c r="R116" s="148" t="s">
        <v>176</v>
      </c>
      <c r="S116" s="148" t="s">
        <v>120</v>
      </c>
      <c r="T116" s="148" t="s">
        <v>174</v>
      </c>
      <c r="U116" s="148" t="s">
        <v>119</v>
      </c>
      <c r="V116" s="148" t="s">
        <v>814</v>
      </c>
      <c r="W116" s="148" t="s">
        <v>701</v>
      </c>
      <c r="X116" s="51" t="str">
        <f t="shared" si="1"/>
        <v>3</v>
      </c>
      <c r="Y116" s="51" t="str">
        <f>IF(T116="","",IF(AND(T116&lt;&gt;'Tabelas auxiliares'!$B$236,T116&lt;&gt;'Tabelas auxiliares'!$B$237),"FOLHA DE PESSOAL",IF(X116='Tabelas auxiliares'!$A$237,"CUSTEIO",IF(X116='Tabelas auxiliares'!$A$236,"INVESTIMENTO","ERRO - VERIFICAR"))))</f>
        <v>CUSTEIO</v>
      </c>
      <c r="Z116" s="150">
        <v>52189.88</v>
      </c>
      <c r="AA116" s="150">
        <v>8652.84</v>
      </c>
      <c r="AB116" s="149"/>
      <c r="AC116" s="150">
        <v>43537.04</v>
      </c>
    </row>
    <row r="117" spans="1:29" x14ac:dyDescent="0.25">
      <c r="A117" s="147" t="s">
        <v>1060</v>
      </c>
      <c r="B117" s="73" t="s">
        <v>465</v>
      </c>
      <c r="C117" s="73" t="s">
        <v>1061</v>
      </c>
      <c r="D117" t="s">
        <v>75</v>
      </c>
      <c r="E117" t="s">
        <v>117</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s="148" t="s">
        <v>2581</v>
      </c>
      <c r="J117" s="148" t="s">
        <v>1581</v>
      </c>
      <c r="K117" s="148" t="s">
        <v>2582</v>
      </c>
      <c r="L117" s="148" t="s">
        <v>2583</v>
      </c>
      <c r="M117" s="148" t="s">
        <v>197</v>
      </c>
      <c r="N117" s="148" t="s">
        <v>177</v>
      </c>
      <c r="O117" s="148" t="s">
        <v>178</v>
      </c>
      <c r="P117" s="148" t="s">
        <v>288</v>
      </c>
      <c r="Q117" s="148" t="s">
        <v>179</v>
      </c>
      <c r="R117" s="148" t="s">
        <v>176</v>
      </c>
      <c r="S117" s="148" t="s">
        <v>120</v>
      </c>
      <c r="T117" s="148" t="s">
        <v>174</v>
      </c>
      <c r="U117" s="148" t="s">
        <v>119</v>
      </c>
      <c r="V117" s="148" t="s">
        <v>732</v>
      </c>
      <c r="W117" s="148" t="s">
        <v>642</v>
      </c>
      <c r="X117" s="51" t="str">
        <f t="shared" si="1"/>
        <v>3</v>
      </c>
      <c r="Y117" s="51" t="str">
        <f>IF(T117="","",IF(AND(T117&lt;&gt;'Tabelas auxiliares'!$B$236,T117&lt;&gt;'Tabelas auxiliares'!$B$237),"FOLHA DE PESSOAL",IF(X117='Tabelas auxiliares'!$A$237,"CUSTEIO",IF(X117='Tabelas auxiliares'!$A$236,"INVESTIMENTO","ERRO - VERIFICAR"))))</f>
        <v>CUSTEIO</v>
      </c>
      <c r="Z117" s="150">
        <v>20802</v>
      </c>
      <c r="AA117" s="149"/>
      <c r="AB117" s="149"/>
      <c r="AC117" s="150">
        <v>20802</v>
      </c>
    </row>
    <row r="118" spans="1:29" x14ac:dyDescent="0.25">
      <c r="A118" s="147" t="s">
        <v>1060</v>
      </c>
      <c r="B118" s="73" t="s">
        <v>465</v>
      </c>
      <c r="C118" s="73" t="s">
        <v>1061</v>
      </c>
      <c r="D118" t="s">
        <v>75</v>
      </c>
      <c r="E118" t="s">
        <v>117</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s="148" t="s">
        <v>2434</v>
      </c>
      <c r="J118" s="148" t="s">
        <v>2584</v>
      </c>
      <c r="K118" s="148" t="s">
        <v>2585</v>
      </c>
      <c r="L118" s="148" t="s">
        <v>2586</v>
      </c>
      <c r="M118" s="148" t="s">
        <v>2587</v>
      </c>
      <c r="N118" s="148" t="s">
        <v>203</v>
      </c>
      <c r="O118" s="148" t="s">
        <v>178</v>
      </c>
      <c r="P118" s="148" t="s">
        <v>204</v>
      </c>
      <c r="Q118" s="148" t="s">
        <v>179</v>
      </c>
      <c r="R118" s="148" t="s">
        <v>176</v>
      </c>
      <c r="S118" s="148" t="s">
        <v>120</v>
      </c>
      <c r="T118" s="148" t="s">
        <v>174</v>
      </c>
      <c r="U118" s="148" t="s">
        <v>121</v>
      </c>
      <c r="V118" s="148" t="s">
        <v>2588</v>
      </c>
      <c r="W118" s="148" t="s">
        <v>2589</v>
      </c>
      <c r="X118" s="51" t="str">
        <f t="shared" si="1"/>
        <v>4</v>
      </c>
      <c r="Y118" s="51" t="str">
        <f>IF(T118="","",IF(AND(T118&lt;&gt;'Tabelas auxiliares'!$B$236,T118&lt;&gt;'Tabelas auxiliares'!$B$237),"FOLHA DE PESSOAL",IF(X118='Tabelas auxiliares'!$A$237,"CUSTEIO",IF(X118='Tabelas auxiliares'!$A$236,"INVESTIMENTO","ERRO - VERIFICAR"))))</f>
        <v>INVESTIMENTO</v>
      </c>
      <c r="Z118" s="150">
        <v>96985.08</v>
      </c>
      <c r="AA118" s="150">
        <v>32793.440000000002</v>
      </c>
      <c r="AB118" s="149"/>
      <c r="AC118" s="150">
        <v>64191.64</v>
      </c>
    </row>
    <row r="119" spans="1:29" x14ac:dyDescent="0.25">
      <c r="A119" s="147" t="s">
        <v>1060</v>
      </c>
      <c r="B119" s="73" t="s">
        <v>465</v>
      </c>
      <c r="C119" s="73" t="s">
        <v>1061</v>
      </c>
      <c r="D119" t="s">
        <v>75</v>
      </c>
      <c r="E119" t="s">
        <v>117</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s="148" t="s">
        <v>2269</v>
      </c>
      <c r="J119" s="148" t="s">
        <v>2590</v>
      </c>
      <c r="K119" s="148" t="s">
        <v>2591</v>
      </c>
      <c r="L119" s="148" t="s">
        <v>2592</v>
      </c>
      <c r="M119" s="148" t="s">
        <v>2593</v>
      </c>
      <c r="N119" s="148" t="s">
        <v>177</v>
      </c>
      <c r="O119" s="148" t="s">
        <v>178</v>
      </c>
      <c r="P119" s="148" t="s">
        <v>288</v>
      </c>
      <c r="Q119" s="148" t="s">
        <v>179</v>
      </c>
      <c r="R119" s="148" t="s">
        <v>176</v>
      </c>
      <c r="S119" s="148" t="s">
        <v>120</v>
      </c>
      <c r="T119" s="148" t="s">
        <v>174</v>
      </c>
      <c r="U119" s="148" t="s">
        <v>119</v>
      </c>
      <c r="V119" s="148" t="s">
        <v>813</v>
      </c>
      <c r="W119" s="148" t="s">
        <v>700</v>
      </c>
      <c r="X119" s="51" t="str">
        <f t="shared" si="1"/>
        <v>3</v>
      </c>
      <c r="Y119" s="51" t="str">
        <f>IF(T119="","",IF(AND(T119&lt;&gt;'Tabelas auxiliares'!$B$236,T119&lt;&gt;'Tabelas auxiliares'!$B$237),"FOLHA DE PESSOAL",IF(X119='Tabelas auxiliares'!$A$237,"CUSTEIO",IF(X119='Tabelas auxiliares'!$A$236,"INVESTIMENTO","ERRO - VERIFICAR"))))</f>
        <v>CUSTEIO</v>
      </c>
      <c r="Z119" s="150">
        <v>12836.8</v>
      </c>
      <c r="AA119" s="149"/>
      <c r="AB119" s="149"/>
      <c r="AC119" s="150">
        <v>12836.8</v>
      </c>
    </row>
    <row r="120" spans="1:29" x14ac:dyDescent="0.25">
      <c r="A120" s="147" t="s">
        <v>1060</v>
      </c>
      <c r="B120" s="73" t="s">
        <v>465</v>
      </c>
      <c r="C120" s="73" t="s">
        <v>1061</v>
      </c>
      <c r="D120" t="s">
        <v>75</v>
      </c>
      <c r="E120" t="s">
        <v>117</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s="148" t="s">
        <v>2594</v>
      </c>
      <c r="J120" s="148" t="s">
        <v>2595</v>
      </c>
      <c r="K120" s="148" t="s">
        <v>2596</v>
      </c>
      <c r="L120" s="148" t="s">
        <v>2597</v>
      </c>
      <c r="M120" s="148" t="s">
        <v>2598</v>
      </c>
      <c r="N120" s="148" t="s">
        <v>177</v>
      </c>
      <c r="O120" s="148" t="s">
        <v>178</v>
      </c>
      <c r="P120" s="148" t="s">
        <v>288</v>
      </c>
      <c r="Q120" s="148" t="s">
        <v>179</v>
      </c>
      <c r="R120" s="148" t="s">
        <v>176</v>
      </c>
      <c r="S120" s="148" t="s">
        <v>120</v>
      </c>
      <c r="T120" s="148" t="s">
        <v>174</v>
      </c>
      <c r="U120" s="148" t="s">
        <v>119</v>
      </c>
      <c r="V120" s="148" t="s">
        <v>813</v>
      </c>
      <c r="W120" s="148" t="s">
        <v>700</v>
      </c>
      <c r="X120" s="51" t="str">
        <f t="shared" si="1"/>
        <v>3</v>
      </c>
      <c r="Y120" s="51" t="str">
        <f>IF(T120="","",IF(AND(T120&lt;&gt;'Tabelas auxiliares'!$B$236,T120&lt;&gt;'Tabelas auxiliares'!$B$237),"FOLHA DE PESSOAL",IF(X120='Tabelas auxiliares'!$A$237,"CUSTEIO",IF(X120='Tabelas auxiliares'!$A$236,"INVESTIMENTO","ERRO - VERIFICAR"))))</f>
        <v>CUSTEIO</v>
      </c>
      <c r="Z120" s="150">
        <v>6612.85</v>
      </c>
      <c r="AA120" s="149"/>
      <c r="AB120" s="149"/>
      <c r="AC120" s="150">
        <v>5027.6000000000004</v>
      </c>
    </row>
    <row r="121" spans="1:29" x14ac:dyDescent="0.25">
      <c r="A121" s="147" t="s">
        <v>1060</v>
      </c>
      <c r="B121" s="73" t="s">
        <v>465</v>
      </c>
      <c r="C121" s="73" t="s">
        <v>1061</v>
      </c>
      <c r="D121" t="s">
        <v>75</v>
      </c>
      <c r="E121" t="s">
        <v>117</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s="148" t="s">
        <v>2599</v>
      </c>
      <c r="J121" s="148" t="s">
        <v>2600</v>
      </c>
      <c r="K121" s="148" t="s">
        <v>2601</v>
      </c>
      <c r="L121" s="148" t="s">
        <v>2602</v>
      </c>
      <c r="M121" s="148" t="s">
        <v>2603</v>
      </c>
      <c r="N121" s="148" t="s">
        <v>177</v>
      </c>
      <c r="O121" s="148" t="s">
        <v>178</v>
      </c>
      <c r="P121" s="148" t="s">
        <v>288</v>
      </c>
      <c r="Q121" s="148" t="s">
        <v>179</v>
      </c>
      <c r="R121" s="148" t="s">
        <v>176</v>
      </c>
      <c r="S121" s="148" t="s">
        <v>120</v>
      </c>
      <c r="T121" s="148" t="s">
        <v>174</v>
      </c>
      <c r="U121" s="148" t="s">
        <v>119</v>
      </c>
      <c r="V121" s="148" t="s">
        <v>815</v>
      </c>
      <c r="W121" s="148" t="s">
        <v>702</v>
      </c>
      <c r="X121" s="51" t="str">
        <f t="shared" si="1"/>
        <v>3</v>
      </c>
      <c r="Y121" s="51" t="str">
        <f>IF(T121="","",IF(AND(T121&lt;&gt;'Tabelas auxiliares'!$B$236,T121&lt;&gt;'Tabelas auxiliares'!$B$237),"FOLHA DE PESSOAL",IF(X121='Tabelas auxiliares'!$A$237,"CUSTEIO",IF(X121='Tabelas auxiliares'!$A$236,"INVESTIMENTO","ERRO - VERIFICAR"))))</f>
        <v>CUSTEIO</v>
      </c>
      <c r="Z121" s="150">
        <v>23000</v>
      </c>
      <c r="AA121" s="149"/>
      <c r="AB121" s="149"/>
      <c r="AC121" s="150">
        <v>23000</v>
      </c>
    </row>
    <row r="122" spans="1:29" x14ac:dyDescent="0.25">
      <c r="A122" s="147" t="s">
        <v>1060</v>
      </c>
      <c r="B122" s="73" t="s">
        <v>465</v>
      </c>
      <c r="C122" s="73" t="s">
        <v>1061</v>
      </c>
      <c r="D122" t="s">
        <v>75</v>
      </c>
      <c r="E122" t="s">
        <v>117</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s="148" t="s">
        <v>2599</v>
      </c>
      <c r="J122" s="148" t="s">
        <v>1581</v>
      </c>
      <c r="K122" s="148" t="s">
        <v>2604</v>
      </c>
      <c r="L122" s="148" t="s">
        <v>2583</v>
      </c>
      <c r="M122" s="148" t="s">
        <v>197</v>
      </c>
      <c r="N122" s="148" t="s">
        <v>177</v>
      </c>
      <c r="O122" s="148" t="s">
        <v>178</v>
      </c>
      <c r="P122" s="148" t="s">
        <v>288</v>
      </c>
      <c r="Q122" s="148" t="s">
        <v>179</v>
      </c>
      <c r="R122" s="148" t="s">
        <v>176</v>
      </c>
      <c r="S122" s="148" t="s">
        <v>120</v>
      </c>
      <c r="T122" s="148" t="s">
        <v>174</v>
      </c>
      <c r="U122" s="148" t="s">
        <v>119</v>
      </c>
      <c r="V122" s="148" t="s">
        <v>732</v>
      </c>
      <c r="W122" s="148" t="s">
        <v>642</v>
      </c>
      <c r="X122" s="51" t="str">
        <f t="shared" si="1"/>
        <v>3</v>
      </c>
      <c r="Y122" s="51" t="str">
        <f>IF(T122="","",IF(AND(T122&lt;&gt;'Tabelas auxiliares'!$B$236,T122&lt;&gt;'Tabelas auxiliares'!$B$237),"FOLHA DE PESSOAL",IF(X122='Tabelas auxiliares'!$A$237,"CUSTEIO",IF(X122='Tabelas auxiliares'!$A$236,"INVESTIMENTO","ERRO - VERIFICAR"))))</f>
        <v>CUSTEIO</v>
      </c>
      <c r="Z122" s="150">
        <v>15601.5</v>
      </c>
      <c r="AA122" s="150">
        <v>3120.3</v>
      </c>
      <c r="AB122" s="149"/>
      <c r="AC122" s="150">
        <v>12481.2</v>
      </c>
    </row>
    <row r="123" spans="1:29" x14ac:dyDescent="0.25">
      <c r="A123" s="147" t="s">
        <v>1060</v>
      </c>
      <c r="B123" s="73" t="s">
        <v>465</v>
      </c>
      <c r="C123" s="73" t="s">
        <v>2215</v>
      </c>
      <c r="D123" t="s">
        <v>75</v>
      </c>
      <c r="E123" t="s">
        <v>117</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s="148" t="s">
        <v>2263</v>
      </c>
      <c r="J123" s="148" t="s">
        <v>2605</v>
      </c>
      <c r="K123" s="148" t="s">
        <v>2606</v>
      </c>
      <c r="L123" s="148" t="s">
        <v>2607</v>
      </c>
      <c r="M123" s="148" t="s">
        <v>2608</v>
      </c>
      <c r="N123" s="148" t="s">
        <v>203</v>
      </c>
      <c r="O123" s="148" t="s">
        <v>178</v>
      </c>
      <c r="P123" s="148" t="s">
        <v>204</v>
      </c>
      <c r="Q123" s="148" t="s">
        <v>179</v>
      </c>
      <c r="R123" s="148" t="s">
        <v>176</v>
      </c>
      <c r="S123" s="148" t="s">
        <v>120</v>
      </c>
      <c r="T123" s="148" t="s">
        <v>174</v>
      </c>
      <c r="U123" s="148" t="s">
        <v>121</v>
      </c>
      <c r="V123" s="148" t="s">
        <v>2588</v>
      </c>
      <c r="W123" s="148" t="s">
        <v>2589</v>
      </c>
      <c r="X123" s="51" t="str">
        <f t="shared" si="1"/>
        <v>4</v>
      </c>
      <c r="Y123" s="51" t="str">
        <f>IF(T123="","",IF(AND(T123&lt;&gt;'Tabelas auxiliares'!$B$236,T123&lt;&gt;'Tabelas auxiliares'!$B$237),"FOLHA DE PESSOAL",IF(X123='Tabelas auxiliares'!$A$237,"CUSTEIO",IF(X123='Tabelas auxiliares'!$A$236,"INVESTIMENTO","ERRO - VERIFICAR"))))</f>
        <v>INVESTIMENTO</v>
      </c>
      <c r="Z123" s="150">
        <v>102399.45</v>
      </c>
      <c r="AA123" s="150">
        <v>18081.91</v>
      </c>
      <c r="AB123" s="150">
        <v>50398.92</v>
      </c>
      <c r="AC123" s="150">
        <v>33918.620000000003</v>
      </c>
    </row>
    <row r="124" spans="1:29" x14ac:dyDescent="0.25">
      <c r="A124" s="147" t="s">
        <v>1060</v>
      </c>
      <c r="B124" s="73" t="s">
        <v>465</v>
      </c>
      <c r="C124" s="73" t="s">
        <v>2215</v>
      </c>
      <c r="D124" t="s">
        <v>75</v>
      </c>
      <c r="E124" t="s">
        <v>117</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s="148" t="s">
        <v>2450</v>
      </c>
      <c r="J124" s="148" t="s">
        <v>2609</v>
      </c>
      <c r="K124" s="148" t="s">
        <v>2610</v>
      </c>
      <c r="L124" s="148" t="s">
        <v>2611</v>
      </c>
      <c r="M124" s="148" t="s">
        <v>2612</v>
      </c>
      <c r="N124" s="148" t="s">
        <v>177</v>
      </c>
      <c r="O124" s="148" t="s">
        <v>178</v>
      </c>
      <c r="P124" s="148" t="s">
        <v>288</v>
      </c>
      <c r="Q124" s="148" t="s">
        <v>179</v>
      </c>
      <c r="R124" s="148" t="s">
        <v>176</v>
      </c>
      <c r="S124" s="148" t="s">
        <v>120</v>
      </c>
      <c r="T124" s="148" t="s">
        <v>174</v>
      </c>
      <c r="U124" s="148" t="s">
        <v>119</v>
      </c>
      <c r="V124" s="148" t="s">
        <v>813</v>
      </c>
      <c r="W124" s="148" t="s">
        <v>700</v>
      </c>
      <c r="X124" s="51" t="str">
        <f t="shared" si="1"/>
        <v>3</v>
      </c>
      <c r="Y124" s="51" t="str">
        <f>IF(T124="","",IF(AND(T124&lt;&gt;'Tabelas auxiliares'!$B$236,T124&lt;&gt;'Tabelas auxiliares'!$B$237),"FOLHA DE PESSOAL",IF(X124='Tabelas auxiliares'!$A$237,"CUSTEIO",IF(X124='Tabelas auxiliares'!$A$236,"INVESTIMENTO","ERRO - VERIFICAR"))))</f>
        <v>CUSTEIO</v>
      </c>
      <c r="Z124" s="150">
        <v>244778.06</v>
      </c>
      <c r="AA124" s="149"/>
      <c r="AB124" s="149"/>
      <c r="AC124" s="150">
        <v>188943.86</v>
      </c>
    </row>
    <row r="125" spans="1:29" x14ac:dyDescent="0.25">
      <c r="A125" s="147" t="s">
        <v>1060</v>
      </c>
      <c r="B125" s="73" t="s">
        <v>468</v>
      </c>
      <c r="C125" s="73" t="s">
        <v>1061</v>
      </c>
      <c r="D125" t="s">
        <v>86</v>
      </c>
      <c r="E125" t="s">
        <v>117</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s="148" t="s">
        <v>2613</v>
      </c>
      <c r="J125" s="148" t="s">
        <v>2614</v>
      </c>
      <c r="K125" s="148" t="s">
        <v>2615</v>
      </c>
      <c r="L125" s="148" t="s">
        <v>2616</v>
      </c>
      <c r="M125" s="148" t="s">
        <v>2617</v>
      </c>
      <c r="N125" s="148" t="s">
        <v>339</v>
      </c>
      <c r="O125" s="148" t="s">
        <v>178</v>
      </c>
      <c r="P125" s="148" t="s">
        <v>340</v>
      </c>
      <c r="Q125" s="148" t="s">
        <v>179</v>
      </c>
      <c r="R125" s="148" t="s">
        <v>176</v>
      </c>
      <c r="S125" s="148" t="s">
        <v>120</v>
      </c>
      <c r="T125" s="148" t="s">
        <v>174</v>
      </c>
      <c r="U125" s="148" t="s">
        <v>816</v>
      </c>
      <c r="V125" s="148" t="s">
        <v>727</v>
      </c>
      <c r="W125" s="148" t="s">
        <v>637</v>
      </c>
      <c r="X125" s="51" t="str">
        <f t="shared" si="1"/>
        <v>3</v>
      </c>
      <c r="Y125" s="51" t="str">
        <f>IF(T125="","",IF(AND(T125&lt;&gt;'Tabelas auxiliares'!$B$236,T125&lt;&gt;'Tabelas auxiliares'!$B$237),"FOLHA DE PESSOAL",IF(X125='Tabelas auxiliares'!$A$237,"CUSTEIO",IF(X125='Tabelas auxiliares'!$A$236,"INVESTIMENTO","ERRO - VERIFICAR"))))</f>
        <v>CUSTEIO</v>
      </c>
      <c r="Z125" s="150">
        <v>4779</v>
      </c>
      <c r="AA125" s="150">
        <v>4779</v>
      </c>
      <c r="AB125" s="149"/>
      <c r="AC125" s="149"/>
    </row>
    <row r="126" spans="1:29" x14ac:dyDescent="0.25">
      <c r="A126" s="147" t="s">
        <v>1060</v>
      </c>
      <c r="B126" s="73" t="s">
        <v>468</v>
      </c>
      <c r="C126" s="73" t="s">
        <v>1061</v>
      </c>
      <c r="D126" t="s">
        <v>86</v>
      </c>
      <c r="E126" t="s">
        <v>117</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s="148" t="s">
        <v>2618</v>
      </c>
      <c r="J126" s="148" t="s">
        <v>2619</v>
      </c>
      <c r="K126" s="148" t="s">
        <v>2620</v>
      </c>
      <c r="L126" s="148" t="s">
        <v>2621</v>
      </c>
      <c r="M126" s="148" t="s">
        <v>2622</v>
      </c>
      <c r="N126" s="148" t="s">
        <v>339</v>
      </c>
      <c r="O126" s="148" t="s">
        <v>178</v>
      </c>
      <c r="P126" s="148" t="s">
        <v>340</v>
      </c>
      <c r="Q126" s="148" t="s">
        <v>179</v>
      </c>
      <c r="R126" s="148" t="s">
        <v>176</v>
      </c>
      <c r="S126" s="148" t="s">
        <v>120</v>
      </c>
      <c r="T126" s="148" t="s">
        <v>174</v>
      </c>
      <c r="U126" s="148" t="s">
        <v>816</v>
      </c>
      <c r="V126" s="148" t="s">
        <v>727</v>
      </c>
      <c r="W126" s="148" t="s">
        <v>637</v>
      </c>
      <c r="X126" s="51" t="str">
        <f t="shared" si="1"/>
        <v>3</v>
      </c>
      <c r="Y126" s="51" t="str">
        <f>IF(T126="","",IF(AND(T126&lt;&gt;'Tabelas auxiliares'!$B$236,T126&lt;&gt;'Tabelas auxiliares'!$B$237),"FOLHA DE PESSOAL",IF(X126='Tabelas auxiliares'!$A$237,"CUSTEIO",IF(X126='Tabelas auxiliares'!$A$236,"INVESTIMENTO","ERRO - VERIFICAR"))))</f>
        <v>CUSTEIO</v>
      </c>
      <c r="Z126" s="150">
        <v>250</v>
      </c>
      <c r="AA126" s="150">
        <v>250</v>
      </c>
      <c r="AB126" s="149"/>
      <c r="AC126" s="149"/>
    </row>
    <row r="127" spans="1:29" x14ac:dyDescent="0.25">
      <c r="A127" s="147" t="s">
        <v>1060</v>
      </c>
      <c r="B127" s="73" t="s">
        <v>468</v>
      </c>
      <c r="C127" s="73" t="s">
        <v>1061</v>
      </c>
      <c r="D127" t="s">
        <v>86</v>
      </c>
      <c r="E127" t="s">
        <v>117</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s="148" t="s">
        <v>2623</v>
      </c>
      <c r="J127" s="148" t="s">
        <v>2624</v>
      </c>
      <c r="K127" s="148" t="s">
        <v>2625</v>
      </c>
      <c r="L127" s="148" t="s">
        <v>2626</v>
      </c>
      <c r="M127" s="148" t="s">
        <v>2627</v>
      </c>
      <c r="N127" s="148" t="s">
        <v>339</v>
      </c>
      <c r="O127" s="148" t="s">
        <v>178</v>
      </c>
      <c r="P127" s="148" t="s">
        <v>340</v>
      </c>
      <c r="Q127" s="148" t="s">
        <v>179</v>
      </c>
      <c r="R127" s="148" t="s">
        <v>176</v>
      </c>
      <c r="S127" s="148" t="s">
        <v>120</v>
      </c>
      <c r="T127" s="148" t="s">
        <v>174</v>
      </c>
      <c r="U127" s="148" t="s">
        <v>816</v>
      </c>
      <c r="V127" s="148" t="s">
        <v>727</v>
      </c>
      <c r="W127" s="148" t="s">
        <v>637</v>
      </c>
      <c r="X127" s="51" t="str">
        <f t="shared" si="1"/>
        <v>3</v>
      </c>
      <c r="Y127" s="51" t="str">
        <f>IF(T127="","",IF(AND(T127&lt;&gt;'Tabelas auxiliares'!$B$236,T127&lt;&gt;'Tabelas auxiliares'!$B$237),"FOLHA DE PESSOAL",IF(X127='Tabelas auxiliares'!$A$237,"CUSTEIO",IF(X127='Tabelas auxiliares'!$A$236,"INVESTIMENTO","ERRO - VERIFICAR"))))</f>
        <v>CUSTEIO</v>
      </c>
      <c r="Z127" s="150">
        <v>23400</v>
      </c>
      <c r="AA127" s="150">
        <v>11700</v>
      </c>
      <c r="AB127" s="149"/>
      <c r="AC127" s="150">
        <v>11700</v>
      </c>
    </row>
    <row r="128" spans="1:29" x14ac:dyDescent="0.25">
      <c r="A128" s="147" t="s">
        <v>1060</v>
      </c>
      <c r="B128" s="73" t="s">
        <v>468</v>
      </c>
      <c r="C128" s="73" t="s">
        <v>1061</v>
      </c>
      <c r="D128" t="s">
        <v>86</v>
      </c>
      <c r="E128" t="s">
        <v>117</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s="148" t="s">
        <v>2628</v>
      </c>
      <c r="J128" s="148" t="s">
        <v>2629</v>
      </c>
      <c r="K128" s="148" t="s">
        <v>2630</v>
      </c>
      <c r="L128" s="148" t="s">
        <v>2631</v>
      </c>
      <c r="M128" s="148" t="s">
        <v>2632</v>
      </c>
      <c r="N128" s="148" t="s">
        <v>339</v>
      </c>
      <c r="O128" s="148" t="s">
        <v>178</v>
      </c>
      <c r="P128" s="148" t="s">
        <v>340</v>
      </c>
      <c r="Q128" s="148" t="s">
        <v>179</v>
      </c>
      <c r="R128" s="148" t="s">
        <v>176</v>
      </c>
      <c r="S128" s="148" t="s">
        <v>120</v>
      </c>
      <c r="T128" s="148" t="s">
        <v>174</v>
      </c>
      <c r="U128" s="148" t="s">
        <v>816</v>
      </c>
      <c r="V128" s="148" t="s">
        <v>727</v>
      </c>
      <c r="W128" s="148" t="s">
        <v>637</v>
      </c>
      <c r="X128" s="51" t="str">
        <f t="shared" si="1"/>
        <v>3</v>
      </c>
      <c r="Y128" s="51" t="str">
        <f>IF(T128="","",IF(AND(T128&lt;&gt;'Tabelas auxiliares'!$B$236,T128&lt;&gt;'Tabelas auxiliares'!$B$237),"FOLHA DE PESSOAL",IF(X128='Tabelas auxiliares'!$A$237,"CUSTEIO",IF(X128='Tabelas auxiliares'!$A$236,"INVESTIMENTO","ERRO - VERIFICAR"))))</f>
        <v>CUSTEIO</v>
      </c>
      <c r="Z128" s="150">
        <v>275</v>
      </c>
      <c r="AA128" s="150">
        <v>275</v>
      </c>
      <c r="AB128" s="149"/>
      <c r="AC128" s="149"/>
    </row>
    <row r="129" spans="1:29" x14ac:dyDescent="0.25">
      <c r="A129" s="147" t="s">
        <v>1060</v>
      </c>
      <c r="B129" s="73" t="s">
        <v>468</v>
      </c>
      <c r="C129" s="73" t="s">
        <v>1061</v>
      </c>
      <c r="D129" t="s">
        <v>86</v>
      </c>
      <c r="E129" t="s">
        <v>117</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s="148" t="s">
        <v>2366</v>
      </c>
      <c r="J129" s="148" t="s">
        <v>2633</v>
      </c>
      <c r="K129" s="148" t="s">
        <v>2634</v>
      </c>
      <c r="L129" s="148" t="s">
        <v>2635</v>
      </c>
      <c r="M129" s="148" t="s">
        <v>2636</v>
      </c>
      <c r="N129" s="148" t="s">
        <v>339</v>
      </c>
      <c r="O129" s="148" t="s">
        <v>178</v>
      </c>
      <c r="P129" s="148" t="s">
        <v>340</v>
      </c>
      <c r="Q129" s="148" t="s">
        <v>179</v>
      </c>
      <c r="R129" s="148" t="s">
        <v>176</v>
      </c>
      <c r="S129" s="148" t="s">
        <v>120</v>
      </c>
      <c r="T129" s="148" t="s">
        <v>174</v>
      </c>
      <c r="U129" s="148" t="s">
        <v>816</v>
      </c>
      <c r="V129" s="148" t="s">
        <v>727</v>
      </c>
      <c r="W129" s="148" t="s">
        <v>637</v>
      </c>
      <c r="X129" s="51" t="str">
        <f t="shared" si="1"/>
        <v>3</v>
      </c>
      <c r="Y129" s="51" t="str">
        <f>IF(T129="","",IF(AND(T129&lt;&gt;'Tabelas auxiliares'!$B$236,T129&lt;&gt;'Tabelas auxiliares'!$B$237),"FOLHA DE PESSOAL",IF(X129='Tabelas auxiliares'!$A$237,"CUSTEIO",IF(X129='Tabelas auxiliares'!$A$236,"INVESTIMENTO","ERRO - VERIFICAR"))))</f>
        <v>CUSTEIO</v>
      </c>
      <c r="Z129" s="150">
        <v>850</v>
      </c>
      <c r="AA129" s="149"/>
      <c r="AB129" s="149"/>
      <c r="AC129" s="150">
        <v>850</v>
      </c>
    </row>
    <row r="130" spans="1:29" x14ac:dyDescent="0.25">
      <c r="A130" s="147" t="s">
        <v>1060</v>
      </c>
      <c r="B130" s="73" t="s">
        <v>468</v>
      </c>
      <c r="C130" s="73" t="s">
        <v>1061</v>
      </c>
      <c r="D130" t="s">
        <v>86</v>
      </c>
      <c r="E130" t="s">
        <v>117</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s="148" t="s">
        <v>2637</v>
      </c>
      <c r="J130" s="148" t="s">
        <v>2638</v>
      </c>
      <c r="K130" s="148" t="s">
        <v>2639</v>
      </c>
      <c r="L130" s="148" t="s">
        <v>1249</v>
      </c>
      <c r="M130" s="148" t="s">
        <v>2640</v>
      </c>
      <c r="N130" s="148" t="s">
        <v>339</v>
      </c>
      <c r="O130" s="148" t="s">
        <v>178</v>
      </c>
      <c r="P130" s="148" t="s">
        <v>340</v>
      </c>
      <c r="Q130" s="148" t="s">
        <v>179</v>
      </c>
      <c r="R130" s="148" t="s">
        <v>176</v>
      </c>
      <c r="S130" s="148" t="s">
        <v>120</v>
      </c>
      <c r="T130" s="148" t="s">
        <v>174</v>
      </c>
      <c r="U130" s="148" t="s">
        <v>816</v>
      </c>
      <c r="V130" s="148" t="s">
        <v>727</v>
      </c>
      <c r="W130" s="148" t="s">
        <v>637</v>
      </c>
      <c r="X130" s="51" t="str">
        <f t="shared" si="1"/>
        <v>3</v>
      </c>
      <c r="Y130" s="51" t="str">
        <f>IF(T130="","",IF(AND(T130&lt;&gt;'Tabelas auxiliares'!$B$236,T130&lt;&gt;'Tabelas auxiliares'!$B$237),"FOLHA DE PESSOAL",IF(X130='Tabelas auxiliares'!$A$237,"CUSTEIO",IF(X130='Tabelas auxiliares'!$A$236,"INVESTIMENTO","ERRO - VERIFICAR"))))</f>
        <v>CUSTEIO</v>
      </c>
      <c r="Z130" s="150">
        <v>2480</v>
      </c>
      <c r="AA130" s="149"/>
      <c r="AB130" s="149"/>
      <c r="AC130" s="150">
        <v>2480</v>
      </c>
    </row>
    <row r="131" spans="1:29" x14ac:dyDescent="0.25">
      <c r="A131" s="147" t="s">
        <v>1060</v>
      </c>
      <c r="B131" s="73" t="s">
        <v>468</v>
      </c>
      <c r="C131" s="73" t="s">
        <v>1061</v>
      </c>
      <c r="D131" t="s">
        <v>86</v>
      </c>
      <c r="E131" t="s">
        <v>117</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s="148" t="s">
        <v>2288</v>
      </c>
      <c r="J131" s="148" t="s">
        <v>2641</v>
      </c>
      <c r="K131" s="148" t="s">
        <v>2642</v>
      </c>
      <c r="L131" s="148" t="s">
        <v>2643</v>
      </c>
      <c r="M131" s="148" t="s">
        <v>2644</v>
      </c>
      <c r="N131" s="148" t="s">
        <v>339</v>
      </c>
      <c r="O131" s="148" t="s">
        <v>178</v>
      </c>
      <c r="P131" s="148" t="s">
        <v>340</v>
      </c>
      <c r="Q131" s="148" t="s">
        <v>179</v>
      </c>
      <c r="R131" s="148" t="s">
        <v>176</v>
      </c>
      <c r="S131" s="148" t="s">
        <v>120</v>
      </c>
      <c r="T131" s="148" t="s">
        <v>174</v>
      </c>
      <c r="U131" s="148" t="s">
        <v>816</v>
      </c>
      <c r="V131" s="148" t="s">
        <v>727</v>
      </c>
      <c r="W131" s="148" t="s">
        <v>637</v>
      </c>
      <c r="X131" s="51" t="str">
        <f t="shared" si="1"/>
        <v>3</v>
      </c>
      <c r="Y131" s="51" t="str">
        <f>IF(T131="","",IF(AND(T131&lt;&gt;'Tabelas auxiliares'!$B$236,T131&lt;&gt;'Tabelas auxiliares'!$B$237),"FOLHA DE PESSOAL",IF(X131='Tabelas auxiliares'!$A$237,"CUSTEIO",IF(X131='Tabelas auxiliares'!$A$236,"INVESTIMENTO","ERRO - VERIFICAR"))))</f>
        <v>CUSTEIO</v>
      </c>
      <c r="Z131" s="150">
        <v>35500</v>
      </c>
      <c r="AA131" s="149"/>
      <c r="AB131" s="149"/>
      <c r="AC131" s="150">
        <v>35500</v>
      </c>
    </row>
    <row r="132" spans="1:29" x14ac:dyDescent="0.25">
      <c r="A132" s="147" t="s">
        <v>1060</v>
      </c>
      <c r="B132" s="73" t="s">
        <v>468</v>
      </c>
      <c r="C132" s="73" t="s">
        <v>1061</v>
      </c>
      <c r="D132" t="s">
        <v>86</v>
      </c>
      <c r="E132" t="s">
        <v>117</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s="148" t="s">
        <v>2288</v>
      </c>
      <c r="J132" s="148" t="s">
        <v>2641</v>
      </c>
      <c r="K132" s="148" t="s">
        <v>2645</v>
      </c>
      <c r="L132" s="148" t="s">
        <v>2643</v>
      </c>
      <c r="M132" s="148" t="s">
        <v>2644</v>
      </c>
      <c r="N132" s="148" t="s">
        <v>177</v>
      </c>
      <c r="O132" s="148" t="s">
        <v>178</v>
      </c>
      <c r="P132" s="148" t="s">
        <v>288</v>
      </c>
      <c r="Q132" s="148" t="s">
        <v>179</v>
      </c>
      <c r="R132" s="148" t="s">
        <v>176</v>
      </c>
      <c r="S132" s="148" t="s">
        <v>120</v>
      </c>
      <c r="T132" s="148" t="s">
        <v>174</v>
      </c>
      <c r="U132" s="148" t="s">
        <v>119</v>
      </c>
      <c r="V132" s="148" t="s">
        <v>727</v>
      </c>
      <c r="W132" s="148" t="s">
        <v>637</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150">
        <v>3309.6</v>
      </c>
      <c r="AA132" s="149"/>
      <c r="AB132" s="149"/>
      <c r="AC132" s="150">
        <v>3309.6</v>
      </c>
    </row>
    <row r="133" spans="1:29" x14ac:dyDescent="0.25">
      <c r="A133" s="147" t="s">
        <v>1060</v>
      </c>
      <c r="B133" s="73" t="s">
        <v>468</v>
      </c>
      <c r="C133" s="73" t="s">
        <v>1061</v>
      </c>
      <c r="D133" t="s">
        <v>86</v>
      </c>
      <c r="E133" t="s">
        <v>117</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s="148" t="s">
        <v>2288</v>
      </c>
      <c r="J133" s="148" t="s">
        <v>2641</v>
      </c>
      <c r="K133" s="148" t="s">
        <v>2646</v>
      </c>
      <c r="L133" s="148" t="s">
        <v>2643</v>
      </c>
      <c r="M133" s="148" t="s">
        <v>2644</v>
      </c>
      <c r="N133" s="148" t="s">
        <v>339</v>
      </c>
      <c r="O133" s="148" t="s">
        <v>178</v>
      </c>
      <c r="P133" s="148" t="s">
        <v>340</v>
      </c>
      <c r="Q133" s="148" t="s">
        <v>179</v>
      </c>
      <c r="R133" s="148" t="s">
        <v>176</v>
      </c>
      <c r="S133" s="148" t="s">
        <v>120</v>
      </c>
      <c r="T133" s="148" t="s">
        <v>174</v>
      </c>
      <c r="U133" s="148" t="s">
        <v>816</v>
      </c>
      <c r="V133" s="148" t="s">
        <v>727</v>
      </c>
      <c r="W133" s="148" t="s">
        <v>637</v>
      </c>
      <c r="X133" s="51" t="str">
        <f t="shared" si="2"/>
        <v>3</v>
      </c>
      <c r="Y133" s="51" t="str">
        <f>IF(T133="","",IF(AND(T133&lt;&gt;'Tabelas auxiliares'!$B$236,T133&lt;&gt;'Tabelas auxiliares'!$B$237),"FOLHA DE PESSOAL",IF(X133='Tabelas auxiliares'!$A$237,"CUSTEIO",IF(X133='Tabelas auxiliares'!$A$236,"INVESTIMENTO","ERRO - VERIFICAR"))))</f>
        <v>CUSTEIO</v>
      </c>
      <c r="Z133" s="150">
        <v>26190.39</v>
      </c>
      <c r="AA133" s="149"/>
      <c r="AB133" s="149"/>
      <c r="AC133" s="150">
        <v>26190.39</v>
      </c>
    </row>
    <row r="134" spans="1:29" x14ac:dyDescent="0.25">
      <c r="A134" s="147" t="s">
        <v>1060</v>
      </c>
      <c r="B134" s="73" t="s">
        <v>471</v>
      </c>
      <c r="C134" s="73" t="s">
        <v>1061</v>
      </c>
      <c r="D134" t="s">
        <v>61</v>
      </c>
      <c r="E134" t="s">
        <v>117</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s="148" t="s">
        <v>2539</v>
      </c>
      <c r="J134" s="148" t="s">
        <v>2647</v>
      </c>
      <c r="K134" s="148" t="s">
        <v>2648</v>
      </c>
      <c r="L134" s="148" t="s">
        <v>2649</v>
      </c>
      <c r="M134" s="148" t="s">
        <v>199</v>
      </c>
      <c r="N134" s="148" t="s">
        <v>177</v>
      </c>
      <c r="O134" s="148" t="s">
        <v>178</v>
      </c>
      <c r="P134" s="148" t="s">
        <v>288</v>
      </c>
      <c r="Q134" s="148" t="s">
        <v>179</v>
      </c>
      <c r="R134" s="148" t="s">
        <v>176</v>
      </c>
      <c r="S134" s="148" t="s">
        <v>120</v>
      </c>
      <c r="T134" s="148" t="s">
        <v>174</v>
      </c>
      <c r="U134" s="148" t="s">
        <v>119</v>
      </c>
      <c r="V134" s="148" t="s">
        <v>733</v>
      </c>
      <c r="W134" s="148" t="s">
        <v>643</v>
      </c>
      <c r="X134" s="51" t="str">
        <f t="shared" si="2"/>
        <v>3</v>
      </c>
      <c r="Y134" s="51" t="str">
        <f>IF(T134="","",IF(AND(T134&lt;&gt;'Tabelas auxiliares'!$B$236,T134&lt;&gt;'Tabelas auxiliares'!$B$237),"FOLHA DE PESSOAL",IF(X134='Tabelas auxiliares'!$A$237,"CUSTEIO",IF(X134='Tabelas auxiliares'!$A$236,"INVESTIMENTO","ERRO - VERIFICAR"))))</f>
        <v>CUSTEIO</v>
      </c>
      <c r="Z134" s="150">
        <v>12361.64</v>
      </c>
      <c r="AA134" s="150">
        <v>12361.64</v>
      </c>
      <c r="AB134" s="149"/>
      <c r="AC134" s="149"/>
    </row>
    <row r="135" spans="1:29" x14ac:dyDescent="0.25">
      <c r="A135" s="147" t="s">
        <v>1060</v>
      </c>
      <c r="B135" s="73" t="s">
        <v>471</v>
      </c>
      <c r="C135" s="73" t="s">
        <v>1061</v>
      </c>
      <c r="D135" t="s">
        <v>88</v>
      </c>
      <c r="E135" t="s">
        <v>117</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s="148" t="s">
        <v>2650</v>
      </c>
      <c r="J135" s="148" t="s">
        <v>2651</v>
      </c>
      <c r="K135" s="148" t="s">
        <v>2652</v>
      </c>
      <c r="L135" s="148" t="s">
        <v>2653</v>
      </c>
      <c r="M135" s="148" t="s">
        <v>176</v>
      </c>
      <c r="N135" s="148" t="s">
        <v>177</v>
      </c>
      <c r="O135" s="148" t="s">
        <v>178</v>
      </c>
      <c r="P135" s="148" t="s">
        <v>288</v>
      </c>
      <c r="Q135" s="148" t="s">
        <v>179</v>
      </c>
      <c r="R135" s="148" t="s">
        <v>176</v>
      </c>
      <c r="S135" s="148" t="s">
        <v>120</v>
      </c>
      <c r="T135" s="148" t="s">
        <v>174</v>
      </c>
      <c r="U135" s="148" t="s">
        <v>119</v>
      </c>
      <c r="V135" s="148" t="s">
        <v>734</v>
      </c>
      <c r="W135" s="148" t="s">
        <v>644</v>
      </c>
      <c r="X135" s="51" t="str">
        <f t="shared" si="2"/>
        <v>3</v>
      </c>
      <c r="Y135" s="51" t="str">
        <f>IF(T135="","",IF(AND(T135&lt;&gt;'Tabelas auxiliares'!$B$236,T135&lt;&gt;'Tabelas auxiliares'!$B$237),"FOLHA DE PESSOAL",IF(X135='Tabelas auxiliares'!$A$237,"CUSTEIO",IF(X135='Tabelas auxiliares'!$A$236,"INVESTIMENTO","ERRO - VERIFICAR"))))</f>
        <v>CUSTEIO</v>
      </c>
      <c r="Z135" s="150">
        <v>1539.48</v>
      </c>
      <c r="AA135" s="150">
        <v>1539.48</v>
      </c>
      <c r="AB135" s="149"/>
      <c r="AC135" s="149"/>
    </row>
    <row r="136" spans="1:29" x14ac:dyDescent="0.25">
      <c r="A136" s="147" t="s">
        <v>1060</v>
      </c>
      <c r="B136" s="73" t="s">
        <v>537</v>
      </c>
      <c r="C136" s="73" t="s">
        <v>1061</v>
      </c>
      <c r="D136" t="s">
        <v>294</v>
      </c>
      <c r="E136" t="s">
        <v>117</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s="148" t="s">
        <v>2654</v>
      </c>
      <c r="J136" s="148" t="s">
        <v>2655</v>
      </c>
      <c r="K136" s="148" t="s">
        <v>2656</v>
      </c>
      <c r="L136" s="148" t="s">
        <v>2657</v>
      </c>
      <c r="M136" s="148" t="s">
        <v>2658</v>
      </c>
      <c r="N136" s="148" t="s">
        <v>182</v>
      </c>
      <c r="O136" s="148" t="s">
        <v>178</v>
      </c>
      <c r="P136" s="148" t="s">
        <v>2245</v>
      </c>
      <c r="Q136" s="148" t="s">
        <v>179</v>
      </c>
      <c r="R136" s="148" t="s">
        <v>176</v>
      </c>
      <c r="S136" s="148" t="s">
        <v>120</v>
      </c>
      <c r="T136" s="148" t="s">
        <v>319</v>
      </c>
      <c r="U136" s="148" t="s">
        <v>2659</v>
      </c>
      <c r="V136" s="148" t="s">
        <v>779</v>
      </c>
      <c r="W136" s="148" t="s">
        <v>669</v>
      </c>
      <c r="X136" s="51" t="str">
        <f t="shared" si="2"/>
        <v>3</v>
      </c>
      <c r="Y136" s="51" t="str">
        <f>IF(T136="","",IF(AND(T136&lt;&gt;'Tabelas auxiliares'!$B$236,T136&lt;&gt;'Tabelas auxiliares'!$B$237),"FOLHA DE PESSOAL",IF(X136='Tabelas auxiliares'!$A$237,"CUSTEIO",IF(X136='Tabelas auxiliares'!$A$236,"INVESTIMENTO","ERRO - VERIFICAR"))))</f>
        <v>CUSTEIO</v>
      </c>
      <c r="Z136" s="150">
        <v>16304.34</v>
      </c>
      <c r="AA136" s="149"/>
      <c r="AB136" s="149"/>
      <c r="AC136" s="150">
        <v>16304.34</v>
      </c>
    </row>
    <row r="137" spans="1:29" x14ac:dyDescent="0.25">
      <c r="A137" s="147" t="s">
        <v>1060</v>
      </c>
      <c r="B137" s="73" t="s">
        <v>537</v>
      </c>
      <c r="C137" s="73" t="s">
        <v>1061</v>
      </c>
      <c r="D137" t="s">
        <v>55</v>
      </c>
      <c r="E137" t="s">
        <v>117</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s="148" t="s">
        <v>2418</v>
      </c>
      <c r="J137" s="148" t="s">
        <v>2660</v>
      </c>
      <c r="K137" s="148" t="s">
        <v>2661</v>
      </c>
      <c r="L137" s="148" t="s">
        <v>2662</v>
      </c>
      <c r="M137" s="148" t="s">
        <v>2658</v>
      </c>
      <c r="N137" s="148" t="s">
        <v>177</v>
      </c>
      <c r="O137" s="148" t="s">
        <v>178</v>
      </c>
      <c r="P137" s="148" t="s">
        <v>288</v>
      </c>
      <c r="Q137" s="148" t="s">
        <v>179</v>
      </c>
      <c r="R137" s="148" t="s">
        <v>176</v>
      </c>
      <c r="S137" s="148" t="s">
        <v>120</v>
      </c>
      <c r="T137" s="148" t="s">
        <v>319</v>
      </c>
      <c r="U137" s="148" t="s">
        <v>2663</v>
      </c>
      <c r="V137" s="148" t="s">
        <v>779</v>
      </c>
      <c r="W137" s="148" t="s">
        <v>669</v>
      </c>
      <c r="X137" s="51" t="str">
        <f t="shared" si="2"/>
        <v>3</v>
      </c>
      <c r="Y137" s="51" t="str">
        <f>IF(T137="","",IF(AND(T137&lt;&gt;'Tabelas auxiliares'!$B$236,T137&lt;&gt;'Tabelas auxiliares'!$B$237),"FOLHA DE PESSOAL",IF(X137='Tabelas auxiliares'!$A$237,"CUSTEIO",IF(X137='Tabelas auxiliares'!$A$236,"INVESTIMENTO","ERRO - VERIFICAR"))))</f>
        <v>CUSTEIO</v>
      </c>
      <c r="Z137" s="150">
        <v>5833.31</v>
      </c>
      <c r="AA137" s="150">
        <v>833.33</v>
      </c>
      <c r="AB137" s="150">
        <v>833.33</v>
      </c>
      <c r="AC137" s="150">
        <v>4166.6499999999996</v>
      </c>
    </row>
    <row r="138" spans="1:29" x14ac:dyDescent="0.25">
      <c r="A138" s="147" t="s">
        <v>1060</v>
      </c>
      <c r="B138" s="73" t="s">
        <v>537</v>
      </c>
      <c r="C138" s="73" t="s">
        <v>1061</v>
      </c>
      <c r="D138" t="s">
        <v>55</v>
      </c>
      <c r="E138" t="s">
        <v>117</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s="148" t="s">
        <v>2664</v>
      </c>
      <c r="J138" s="148" t="s">
        <v>2665</v>
      </c>
      <c r="K138" s="148" t="s">
        <v>2666</v>
      </c>
      <c r="L138" s="148" t="s">
        <v>2667</v>
      </c>
      <c r="M138" s="148" t="s">
        <v>2658</v>
      </c>
      <c r="N138" s="148" t="s">
        <v>177</v>
      </c>
      <c r="O138" s="148" t="s">
        <v>178</v>
      </c>
      <c r="P138" s="148" t="s">
        <v>288</v>
      </c>
      <c r="Q138" s="148" t="s">
        <v>179</v>
      </c>
      <c r="R138" s="148" t="s">
        <v>176</v>
      </c>
      <c r="S138" s="148" t="s">
        <v>120</v>
      </c>
      <c r="T138" s="148" t="s">
        <v>319</v>
      </c>
      <c r="U138" s="148" t="s">
        <v>2663</v>
      </c>
      <c r="V138" s="148" t="s">
        <v>779</v>
      </c>
      <c r="W138" s="148" t="s">
        <v>669</v>
      </c>
      <c r="X138" s="51" t="str">
        <f t="shared" si="2"/>
        <v>3</v>
      </c>
      <c r="Y138" s="51" t="str">
        <f>IF(T138="","",IF(AND(T138&lt;&gt;'Tabelas auxiliares'!$B$236,T138&lt;&gt;'Tabelas auxiliares'!$B$237),"FOLHA DE PESSOAL",IF(X138='Tabelas auxiliares'!$A$237,"CUSTEIO",IF(X138='Tabelas auxiliares'!$A$236,"INVESTIMENTO","ERRO - VERIFICAR"))))</f>
        <v>CUSTEIO</v>
      </c>
      <c r="Z138" s="150">
        <v>14000</v>
      </c>
      <c r="AA138" s="150">
        <v>2000</v>
      </c>
      <c r="AB138" s="150">
        <v>2000</v>
      </c>
      <c r="AC138" s="150">
        <v>10000</v>
      </c>
    </row>
    <row r="139" spans="1:29" x14ac:dyDescent="0.25">
      <c r="A139" s="147" t="s">
        <v>1060</v>
      </c>
      <c r="B139" s="73" t="s">
        <v>537</v>
      </c>
      <c r="C139" s="73" t="s">
        <v>1061</v>
      </c>
      <c r="D139" t="s">
        <v>55</v>
      </c>
      <c r="E139" t="s">
        <v>117</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s="148" t="s">
        <v>2668</v>
      </c>
      <c r="J139" s="148" t="s">
        <v>2669</v>
      </c>
      <c r="K139" s="148" t="s">
        <v>2670</v>
      </c>
      <c r="L139" s="148" t="s">
        <v>2671</v>
      </c>
      <c r="M139" s="148" t="s">
        <v>2658</v>
      </c>
      <c r="N139" s="148" t="s">
        <v>177</v>
      </c>
      <c r="O139" s="148" t="s">
        <v>178</v>
      </c>
      <c r="P139" s="148" t="s">
        <v>288</v>
      </c>
      <c r="Q139" s="148" t="s">
        <v>179</v>
      </c>
      <c r="R139" s="148" t="s">
        <v>176</v>
      </c>
      <c r="S139" s="148" t="s">
        <v>120</v>
      </c>
      <c r="T139" s="148" t="s">
        <v>319</v>
      </c>
      <c r="U139" s="148" t="s">
        <v>2672</v>
      </c>
      <c r="V139" s="148" t="s">
        <v>779</v>
      </c>
      <c r="W139" s="148" t="s">
        <v>669</v>
      </c>
      <c r="X139" s="51" t="str">
        <f t="shared" si="2"/>
        <v>3</v>
      </c>
      <c r="Y139" s="51" t="str">
        <f>IF(T139="","",IF(AND(T139&lt;&gt;'Tabelas auxiliares'!$B$236,T139&lt;&gt;'Tabelas auxiliares'!$B$237),"FOLHA DE PESSOAL",IF(X139='Tabelas auxiliares'!$A$237,"CUSTEIO",IF(X139='Tabelas auxiliares'!$A$236,"INVESTIMENTO","ERRO - VERIFICAR"))))</f>
        <v>CUSTEIO</v>
      </c>
      <c r="Z139" s="150">
        <v>270000</v>
      </c>
      <c r="AA139" s="149"/>
      <c r="AB139" s="149"/>
      <c r="AC139" s="150">
        <v>270000</v>
      </c>
    </row>
    <row r="140" spans="1:29" x14ac:dyDescent="0.25">
      <c r="A140" s="147" t="s">
        <v>1060</v>
      </c>
      <c r="B140" s="73" t="s">
        <v>537</v>
      </c>
      <c r="C140" s="73" t="s">
        <v>1061</v>
      </c>
      <c r="D140" t="s">
        <v>55</v>
      </c>
      <c r="E140" t="s">
        <v>117</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s="148" t="s">
        <v>2668</v>
      </c>
      <c r="J140" s="148" t="s">
        <v>2669</v>
      </c>
      <c r="K140" s="148" t="s">
        <v>2673</v>
      </c>
      <c r="L140" s="148" t="s">
        <v>2671</v>
      </c>
      <c r="M140" s="148" t="s">
        <v>2658</v>
      </c>
      <c r="N140" s="148" t="s">
        <v>177</v>
      </c>
      <c r="O140" s="148" t="s">
        <v>178</v>
      </c>
      <c r="P140" s="148" t="s">
        <v>288</v>
      </c>
      <c r="Q140" s="148" t="s">
        <v>179</v>
      </c>
      <c r="R140" s="148" t="s">
        <v>176</v>
      </c>
      <c r="S140" s="148" t="s">
        <v>120</v>
      </c>
      <c r="T140" s="148" t="s">
        <v>319</v>
      </c>
      <c r="U140" s="148" t="s">
        <v>2672</v>
      </c>
      <c r="V140" s="148" t="s">
        <v>779</v>
      </c>
      <c r="W140" s="148" t="s">
        <v>669</v>
      </c>
      <c r="X140" s="51" t="str">
        <f t="shared" si="2"/>
        <v>3</v>
      </c>
      <c r="Y140" s="51" t="str">
        <f>IF(T140="","",IF(AND(T140&lt;&gt;'Tabelas auxiliares'!$B$236,T140&lt;&gt;'Tabelas auxiliares'!$B$237),"FOLHA DE PESSOAL",IF(X140='Tabelas auxiliares'!$A$237,"CUSTEIO",IF(X140='Tabelas auxiliares'!$A$236,"INVESTIMENTO","ERRO - VERIFICAR"))))</f>
        <v>CUSTEIO</v>
      </c>
      <c r="Z140" s="150">
        <v>30000</v>
      </c>
      <c r="AA140" s="150">
        <v>24000</v>
      </c>
      <c r="AB140" s="150">
        <v>2000</v>
      </c>
      <c r="AC140" s="150">
        <v>4000</v>
      </c>
    </row>
    <row r="141" spans="1:29" x14ac:dyDescent="0.25">
      <c r="A141" s="147" t="s">
        <v>1060</v>
      </c>
      <c r="B141" s="73" t="s">
        <v>537</v>
      </c>
      <c r="C141" s="73" t="s">
        <v>1061</v>
      </c>
      <c r="D141" t="s">
        <v>88</v>
      </c>
      <c r="E141" t="s">
        <v>117</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s="148" t="s">
        <v>2674</v>
      </c>
      <c r="J141" s="148" t="s">
        <v>2675</v>
      </c>
      <c r="K141" s="148" t="s">
        <v>2676</v>
      </c>
      <c r="L141" s="148" t="s">
        <v>2677</v>
      </c>
      <c r="M141" s="148" t="s">
        <v>2678</v>
      </c>
      <c r="N141" s="148" t="s">
        <v>177</v>
      </c>
      <c r="O141" s="148" t="s">
        <v>178</v>
      </c>
      <c r="P141" s="148" t="s">
        <v>288</v>
      </c>
      <c r="Q141" s="148" t="s">
        <v>179</v>
      </c>
      <c r="R141" s="148" t="s">
        <v>176</v>
      </c>
      <c r="S141" s="148" t="s">
        <v>180</v>
      </c>
      <c r="T141" s="148" t="s">
        <v>174</v>
      </c>
      <c r="U141" s="148" t="s">
        <v>119</v>
      </c>
      <c r="V141" s="148" t="s">
        <v>802</v>
      </c>
      <c r="W141" s="148" t="s">
        <v>688</v>
      </c>
      <c r="X141" s="51" t="str">
        <f t="shared" si="2"/>
        <v>3</v>
      </c>
      <c r="Y141" s="51" t="str">
        <f>IF(T141="","",IF(AND(T141&lt;&gt;'Tabelas auxiliares'!$B$236,T141&lt;&gt;'Tabelas auxiliares'!$B$237),"FOLHA DE PESSOAL",IF(X141='Tabelas auxiliares'!$A$237,"CUSTEIO",IF(X141='Tabelas auxiliares'!$A$236,"INVESTIMENTO","ERRO - VERIFICAR"))))</f>
        <v>CUSTEIO</v>
      </c>
      <c r="Z141" s="150">
        <v>12950</v>
      </c>
      <c r="AA141" s="150">
        <v>10700</v>
      </c>
      <c r="AB141" s="149"/>
      <c r="AC141" s="150">
        <v>2250</v>
      </c>
    </row>
    <row r="142" spans="1:29" x14ac:dyDescent="0.25">
      <c r="A142" s="147" t="s">
        <v>1060</v>
      </c>
      <c r="B142" s="73" t="s">
        <v>474</v>
      </c>
      <c r="C142" s="73" t="s">
        <v>1061</v>
      </c>
      <c r="D142" t="s">
        <v>88</v>
      </c>
      <c r="E142" t="s">
        <v>117</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s="148" t="s">
        <v>2371</v>
      </c>
      <c r="J142" s="148" t="s">
        <v>2679</v>
      </c>
      <c r="K142" s="148" t="s">
        <v>2680</v>
      </c>
      <c r="L142" s="148" t="s">
        <v>2681</v>
      </c>
      <c r="M142" s="148" t="s">
        <v>2682</v>
      </c>
      <c r="N142" s="148" t="s">
        <v>203</v>
      </c>
      <c r="O142" s="148" t="s">
        <v>178</v>
      </c>
      <c r="P142" s="148" t="s">
        <v>204</v>
      </c>
      <c r="Q142" s="148" t="s">
        <v>179</v>
      </c>
      <c r="R142" s="148" t="s">
        <v>176</v>
      </c>
      <c r="S142" s="148" t="s">
        <v>120</v>
      </c>
      <c r="T142" s="148" t="s">
        <v>174</v>
      </c>
      <c r="U142" s="148" t="s">
        <v>121</v>
      </c>
      <c r="V142" s="148" t="s">
        <v>2683</v>
      </c>
      <c r="W142" s="148" t="s">
        <v>2684</v>
      </c>
      <c r="X142" s="51" t="str">
        <f t="shared" si="2"/>
        <v>4</v>
      </c>
      <c r="Y142" s="51" t="str">
        <f>IF(T142="","",IF(AND(T142&lt;&gt;'Tabelas auxiliares'!$B$236,T142&lt;&gt;'Tabelas auxiliares'!$B$237),"FOLHA DE PESSOAL",IF(X142='Tabelas auxiliares'!$A$237,"CUSTEIO",IF(X142='Tabelas auxiliares'!$A$236,"INVESTIMENTO","ERRO - VERIFICAR"))))</f>
        <v>INVESTIMENTO</v>
      </c>
      <c r="Z142" s="150">
        <v>18214.580000000002</v>
      </c>
      <c r="AA142" s="149"/>
      <c r="AB142" s="149"/>
      <c r="AC142" s="150">
        <v>18214.580000000002</v>
      </c>
    </row>
    <row r="143" spans="1:29" x14ac:dyDescent="0.25">
      <c r="A143" s="147" t="s">
        <v>1060</v>
      </c>
      <c r="B143" s="73" t="s">
        <v>474</v>
      </c>
      <c r="C143" s="73" t="s">
        <v>1061</v>
      </c>
      <c r="D143" t="s">
        <v>88</v>
      </c>
      <c r="E143" t="s">
        <v>117</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s="148" t="s">
        <v>2371</v>
      </c>
      <c r="J143" s="148" t="s">
        <v>2679</v>
      </c>
      <c r="K143" s="148" t="s">
        <v>2680</v>
      </c>
      <c r="L143" s="148" t="s">
        <v>2681</v>
      </c>
      <c r="M143" s="148" t="s">
        <v>2682</v>
      </c>
      <c r="N143" s="148" t="s">
        <v>203</v>
      </c>
      <c r="O143" s="148" t="s">
        <v>178</v>
      </c>
      <c r="P143" s="148" t="s">
        <v>204</v>
      </c>
      <c r="Q143" s="148" t="s">
        <v>179</v>
      </c>
      <c r="R143" s="148" t="s">
        <v>176</v>
      </c>
      <c r="S143" s="148" t="s">
        <v>120</v>
      </c>
      <c r="T143" s="148" t="s">
        <v>174</v>
      </c>
      <c r="U143" s="148" t="s">
        <v>121</v>
      </c>
      <c r="V143" s="148" t="s">
        <v>817</v>
      </c>
      <c r="W143" s="148" t="s">
        <v>703</v>
      </c>
      <c r="X143" s="51" t="str">
        <f t="shared" si="2"/>
        <v>4</v>
      </c>
      <c r="Y143" s="51" t="str">
        <f>IF(T143="","",IF(AND(T143&lt;&gt;'Tabelas auxiliares'!$B$236,T143&lt;&gt;'Tabelas auxiliares'!$B$237),"FOLHA DE PESSOAL",IF(X143='Tabelas auxiliares'!$A$237,"CUSTEIO",IF(X143='Tabelas auxiliares'!$A$236,"INVESTIMENTO","ERRO - VERIFICAR"))))</f>
        <v>INVESTIMENTO</v>
      </c>
      <c r="Z143" s="150">
        <v>4380</v>
      </c>
      <c r="AA143" s="149"/>
      <c r="AB143" s="149"/>
      <c r="AC143" s="150">
        <v>4380</v>
      </c>
    </row>
    <row r="144" spans="1:29" x14ac:dyDescent="0.25">
      <c r="A144" s="147" t="s">
        <v>1060</v>
      </c>
      <c r="B144" s="73" t="s">
        <v>477</v>
      </c>
      <c r="C144" s="73" t="s">
        <v>1061</v>
      </c>
      <c r="D144" t="s">
        <v>15</v>
      </c>
      <c r="E144" t="s">
        <v>117</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s="148" t="s">
        <v>2685</v>
      </c>
      <c r="J144" s="148" t="s">
        <v>2686</v>
      </c>
      <c r="K144" s="148" t="s">
        <v>2687</v>
      </c>
      <c r="L144" s="148" t="s">
        <v>2688</v>
      </c>
      <c r="M144" s="148" t="s">
        <v>2689</v>
      </c>
      <c r="N144" s="148" t="s">
        <v>182</v>
      </c>
      <c r="O144" s="148" t="s">
        <v>2571</v>
      </c>
      <c r="P144" s="148" t="s">
        <v>2572</v>
      </c>
      <c r="Q144" s="148" t="s">
        <v>179</v>
      </c>
      <c r="R144" s="148" t="s">
        <v>176</v>
      </c>
      <c r="S144" s="148" t="s">
        <v>1219</v>
      </c>
      <c r="T144" s="148" t="s">
        <v>174</v>
      </c>
      <c r="U144" s="148" t="s">
        <v>2690</v>
      </c>
      <c r="V144" s="148" t="s">
        <v>2691</v>
      </c>
      <c r="W144" s="148" t="s">
        <v>2692</v>
      </c>
      <c r="X144" s="51" t="str">
        <f t="shared" si="2"/>
        <v>3</v>
      </c>
      <c r="Y144" s="51" t="str">
        <f>IF(T144="","",IF(AND(T144&lt;&gt;'Tabelas auxiliares'!$B$236,T144&lt;&gt;'Tabelas auxiliares'!$B$237),"FOLHA DE PESSOAL",IF(X144='Tabelas auxiliares'!$A$237,"CUSTEIO",IF(X144='Tabelas auxiliares'!$A$236,"INVESTIMENTO","ERRO - VERIFICAR"))))</f>
        <v>CUSTEIO</v>
      </c>
      <c r="Z144" s="150">
        <v>15000</v>
      </c>
      <c r="AA144" s="150">
        <v>15000</v>
      </c>
      <c r="AB144" s="149"/>
      <c r="AC144" s="149"/>
    </row>
    <row r="145" spans="1:29" x14ac:dyDescent="0.25">
      <c r="A145" s="147" t="s">
        <v>1060</v>
      </c>
      <c r="B145" s="73" t="s">
        <v>477</v>
      </c>
      <c r="C145" s="73" t="s">
        <v>1061</v>
      </c>
      <c r="D145" t="s">
        <v>161</v>
      </c>
      <c r="E145" t="s">
        <v>117</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s="148" t="s">
        <v>2599</v>
      </c>
      <c r="J145" s="148" t="s">
        <v>2693</v>
      </c>
      <c r="K145" s="148" t="s">
        <v>2694</v>
      </c>
      <c r="L145" s="148" t="s">
        <v>2695</v>
      </c>
      <c r="M145" s="148" t="s">
        <v>2696</v>
      </c>
      <c r="N145" s="148" t="s">
        <v>203</v>
      </c>
      <c r="O145" s="148" t="s">
        <v>178</v>
      </c>
      <c r="P145" s="148" t="s">
        <v>204</v>
      </c>
      <c r="Q145" s="148" t="s">
        <v>179</v>
      </c>
      <c r="R145" s="148" t="s">
        <v>176</v>
      </c>
      <c r="S145" s="148" t="s">
        <v>120</v>
      </c>
      <c r="T145" s="148" t="s">
        <v>174</v>
      </c>
      <c r="U145" s="148" t="s">
        <v>121</v>
      </c>
      <c r="V145" s="148" t="s">
        <v>818</v>
      </c>
      <c r="W145" s="148" t="s">
        <v>704</v>
      </c>
      <c r="X145" s="51" t="str">
        <f t="shared" si="2"/>
        <v>4</v>
      </c>
      <c r="Y145" s="51" t="str">
        <f>IF(T145="","",IF(AND(T145&lt;&gt;'Tabelas auxiliares'!$B$236,T145&lt;&gt;'Tabelas auxiliares'!$B$237),"FOLHA DE PESSOAL",IF(X145='Tabelas auxiliares'!$A$237,"CUSTEIO",IF(X145='Tabelas auxiliares'!$A$236,"INVESTIMENTO","ERRO - VERIFICAR"))))</f>
        <v>INVESTIMENTO</v>
      </c>
      <c r="Z145" s="150">
        <v>58000</v>
      </c>
      <c r="AA145" s="149"/>
      <c r="AB145" s="149"/>
      <c r="AC145" s="150">
        <v>58000</v>
      </c>
    </row>
    <row r="146" spans="1:29" x14ac:dyDescent="0.25">
      <c r="A146" s="147" t="s">
        <v>1060</v>
      </c>
      <c r="B146" s="73" t="s">
        <v>477</v>
      </c>
      <c r="C146" s="73" t="s">
        <v>1061</v>
      </c>
      <c r="D146" t="s">
        <v>41</v>
      </c>
      <c r="E146" t="s">
        <v>117</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s="148" t="s">
        <v>2599</v>
      </c>
      <c r="J146" s="148" t="s">
        <v>2697</v>
      </c>
      <c r="K146" s="148" t="s">
        <v>2698</v>
      </c>
      <c r="L146" s="148" t="s">
        <v>2699</v>
      </c>
      <c r="M146" s="148" t="s">
        <v>2700</v>
      </c>
      <c r="N146" s="148" t="s">
        <v>203</v>
      </c>
      <c r="O146" s="148" t="s">
        <v>178</v>
      </c>
      <c r="P146" s="148" t="s">
        <v>204</v>
      </c>
      <c r="Q146" s="148" t="s">
        <v>179</v>
      </c>
      <c r="R146" s="148" t="s">
        <v>176</v>
      </c>
      <c r="S146" s="148" t="s">
        <v>120</v>
      </c>
      <c r="T146" s="148" t="s">
        <v>174</v>
      </c>
      <c r="U146" s="148" t="s">
        <v>121</v>
      </c>
      <c r="V146" s="148" t="s">
        <v>818</v>
      </c>
      <c r="W146" s="148" t="s">
        <v>704</v>
      </c>
      <c r="X146" s="51" t="str">
        <f t="shared" si="2"/>
        <v>4</v>
      </c>
      <c r="Y146" s="51" t="str">
        <f>IF(T146="","",IF(AND(T146&lt;&gt;'Tabelas auxiliares'!$B$236,T146&lt;&gt;'Tabelas auxiliares'!$B$237),"FOLHA DE PESSOAL",IF(X146='Tabelas auxiliares'!$A$237,"CUSTEIO",IF(X146='Tabelas auxiliares'!$A$236,"INVESTIMENTO","ERRO - VERIFICAR"))))</f>
        <v>INVESTIMENTO</v>
      </c>
      <c r="Z146" s="150">
        <v>3880</v>
      </c>
      <c r="AA146" s="149"/>
      <c r="AB146" s="149"/>
      <c r="AC146" s="150">
        <v>3880</v>
      </c>
    </row>
    <row r="147" spans="1:29" x14ac:dyDescent="0.25">
      <c r="A147" s="147" t="s">
        <v>1060</v>
      </c>
      <c r="B147" s="73" t="s">
        <v>477</v>
      </c>
      <c r="C147" s="73" t="s">
        <v>1061</v>
      </c>
      <c r="D147" t="s">
        <v>41</v>
      </c>
      <c r="E147" t="s">
        <v>117</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s="148" t="s">
        <v>2599</v>
      </c>
      <c r="J147" s="148" t="s">
        <v>2697</v>
      </c>
      <c r="K147" s="148" t="s">
        <v>2701</v>
      </c>
      <c r="L147" s="148" t="s">
        <v>2699</v>
      </c>
      <c r="M147" s="148" t="s">
        <v>2702</v>
      </c>
      <c r="N147" s="148" t="s">
        <v>203</v>
      </c>
      <c r="O147" s="148" t="s">
        <v>178</v>
      </c>
      <c r="P147" s="148" t="s">
        <v>204</v>
      </c>
      <c r="Q147" s="148" t="s">
        <v>179</v>
      </c>
      <c r="R147" s="148" t="s">
        <v>176</v>
      </c>
      <c r="S147" s="148" t="s">
        <v>120</v>
      </c>
      <c r="T147" s="148" t="s">
        <v>174</v>
      </c>
      <c r="U147" s="148" t="s">
        <v>121</v>
      </c>
      <c r="V147" s="148" t="s">
        <v>818</v>
      </c>
      <c r="W147" s="148" t="s">
        <v>704</v>
      </c>
      <c r="X147" s="51" t="str">
        <f t="shared" si="2"/>
        <v>4</v>
      </c>
      <c r="Y147" s="51" t="str">
        <f>IF(T147="","",IF(AND(T147&lt;&gt;'Tabelas auxiliares'!$B$236,T147&lt;&gt;'Tabelas auxiliares'!$B$237),"FOLHA DE PESSOAL",IF(X147='Tabelas auxiliares'!$A$237,"CUSTEIO",IF(X147='Tabelas auxiliares'!$A$236,"INVESTIMENTO","ERRO - VERIFICAR"))))</f>
        <v>INVESTIMENTO</v>
      </c>
      <c r="Z147" s="150">
        <v>2626</v>
      </c>
      <c r="AA147" s="149"/>
      <c r="AB147" s="149"/>
      <c r="AC147" s="150">
        <v>2626</v>
      </c>
    </row>
    <row r="148" spans="1:29" x14ac:dyDescent="0.25">
      <c r="A148" s="147" t="s">
        <v>1060</v>
      </c>
      <c r="B148" s="73" t="s">
        <v>477</v>
      </c>
      <c r="C148" s="73" t="s">
        <v>1061</v>
      </c>
      <c r="D148" t="s">
        <v>41</v>
      </c>
      <c r="E148" t="s">
        <v>117</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s="148" t="s">
        <v>2599</v>
      </c>
      <c r="J148" s="148" t="s">
        <v>2697</v>
      </c>
      <c r="K148" s="148" t="s">
        <v>2703</v>
      </c>
      <c r="L148" s="148" t="s">
        <v>2699</v>
      </c>
      <c r="M148" s="148" t="s">
        <v>2704</v>
      </c>
      <c r="N148" s="148" t="s">
        <v>203</v>
      </c>
      <c r="O148" s="148" t="s">
        <v>178</v>
      </c>
      <c r="P148" s="148" t="s">
        <v>204</v>
      </c>
      <c r="Q148" s="148" t="s">
        <v>179</v>
      </c>
      <c r="R148" s="148" t="s">
        <v>176</v>
      </c>
      <c r="S148" s="148" t="s">
        <v>120</v>
      </c>
      <c r="T148" s="148" t="s">
        <v>174</v>
      </c>
      <c r="U148" s="148" t="s">
        <v>121</v>
      </c>
      <c r="V148" s="148" t="s">
        <v>818</v>
      </c>
      <c r="W148" s="148" t="s">
        <v>704</v>
      </c>
      <c r="X148" s="51" t="str">
        <f t="shared" si="2"/>
        <v>4</v>
      </c>
      <c r="Y148" s="51" t="str">
        <f>IF(T148="","",IF(AND(T148&lt;&gt;'Tabelas auxiliares'!$B$236,T148&lt;&gt;'Tabelas auxiliares'!$B$237),"FOLHA DE PESSOAL",IF(X148='Tabelas auxiliares'!$A$237,"CUSTEIO",IF(X148='Tabelas auxiliares'!$A$236,"INVESTIMENTO","ERRO - VERIFICAR"))))</f>
        <v>INVESTIMENTO</v>
      </c>
      <c r="Z148" s="150">
        <v>4175.22</v>
      </c>
      <c r="AA148" s="149"/>
      <c r="AB148" s="149"/>
      <c r="AC148" s="150">
        <v>4175.22</v>
      </c>
    </row>
    <row r="149" spans="1:29" x14ac:dyDescent="0.25">
      <c r="A149" s="147" t="s">
        <v>1060</v>
      </c>
      <c r="B149" s="73" t="s">
        <v>477</v>
      </c>
      <c r="C149" s="73" t="s">
        <v>1061</v>
      </c>
      <c r="D149" t="s">
        <v>41</v>
      </c>
      <c r="E149" t="s">
        <v>117</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s="148" t="s">
        <v>2599</v>
      </c>
      <c r="J149" s="148" t="s">
        <v>2697</v>
      </c>
      <c r="K149" s="148" t="s">
        <v>2705</v>
      </c>
      <c r="L149" s="148" t="s">
        <v>2699</v>
      </c>
      <c r="M149" s="148" t="s">
        <v>2706</v>
      </c>
      <c r="N149" s="148" t="s">
        <v>203</v>
      </c>
      <c r="O149" s="148" t="s">
        <v>178</v>
      </c>
      <c r="P149" s="148" t="s">
        <v>204</v>
      </c>
      <c r="Q149" s="148" t="s">
        <v>179</v>
      </c>
      <c r="R149" s="148" t="s">
        <v>176</v>
      </c>
      <c r="S149" s="148" t="s">
        <v>120</v>
      </c>
      <c r="T149" s="148" t="s">
        <v>174</v>
      </c>
      <c r="U149" s="148" t="s">
        <v>121</v>
      </c>
      <c r="V149" s="148" t="s">
        <v>818</v>
      </c>
      <c r="W149" s="148" t="s">
        <v>704</v>
      </c>
      <c r="X149" s="51" t="str">
        <f t="shared" si="2"/>
        <v>4</v>
      </c>
      <c r="Y149" s="51" t="str">
        <f>IF(T149="","",IF(AND(T149&lt;&gt;'Tabelas auxiliares'!$B$236,T149&lt;&gt;'Tabelas auxiliares'!$B$237),"FOLHA DE PESSOAL",IF(X149='Tabelas auxiliares'!$A$237,"CUSTEIO",IF(X149='Tabelas auxiliares'!$A$236,"INVESTIMENTO","ERRO - VERIFICAR"))))</f>
        <v>INVESTIMENTO</v>
      </c>
      <c r="Z149" s="150">
        <v>2861.46</v>
      </c>
      <c r="AA149" s="149"/>
      <c r="AB149" s="149"/>
      <c r="AC149" s="150">
        <v>2861.46</v>
      </c>
    </row>
    <row r="150" spans="1:29" x14ac:dyDescent="0.25">
      <c r="A150" s="147" t="s">
        <v>1060</v>
      </c>
      <c r="B150" s="73" t="s">
        <v>477</v>
      </c>
      <c r="C150" s="73" t="s">
        <v>1061</v>
      </c>
      <c r="D150" t="s">
        <v>41</v>
      </c>
      <c r="E150" t="s">
        <v>117</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s="148" t="s">
        <v>2599</v>
      </c>
      <c r="J150" s="148" t="s">
        <v>2697</v>
      </c>
      <c r="K150" s="148" t="s">
        <v>2707</v>
      </c>
      <c r="L150" s="148" t="s">
        <v>2699</v>
      </c>
      <c r="M150" s="148" t="s">
        <v>2708</v>
      </c>
      <c r="N150" s="148" t="s">
        <v>203</v>
      </c>
      <c r="O150" s="148" t="s">
        <v>178</v>
      </c>
      <c r="P150" s="148" t="s">
        <v>204</v>
      </c>
      <c r="Q150" s="148" t="s">
        <v>179</v>
      </c>
      <c r="R150" s="148" t="s">
        <v>176</v>
      </c>
      <c r="S150" s="148" t="s">
        <v>120</v>
      </c>
      <c r="T150" s="148" t="s">
        <v>174</v>
      </c>
      <c r="U150" s="148" t="s">
        <v>121</v>
      </c>
      <c r="V150" s="148" t="s">
        <v>2709</v>
      </c>
      <c r="W150" s="148" t="s">
        <v>2710</v>
      </c>
      <c r="X150" s="51" t="str">
        <f t="shared" si="2"/>
        <v>4</v>
      </c>
      <c r="Y150" s="51" t="str">
        <f>IF(T150="","",IF(AND(T150&lt;&gt;'Tabelas auxiliares'!$B$236,T150&lt;&gt;'Tabelas auxiliares'!$B$237),"FOLHA DE PESSOAL",IF(X150='Tabelas auxiliares'!$A$237,"CUSTEIO",IF(X150='Tabelas auxiliares'!$A$236,"INVESTIMENTO","ERRO - VERIFICAR"))))</f>
        <v>INVESTIMENTO</v>
      </c>
      <c r="Z150" s="150">
        <v>3600</v>
      </c>
      <c r="AA150" s="149"/>
      <c r="AB150" s="149"/>
      <c r="AC150" s="150">
        <v>3600</v>
      </c>
    </row>
    <row r="151" spans="1:29" x14ac:dyDescent="0.25">
      <c r="A151" s="147" t="s">
        <v>1060</v>
      </c>
      <c r="B151" s="73" t="s">
        <v>477</v>
      </c>
      <c r="C151" s="73" t="s">
        <v>1061</v>
      </c>
      <c r="D151" t="s">
        <v>41</v>
      </c>
      <c r="E151" t="s">
        <v>117</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s="148" t="s">
        <v>2599</v>
      </c>
      <c r="J151" s="148" t="s">
        <v>2697</v>
      </c>
      <c r="K151" s="148" t="s">
        <v>2711</v>
      </c>
      <c r="L151" s="148" t="s">
        <v>2699</v>
      </c>
      <c r="M151" s="148" t="s">
        <v>2712</v>
      </c>
      <c r="N151" s="148" t="s">
        <v>203</v>
      </c>
      <c r="O151" s="148" t="s">
        <v>178</v>
      </c>
      <c r="P151" s="148" t="s">
        <v>204</v>
      </c>
      <c r="Q151" s="148" t="s">
        <v>179</v>
      </c>
      <c r="R151" s="148" t="s">
        <v>176</v>
      </c>
      <c r="S151" s="148" t="s">
        <v>120</v>
      </c>
      <c r="T151" s="148" t="s">
        <v>174</v>
      </c>
      <c r="U151" s="148" t="s">
        <v>121</v>
      </c>
      <c r="V151" s="148" t="s">
        <v>818</v>
      </c>
      <c r="W151" s="148" t="s">
        <v>704</v>
      </c>
      <c r="X151" s="51" t="str">
        <f t="shared" si="2"/>
        <v>4</v>
      </c>
      <c r="Y151" s="51" t="str">
        <f>IF(T151="","",IF(AND(T151&lt;&gt;'Tabelas auxiliares'!$B$236,T151&lt;&gt;'Tabelas auxiliares'!$B$237),"FOLHA DE PESSOAL",IF(X151='Tabelas auxiliares'!$A$237,"CUSTEIO",IF(X151='Tabelas auxiliares'!$A$236,"INVESTIMENTO","ERRO - VERIFICAR"))))</f>
        <v>INVESTIMENTO</v>
      </c>
      <c r="Z151" s="150">
        <v>5900</v>
      </c>
      <c r="AA151" s="149"/>
      <c r="AB151" s="149"/>
      <c r="AC151" s="150">
        <v>5900</v>
      </c>
    </row>
    <row r="152" spans="1:29" x14ac:dyDescent="0.25">
      <c r="A152" s="147" t="s">
        <v>1060</v>
      </c>
      <c r="B152" s="73" t="s">
        <v>477</v>
      </c>
      <c r="C152" s="73" t="s">
        <v>1061</v>
      </c>
      <c r="D152" t="s">
        <v>41</v>
      </c>
      <c r="E152" t="s">
        <v>117</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s="148" t="s">
        <v>2599</v>
      </c>
      <c r="J152" s="148" t="s">
        <v>2697</v>
      </c>
      <c r="K152" s="148" t="s">
        <v>2713</v>
      </c>
      <c r="L152" s="148" t="s">
        <v>2699</v>
      </c>
      <c r="M152" s="148" t="s">
        <v>2714</v>
      </c>
      <c r="N152" s="148" t="s">
        <v>203</v>
      </c>
      <c r="O152" s="148" t="s">
        <v>178</v>
      </c>
      <c r="P152" s="148" t="s">
        <v>204</v>
      </c>
      <c r="Q152" s="148" t="s">
        <v>179</v>
      </c>
      <c r="R152" s="148" t="s">
        <v>176</v>
      </c>
      <c r="S152" s="148" t="s">
        <v>120</v>
      </c>
      <c r="T152" s="148" t="s">
        <v>174</v>
      </c>
      <c r="U152" s="148" t="s">
        <v>121</v>
      </c>
      <c r="V152" s="148" t="s">
        <v>818</v>
      </c>
      <c r="W152" s="148" t="s">
        <v>704</v>
      </c>
      <c r="X152" s="51" t="str">
        <f t="shared" si="2"/>
        <v>4</v>
      </c>
      <c r="Y152" s="51" t="str">
        <f>IF(T152="","",IF(AND(T152&lt;&gt;'Tabelas auxiliares'!$B$236,T152&lt;&gt;'Tabelas auxiliares'!$B$237),"FOLHA DE PESSOAL",IF(X152='Tabelas auxiliares'!$A$237,"CUSTEIO",IF(X152='Tabelas auxiliares'!$A$236,"INVESTIMENTO","ERRO - VERIFICAR"))))</f>
        <v>INVESTIMENTO</v>
      </c>
      <c r="Z152" s="150">
        <v>5499.99</v>
      </c>
      <c r="AA152" s="149"/>
      <c r="AB152" s="149"/>
      <c r="AC152" s="150">
        <v>5499.99</v>
      </c>
    </row>
    <row r="153" spans="1:29" x14ac:dyDescent="0.25">
      <c r="A153" s="147" t="s">
        <v>1060</v>
      </c>
      <c r="B153" s="73" t="s">
        <v>477</v>
      </c>
      <c r="C153" s="73" t="s">
        <v>1061</v>
      </c>
      <c r="D153" t="s">
        <v>41</v>
      </c>
      <c r="E153" t="s">
        <v>117</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s="148" t="s">
        <v>2715</v>
      </c>
      <c r="J153" s="148" t="s">
        <v>2716</v>
      </c>
      <c r="K153" s="148" t="s">
        <v>2717</v>
      </c>
      <c r="L153" s="148" t="s">
        <v>2718</v>
      </c>
      <c r="M153" s="148" t="s">
        <v>2719</v>
      </c>
      <c r="N153" s="148" t="s">
        <v>203</v>
      </c>
      <c r="O153" s="148" t="s">
        <v>178</v>
      </c>
      <c r="P153" s="148" t="s">
        <v>204</v>
      </c>
      <c r="Q153" s="148" t="s">
        <v>179</v>
      </c>
      <c r="R153" s="148" t="s">
        <v>176</v>
      </c>
      <c r="S153" s="148" t="s">
        <v>120</v>
      </c>
      <c r="T153" s="148" t="s">
        <v>174</v>
      </c>
      <c r="U153" s="148" t="s">
        <v>121</v>
      </c>
      <c r="V153" s="148" t="s">
        <v>818</v>
      </c>
      <c r="W153" s="148" t="s">
        <v>704</v>
      </c>
      <c r="X153" s="51" t="str">
        <f t="shared" si="2"/>
        <v>4</v>
      </c>
      <c r="Y153" s="51" t="str">
        <f>IF(T153="","",IF(AND(T153&lt;&gt;'Tabelas auxiliares'!$B$236,T153&lt;&gt;'Tabelas auxiliares'!$B$237),"FOLHA DE PESSOAL",IF(X153='Tabelas auxiliares'!$A$237,"CUSTEIO",IF(X153='Tabelas auxiliares'!$A$236,"INVESTIMENTO","ERRO - VERIFICAR"))))</f>
        <v>INVESTIMENTO</v>
      </c>
      <c r="Z153" s="150">
        <v>18000</v>
      </c>
      <c r="AA153" s="149"/>
      <c r="AB153" s="149"/>
      <c r="AC153" s="150">
        <v>18000</v>
      </c>
    </row>
    <row r="154" spans="1:29" x14ac:dyDescent="0.25">
      <c r="A154" s="147" t="s">
        <v>1060</v>
      </c>
      <c r="B154" s="73" t="s">
        <v>477</v>
      </c>
      <c r="C154" s="73" t="s">
        <v>1061</v>
      </c>
      <c r="D154" t="s">
        <v>41</v>
      </c>
      <c r="E154" t="s">
        <v>117</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s="148" t="s">
        <v>2715</v>
      </c>
      <c r="J154" s="148" t="s">
        <v>2716</v>
      </c>
      <c r="K154" s="148" t="s">
        <v>2720</v>
      </c>
      <c r="L154" s="148" t="s">
        <v>2718</v>
      </c>
      <c r="M154" s="148" t="s">
        <v>2721</v>
      </c>
      <c r="N154" s="148" t="s">
        <v>203</v>
      </c>
      <c r="O154" s="148" t="s">
        <v>178</v>
      </c>
      <c r="P154" s="148" t="s">
        <v>204</v>
      </c>
      <c r="Q154" s="148" t="s">
        <v>179</v>
      </c>
      <c r="R154" s="148" t="s">
        <v>176</v>
      </c>
      <c r="S154" s="148" t="s">
        <v>120</v>
      </c>
      <c r="T154" s="148" t="s">
        <v>174</v>
      </c>
      <c r="U154" s="148" t="s">
        <v>121</v>
      </c>
      <c r="V154" s="148" t="s">
        <v>818</v>
      </c>
      <c r="W154" s="148" t="s">
        <v>704</v>
      </c>
      <c r="X154" s="51" t="str">
        <f t="shared" si="2"/>
        <v>4</v>
      </c>
      <c r="Y154" s="51" t="str">
        <f>IF(T154="","",IF(AND(T154&lt;&gt;'Tabelas auxiliares'!$B$236,T154&lt;&gt;'Tabelas auxiliares'!$B$237),"FOLHA DE PESSOAL",IF(X154='Tabelas auxiliares'!$A$237,"CUSTEIO",IF(X154='Tabelas auxiliares'!$A$236,"INVESTIMENTO","ERRO - VERIFICAR"))))</f>
        <v>INVESTIMENTO</v>
      </c>
      <c r="Z154" s="150">
        <v>5350.84</v>
      </c>
      <c r="AA154" s="149"/>
      <c r="AB154" s="149"/>
      <c r="AC154" s="150">
        <v>5350.84</v>
      </c>
    </row>
    <row r="155" spans="1:29" x14ac:dyDescent="0.25">
      <c r="A155" s="147" t="s">
        <v>1060</v>
      </c>
      <c r="B155" s="73" t="s">
        <v>477</v>
      </c>
      <c r="C155" s="73" t="s">
        <v>1061</v>
      </c>
      <c r="D155" t="s">
        <v>41</v>
      </c>
      <c r="E155" t="s">
        <v>117</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s="148" t="s">
        <v>2715</v>
      </c>
      <c r="J155" s="148" t="s">
        <v>2716</v>
      </c>
      <c r="K155" s="148" t="s">
        <v>2722</v>
      </c>
      <c r="L155" s="148" t="s">
        <v>2718</v>
      </c>
      <c r="M155" s="148" t="s">
        <v>2723</v>
      </c>
      <c r="N155" s="148" t="s">
        <v>203</v>
      </c>
      <c r="O155" s="148" t="s">
        <v>178</v>
      </c>
      <c r="P155" s="148" t="s">
        <v>204</v>
      </c>
      <c r="Q155" s="148" t="s">
        <v>179</v>
      </c>
      <c r="R155" s="148" t="s">
        <v>176</v>
      </c>
      <c r="S155" s="148" t="s">
        <v>120</v>
      </c>
      <c r="T155" s="148" t="s">
        <v>174</v>
      </c>
      <c r="U155" s="148" t="s">
        <v>121</v>
      </c>
      <c r="V155" s="148" t="s">
        <v>818</v>
      </c>
      <c r="W155" s="148" t="s">
        <v>704</v>
      </c>
      <c r="X155" s="51" t="str">
        <f t="shared" si="2"/>
        <v>4</v>
      </c>
      <c r="Y155" s="51" t="str">
        <f>IF(T155="","",IF(AND(T155&lt;&gt;'Tabelas auxiliares'!$B$236,T155&lt;&gt;'Tabelas auxiliares'!$B$237),"FOLHA DE PESSOAL",IF(X155='Tabelas auxiliares'!$A$237,"CUSTEIO",IF(X155='Tabelas auxiliares'!$A$236,"INVESTIMENTO","ERRO - VERIFICAR"))))</f>
        <v>INVESTIMENTO</v>
      </c>
      <c r="Z155" s="150">
        <v>17800</v>
      </c>
      <c r="AA155" s="149"/>
      <c r="AB155" s="149"/>
      <c r="AC155" s="150">
        <v>17800</v>
      </c>
    </row>
    <row r="156" spans="1:29" x14ac:dyDescent="0.25">
      <c r="A156" s="147" t="s">
        <v>1060</v>
      </c>
      <c r="B156" s="73" t="s">
        <v>477</v>
      </c>
      <c r="C156" s="73" t="s">
        <v>1061</v>
      </c>
      <c r="D156" t="s">
        <v>41</v>
      </c>
      <c r="E156" t="s">
        <v>117</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s="148" t="s">
        <v>2288</v>
      </c>
      <c r="J156" s="148" t="s">
        <v>2716</v>
      </c>
      <c r="K156" s="148" t="s">
        <v>2724</v>
      </c>
      <c r="L156" s="148" t="s">
        <v>2718</v>
      </c>
      <c r="M156" s="148" t="s">
        <v>2725</v>
      </c>
      <c r="N156" s="148" t="s">
        <v>203</v>
      </c>
      <c r="O156" s="148" t="s">
        <v>178</v>
      </c>
      <c r="P156" s="148" t="s">
        <v>204</v>
      </c>
      <c r="Q156" s="148" t="s">
        <v>179</v>
      </c>
      <c r="R156" s="148" t="s">
        <v>176</v>
      </c>
      <c r="S156" s="148" t="s">
        <v>120</v>
      </c>
      <c r="T156" s="148" t="s">
        <v>174</v>
      </c>
      <c r="U156" s="148" t="s">
        <v>121</v>
      </c>
      <c r="V156" s="148" t="s">
        <v>818</v>
      </c>
      <c r="W156" s="148" t="s">
        <v>704</v>
      </c>
      <c r="X156" s="51" t="str">
        <f t="shared" si="2"/>
        <v>4</v>
      </c>
      <c r="Y156" s="51" t="str">
        <f>IF(T156="","",IF(AND(T156&lt;&gt;'Tabelas auxiliares'!$B$236,T156&lt;&gt;'Tabelas auxiliares'!$B$237),"FOLHA DE PESSOAL",IF(X156='Tabelas auxiliares'!$A$237,"CUSTEIO",IF(X156='Tabelas auxiliares'!$A$236,"INVESTIMENTO","ERRO - VERIFICAR"))))</f>
        <v>INVESTIMENTO</v>
      </c>
      <c r="Z156" s="150">
        <v>24000</v>
      </c>
      <c r="AA156" s="149"/>
      <c r="AB156" s="149"/>
      <c r="AC156" s="150">
        <v>24000</v>
      </c>
    </row>
    <row r="157" spans="1:29" x14ac:dyDescent="0.25">
      <c r="A157" s="147" t="s">
        <v>1060</v>
      </c>
      <c r="B157" s="73" t="s">
        <v>477</v>
      </c>
      <c r="C157" s="73" t="s">
        <v>1061</v>
      </c>
      <c r="D157" t="s">
        <v>45</v>
      </c>
      <c r="E157" t="s">
        <v>117</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s="148" t="s">
        <v>2726</v>
      </c>
      <c r="J157" s="148" t="s">
        <v>2727</v>
      </c>
      <c r="K157" s="148" t="s">
        <v>2728</v>
      </c>
      <c r="L157" s="148" t="s">
        <v>2729</v>
      </c>
      <c r="M157" s="148" t="s">
        <v>341</v>
      </c>
      <c r="N157" s="148" t="s">
        <v>177</v>
      </c>
      <c r="O157" s="148" t="s">
        <v>178</v>
      </c>
      <c r="P157" s="148" t="s">
        <v>288</v>
      </c>
      <c r="Q157" s="148" t="s">
        <v>179</v>
      </c>
      <c r="R157" s="148" t="s">
        <v>176</v>
      </c>
      <c r="S157" s="148" t="s">
        <v>120</v>
      </c>
      <c r="T157" s="148" t="s">
        <v>174</v>
      </c>
      <c r="U157" s="148" t="s">
        <v>119</v>
      </c>
      <c r="V157" s="148" t="s">
        <v>2691</v>
      </c>
      <c r="W157" s="148" t="s">
        <v>2692</v>
      </c>
      <c r="X157" s="51" t="str">
        <f t="shared" si="2"/>
        <v>3</v>
      </c>
      <c r="Y157" s="51" t="str">
        <f>IF(T157="","",IF(AND(T157&lt;&gt;'Tabelas auxiliares'!$B$236,T157&lt;&gt;'Tabelas auxiliares'!$B$237),"FOLHA DE PESSOAL",IF(X157='Tabelas auxiliares'!$A$237,"CUSTEIO",IF(X157='Tabelas auxiliares'!$A$236,"INVESTIMENTO","ERRO - VERIFICAR"))))</f>
        <v>CUSTEIO</v>
      </c>
      <c r="Z157" s="150">
        <v>2452.0100000000002</v>
      </c>
      <c r="AA157" s="150">
        <v>0.01</v>
      </c>
      <c r="AB157" s="149"/>
      <c r="AC157" s="150">
        <v>2452</v>
      </c>
    </row>
    <row r="158" spans="1:29" x14ac:dyDescent="0.25">
      <c r="A158" s="147" t="s">
        <v>1060</v>
      </c>
      <c r="B158" s="73" t="s">
        <v>477</v>
      </c>
      <c r="C158" s="73" t="s">
        <v>1061</v>
      </c>
      <c r="D158" t="s">
        <v>45</v>
      </c>
      <c r="E158" t="s">
        <v>117</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s="148" t="s">
        <v>2726</v>
      </c>
      <c r="J158" s="148" t="s">
        <v>2727</v>
      </c>
      <c r="K158" s="148" t="s">
        <v>2730</v>
      </c>
      <c r="L158" s="148" t="s">
        <v>2729</v>
      </c>
      <c r="M158" s="148" t="s">
        <v>341</v>
      </c>
      <c r="N158" s="148" t="s">
        <v>177</v>
      </c>
      <c r="O158" s="148" t="s">
        <v>178</v>
      </c>
      <c r="P158" s="148" t="s">
        <v>288</v>
      </c>
      <c r="Q158" s="148" t="s">
        <v>179</v>
      </c>
      <c r="R158" s="148" t="s">
        <v>176</v>
      </c>
      <c r="S158" s="148" t="s">
        <v>120</v>
      </c>
      <c r="T158" s="148" t="s">
        <v>174</v>
      </c>
      <c r="U158" s="148" t="s">
        <v>119</v>
      </c>
      <c r="V158" s="148" t="s">
        <v>793</v>
      </c>
      <c r="W158" s="148" t="s">
        <v>680</v>
      </c>
      <c r="X158" s="51" t="str">
        <f t="shared" si="2"/>
        <v>3</v>
      </c>
      <c r="Y158" s="51" t="str">
        <f>IF(T158="","",IF(AND(T158&lt;&gt;'Tabelas auxiliares'!$B$236,T158&lt;&gt;'Tabelas auxiliares'!$B$237),"FOLHA DE PESSOAL",IF(X158='Tabelas auxiliares'!$A$237,"CUSTEIO",IF(X158='Tabelas auxiliares'!$A$236,"INVESTIMENTO","ERRO - VERIFICAR"))))</f>
        <v>CUSTEIO</v>
      </c>
      <c r="Z158" s="150">
        <v>1469</v>
      </c>
      <c r="AA158" s="149"/>
      <c r="AB158" s="149"/>
      <c r="AC158" s="150">
        <v>1469</v>
      </c>
    </row>
    <row r="159" spans="1:29" x14ac:dyDescent="0.25">
      <c r="A159" s="147" t="s">
        <v>1060</v>
      </c>
      <c r="B159" s="73" t="s">
        <v>477</v>
      </c>
      <c r="C159" s="73" t="s">
        <v>1061</v>
      </c>
      <c r="D159" t="s">
        <v>45</v>
      </c>
      <c r="E159" t="s">
        <v>117</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s="148" t="s">
        <v>2385</v>
      </c>
      <c r="J159" s="148" t="s">
        <v>2731</v>
      </c>
      <c r="K159" s="148" t="s">
        <v>2732</v>
      </c>
      <c r="L159" s="148" t="s">
        <v>2733</v>
      </c>
      <c r="M159" s="148" t="s">
        <v>2734</v>
      </c>
      <c r="N159" s="148" t="s">
        <v>203</v>
      </c>
      <c r="O159" s="148" t="s">
        <v>178</v>
      </c>
      <c r="P159" s="148" t="s">
        <v>204</v>
      </c>
      <c r="Q159" s="148" t="s">
        <v>179</v>
      </c>
      <c r="R159" s="148" t="s">
        <v>176</v>
      </c>
      <c r="S159" s="148" t="s">
        <v>120</v>
      </c>
      <c r="T159" s="148" t="s">
        <v>174</v>
      </c>
      <c r="U159" s="148" t="s">
        <v>121</v>
      </c>
      <c r="V159" s="148" t="s">
        <v>2735</v>
      </c>
      <c r="W159" s="148" t="s">
        <v>2736</v>
      </c>
      <c r="X159" s="51" t="str">
        <f t="shared" si="2"/>
        <v>4</v>
      </c>
      <c r="Y159" s="51" t="str">
        <f>IF(T159="","",IF(AND(T159&lt;&gt;'Tabelas auxiliares'!$B$236,T159&lt;&gt;'Tabelas auxiliares'!$B$237),"FOLHA DE PESSOAL",IF(X159='Tabelas auxiliares'!$A$237,"CUSTEIO",IF(X159='Tabelas auxiliares'!$A$236,"INVESTIMENTO","ERRO - VERIFICAR"))))</f>
        <v>INVESTIMENTO</v>
      </c>
      <c r="Z159" s="150">
        <v>11865.32</v>
      </c>
      <c r="AA159" s="149"/>
      <c r="AB159" s="149"/>
      <c r="AC159" s="150">
        <v>11865.32</v>
      </c>
    </row>
    <row r="160" spans="1:29" x14ac:dyDescent="0.25">
      <c r="A160" s="147" t="s">
        <v>1060</v>
      </c>
      <c r="B160" s="73" t="s">
        <v>477</v>
      </c>
      <c r="C160" s="73" t="s">
        <v>1061</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s="148" t="s">
        <v>2668</v>
      </c>
      <c r="J160" s="148" t="s">
        <v>2737</v>
      </c>
      <c r="K160" s="148" t="s">
        <v>2738</v>
      </c>
      <c r="L160" s="148" t="s">
        <v>2739</v>
      </c>
      <c r="M160" s="148" t="s">
        <v>2740</v>
      </c>
      <c r="N160" s="148" t="s">
        <v>203</v>
      </c>
      <c r="O160" s="148" t="s">
        <v>178</v>
      </c>
      <c r="P160" s="148" t="s">
        <v>204</v>
      </c>
      <c r="Q160" s="148" t="s">
        <v>179</v>
      </c>
      <c r="R160" s="148" t="s">
        <v>176</v>
      </c>
      <c r="S160" s="148" t="s">
        <v>120</v>
      </c>
      <c r="T160" s="148" t="s">
        <v>174</v>
      </c>
      <c r="U160" s="148" t="s">
        <v>121</v>
      </c>
      <c r="V160" s="148" t="s">
        <v>818</v>
      </c>
      <c r="W160" s="148" t="s">
        <v>704</v>
      </c>
      <c r="X160" s="51" t="str">
        <f t="shared" si="2"/>
        <v>4</v>
      </c>
      <c r="Y160" s="51" t="str">
        <f>IF(T160="","",IF(AND(T160&lt;&gt;'Tabelas auxiliares'!$B$236,T160&lt;&gt;'Tabelas auxiliares'!$B$237),"FOLHA DE PESSOAL",IF(X160='Tabelas auxiliares'!$A$237,"CUSTEIO",IF(X160='Tabelas auxiliares'!$A$236,"INVESTIMENTO","ERRO - VERIFICAR"))))</f>
        <v>INVESTIMENTO</v>
      </c>
      <c r="Z160" s="150">
        <v>74366</v>
      </c>
      <c r="AA160" s="149"/>
      <c r="AB160" s="149"/>
      <c r="AC160" s="150">
        <v>74366</v>
      </c>
    </row>
    <row r="161" spans="1:29" x14ac:dyDescent="0.25">
      <c r="A161" s="147" t="s">
        <v>1060</v>
      </c>
      <c r="B161" s="73" t="s">
        <v>477</v>
      </c>
      <c r="C161" s="73" t="s">
        <v>1061</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s="148" t="s">
        <v>2715</v>
      </c>
      <c r="J161" s="148" t="s">
        <v>2741</v>
      </c>
      <c r="K161" s="148" t="s">
        <v>2742</v>
      </c>
      <c r="L161" s="148" t="s">
        <v>2743</v>
      </c>
      <c r="M161" s="148" t="s">
        <v>2744</v>
      </c>
      <c r="N161" s="148" t="s">
        <v>203</v>
      </c>
      <c r="O161" s="148" t="s">
        <v>178</v>
      </c>
      <c r="P161" s="148" t="s">
        <v>204</v>
      </c>
      <c r="Q161" s="148" t="s">
        <v>179</v>
      </c>
      <c r="R161" s="148" t="s">
        <v>176</v>
      </c>
      <c r="S161" s="148" t="s">
        <v>120</v>
      </c>
      <c r="T161" s="148" t="s">
        <v>174</v>
      </c>
      <c r="U161" s="148" t="s">
        <v>121</v>
      </c>
      <c r="V161" s="148" t="s">
        <v>736</v>
      </c>
      <c r="W161" s="148" t="s">
        <v>645</v>
      </c>
      <c r="X161" s="51" t="str">
        <f t="shared" si="2"/>
        <v>4</v>
      </c>
      <c r="Y161" s="51" t="str">
        <f>IF(T161="","",IF(AND(T161&lt;&gt;'Tabelas auxiliares'!$B$236,T161&lt;&gt;'Tabelas auxiliares'!$B$237),"FOLHA DE PESSOAL",IF(X161='Tabelas auxiliares'!$A$237,"CUSTEIO",IF(X161='Tabelas auxiliares'!$A$236,"INVESTIMENTO","ERRO - VERIFICAR"))))</f>
        <v>INVESTIMENTO</v>
      </c>
      <c r="Z161" s="150">
        <v>149435</v>
      </c>
      <c r="AA161" s="149"/>
      <c r="AB161" s="149"/>
      <c r="AC161" s="150">
        <v>149435</v>
      </c>
    </row>
    <row r="162" spans="1:29" x14ac:dyDescent="0.25">
      <c r="A162" s="147" t="s">
        <v>1060</v>
      </c>
      <c r="B162" s="73" t="s">
        <v>477</v>
      </c>
      <c r="C162" s="73" t="s">
        <v>1061</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s="148" t="s">
        <v>2745</v>
      </c>
      <c r="J162" s="148" t="s">
        <v>2746</v>
      </c>
      <c r="K162" s="148" t="s">
        <v>2747</v>
      </c>
      <c r="L162" s="148" t="s">
        <v>2748</v>
      </c>
      <c r="M162" s="148" t="s">
        <v>2749</v>
      </c>
      <c r="N162" s="148" t="s">
        <v>203</v>
      </c>
      <c r="O162" s="148" t="s">
        <v>178</v>
      </c>
      <c r="P162" s="148" t="s">
        <v>204</v>
      </c>
      <c r="Q162" s="148" t="s">
        <v>179</v>
      </c>
      <c r="R162" s="148" t="s">
        <v>176</v>
      </c>
      <c r="S162" s="148" t="s">
        <v>120</v>
      </c>
      <c r="T162" s="148" t="s">
        <v>174</v>
      </c>
      <c r="U162" s="148" t="s">
        <v>121</v>
      </c>
      <c r="V162" s="148" t="s">
        <v>2709</v>
      </c>
      <c r="W162" s="148" t="s">
        <v>2710</v>
      </c>
      <c r="X162" s="51" t="str">
        <f t="shared" si="2"/>
        <v>4</v>
      </c>
      <c r="Y162" s="51" t="str">
        <f>IF(T162="","",IF(AND(T162&lt;&gt;'Tabelas auxiliares'!$B$236,T162&lt;&gt;'Tabelas auxiliares'!$B$237),"FOLHA DE PESSOAL",IF(X162='Tabelas auxiliares'!$A$237,"CUSTEIO",IF(X162='Tabelas auxiliares'!$A$236,"INVESTIMENTO","ERRO - VERIFICAR"))))</f>
        <v>INVESTIMENTO</v>
      </c>
      <c r="Z162" s="150">
        <v>19399.95</v>
      </c>
      <c r="AA162" s="149"/>
      <c r="AB162" s="149"/>
      <c r="AC162" s="150">
        <v>19399.95</v>
      </c>
    </row>
    <row r="163" spans="1:29" x14ac:dyDescent="0.25">
      <c r="A163" s="147" t="s">
        <v>1060</v>
      </c>
      <c r="B163" s="73" t="s">
        <v>477</v>
      </c>
      <c r="C163" s="73" t="s">
        <v>1061</v>
      </c>
      <c r="D163" t="s">
        <v>73</v>
      </c>
      <c r="E163" t="s">
        <v>117</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s="148" t="s">
        <v>2385</v>
      </c>
      <c r="J163" s="148" t="s">
        <v>2731</v>
      </c>
      <c r="K163" s="148" t="s">
        <v>2750</v>
      </c>
      <c r="L163" s="148" t="s">
        <v>2733</v>
      </c>
      <c r="M163" s="148" t="s">
        <v>2734</v>
      </c>
      <c r="N163" s="148" t="s">
        <v>203</v>
      </c>
      <c r="O163" s="148" t="s">
        <v>178</v>
      </c>
      <c r="P163" s="148" t="s">
        <v>204</v>
      </c>
      <c r="Q163" s="148" t="s">
        <v>179</v>
      </c>
      <c r="R163" s="148" t="s">
        <v>176</v>
      </c>
      <c r="S163" s="148" t="s">
        <v>120</v>
      </c>
      <c r="T163" s="148" t="s">
        <v>174</v>
      </c>
      <c r="U163" s="148" t="s">
        <v>121</v>
      </c>
      <c r="V163" s="148" t="s">
        <v>2735</v>
      </c>
      <c r="W163" s="148" t="s">
        <v>2736</v>
      </c>
      <c r="X163" s="51" t="str">
        <f t="shared" si="2"/>
        <v>4</v>
      </c>
      <c r="Y163" s="51" t="str">
        <f>IF(T163="","",IF(AND(T163&lt;&gt;'Tabelas auxiliares'!$B$236,T163&lt;&gt;'Tabelas auxiliares'!$B$237),"FOLHA DE PESSOAL",IF(X163='Tabelas auxiliares'!$A$237,"CUSTEIO",IF(X163='Tabelas auxiliares'!$A$236,"INVESTIMENTO","ERRO - VERIFICAR"))))</f>
        <v>INVESTIMENTO</v>
      </c>
      <c r="Z163" s="150">
        <v>11865.32</v>
      </c>
      <c r="AA163" s="149"/>
      <c r="AB163" s="149"/>
      <c r="AC163" s="150">
        <v>11865.32</v>
      </c>
    </row>
    <row r="164" spans="1:29" x14ac:dyDescent="0.25">
      <c r="A164" s="147" t="s">
        <v>1060</v>
      </c>
      <c r="B164" s="73" t="s">
        <v>477</v>
      </c>
      <c r="C164" s="73" t="s">
        <v>1061</v>
      </c>
      <c r="D164" t="s">
        <v>83</v>
      </c>
      <c r="E164" t="s">
        <v>117</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s="148" t="s">
        <v>2566</v>
      </c>
      <c r="J164" s="148" t="s">
        <v>2751</v>
      </c>
      <c r="K164" s="148" t="s">
        <v>2752</v>
      </c>
      <c r="L164" s="148" t="s">
        <v>2753</v>
      </c>
      <c r="M164" s="148" t="s">
        <v>2754</v>
      </c>
      <c r="N164" s="148" t="s">
        <v>203</v>
      </c>
      <c r="O164" s="148" t="s">
        <v>178</v>
      </c>
      <c r="P164" s="148" t="s">
        <v>204</v>
      </c>
      <c r="Q164" s="148" t="s">
        <v>179</v>
      </c>
      <c r="R164" s="148" t="s">
        <v>176</v>
      </c>
      <c r="S164" s="148" t="s">
        <v>2755</v>
      </c>
      <c r="T164" s="148" t="s">
        <v>174</v>
      </c>
      <c r="U164" s="148" t="s">
        <v>121</v>
      </c>
      <c r="V164" s="148" t="s">
        <v>2735</v>
      </c>
      <c r="W164" s="148" t="s">
        <v>2736</v>
      </c>
      <c r="X164" s="51" t="str">
        <f t="shared" si="2"/>
        <v>4</v>
      </c>
      <c r="Y164" s="51" t="str">
        <f>IF(T164="","",IF(AND(T164&lt;&gt;'Tabelas auxiliares'!$B$236,T164&lt;&gt;'Tabelas auxiliares'!$B$237),"FOLHA DE PESSOAL",IF(X164='Tabelas auxiliares'!$A$237,"CUSTEIO",IF(X164='Tabelas auxiliares'!$A$236,"INVESTIMENTO","ERRO - VERIFICAR"))))</f>
        <v>INVESTIMENTO</v>
      </c>
      <c r="Z164" s="150">
        <v>0.03</v>
      </c>
      <c r="AA164" s="150">
        <v>0.03</v>
      </c>
      <c r="AB164" s="149"/>
      <c r="AC164" s="149"/>
    </row>
    <row r="165" spans="1:29" x14ac:dyDescent="0.25">
      <c r="A165" s="147" t="s">
        <v>1060</v>
      </c>
      <c r="B165" s="73" t="s">
        <v>477</v>
      </c>
      <c r="C165" s="73" t="s">
        <v>1061</v>
      </c>
      <c r="D165" t="s">
        <v>83</v>
      </c>
      <c r="E165" t="s">
        <v>117</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s="148" t="s">
        <v>2715</v>
      </c>
      <c r="J165" s="148" t="s">
        <v>2756</v>
      </c>
      <c r="K165" s="148" t="s">
        <v>2757</v>
      </c>
      <c r="L165" s="148" t="s">
        <v>2758</v>
      </c>
      <c r="M165" s="148" t="s">
        <v>2759</v>
      </c>
      <c r="N165" s="148" t="s">
        <v>203</v>
      </c>
      <c r="O165" s="148" t="s">
        <v>178</v>
      </c>
      <c r="P165" s="148" t="s">
        <v>204</v>
      </c>
      <c r="Q165" s="148" t="s">
        <v>179</v>
      </c>
      <c r="R165" s="148" t="s">
        <v>176</v>
      </c>
      <c r="S165" s="148" t="s">
        <v>120</v>
      </c>
      <c r="T165" s="148" t="s">
        <v>174</v>
      </c>
      <c r="U165" s="148" t="s">
        <v>121</v>
      </c>
      <c r="V165" s="148" t="s">
        <v>2735</v>
      </c>
      <c r="W165" s="148" t="s">
        <v>2736</v>
      </c>
      <c r="X165" s="51" t="str">
        <f t="shared" si="2"/>
        <v>4</v>
      </c>
      <c r="Y165" s="51" t="str">
        <f>IF(T165="","",IF(AND(T165&lt;&gt;'Tabelas auxiliares'!$B$236,T165&lt;&gt;'Tabelas auxiliares'!$B$237),"FOLHA DE PESSOAL",IF(X165='Tabelas auxiliares'!$A$237,"CUSTEIO",IF(X165='Tabelas auxiliares'!$A$236,"INVESTIMENTO","ERRO - VERIFICAR"))))</f>
        <v>INVESTIMENTO</v>
      </c>
      <c r="Z165" s="150">
        <v>9100</v>
      </c>
      <c r="AA165" s="149"/>
      <c r="AB165" s="149"/>
      <c r="AC165" s="150">
        <v>9100</v>
      </c>
    </row>
    <row r="166" spans="1:29" x14ac:dyDescent="0.25">
      <c r="A166" s="147" t="s">
        <v>1060</v>
      </c>
      <c r="B166" s="73" t="s">
        <v>477</v>
      </c>
      <c r="C166" s="73" t="s">
        <v>1061</v>
      </c>
      <c r="D166" t="s">
        <v>83</v>
      </c>
      <c r="E166" t="s">
        <v>117</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s="148" t="s">
        <v>2760</v>
      </c>
      <c r="J166" s="148" t="s">
        <v>2756</v>
      </c>
      <c r="K166" s="148" t="s">
        <v>2761</v>
      </c>
      <c r="L166" s="148" t="s">
        <v>2758</v>
      </c>
      <c r="M166" s="148" t="s">
        <v>2762</v>
      </c>
      <c r="N166" s="148" t="s">
        <v>203</v>
      </c>
      <c r="O166" s="148" t="s">
        <v>178</v>
      </c>
      <c r="P166" s="148" t="s">
        <v>204</v>
      </c>
      <c r="Q166" s="148" t="s">
        <v>179</v>
      </c>
      <c r="R166" s="148" t="s">
        <v>176</v>
      </c>
      <c r="S166" s="148" t="s">
        <v>120</v>
      </c>
      <c r="T166" s="148" t="s">
        <v>174</v>
      </c>
      <c r="U166" s="148" t="s">
        <v>121</v>
      </c>
      <c r="V166" s="148" t="s">
        <v>2735</v>
      </c>
      <c r="W166" s="148" t="s">
        <v>2736</v>
      </c>
      <c r="X166" s="51" t="str">
        <f t="shared" si="2"/>
        <v>4</v>
      </c>
      <c r="Y166" s="51" t="str">
        <f>IF(T166="","",IF(AND(T166&lt;&gt;'Tabelas auxiliares'!$B$236,T166&lt;&gt;'Tabelas auxiliares'!$B$237),"FOLHA DE PESSOAL",IF(X166='Tabelas auxiliares'!$A$237,"CUSTEIO",IF(X166='Tabelas auxiliares'!$A$236,"INVESTIMENTO","ERRO - VERIFICAR"))))</f>
        <v>INVESTIMENTO</v>
      </c>
      <c r="Z166" s="150">
        <v>180196.05</v>
      </c>
      <c r="AA166" s="150">
        <v>2580.6</v>
      </c>
      <c r="AB166" s="149"/>
      <c r="AC166" s="150">
        <v>177615.45</v>
      </c>
    </row>
    <row r="167" spans="1:29" x14ac:dyDescent="0.25">
      <c r="A167" s="147" t="s">
        <v>1060</v>
      </c>
      <c r="B167" s="73" t="s">
        <v>477</v>
      </c>
      <c r="C167" s="73" t="s">
        <v>1355</v>
      </c>
      <c r="D167" t="s">
        <v>15</v>
      </c>
      <c r="E167" t="s">
        <v>117</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s="148" t="s">
        <v>2763</v>
      </c>
      <c r="J167" s="148" t="s">
        <v>2764</v>
      </c>
      <c r="K167" s="148" t="s">
        <v>2765</v>
      </c>
      <c r="L167" s="148" t="s">
        <v>2766</v>
      </c>
      <c r="M167" s="148" t="s">
        <v>2767</v>
      </c>
      <c r="N167" s="148" t="s">
        <v>203</v>
      </c>
      <c r="O167" s="148" t="s">
        <v>178</v>
      </c>
      <c r="P167" s="148" t="s">
        <v>204</v>
      </c>
      <c r="Q167" s="148" t="s">
        <v>179</v>
      </c>
      <c r="R167" s="148" t="s">
        <v>176</v>
      </c>
      <c r="S167" s="148" t="s">
        <v>120</v>
      </c>
      <c r="T167" s="148" t="s">
        <v>174</v>
      </c>
      <c r="U167" s="148" t="s">
        <v>121</v>
      </c>
      <c r="V167" s="148" t="s">
        <v>2709</v>
      </c>
      <c r="W167" s="148" t="s">
        <v>2710</v>
      </c>
      <c r="X167" s="51" t="str">
        <f t="shared" si="2"/>
        <v>4</v>
      </c>
      <c r="Y167" s="51" t="str">
        <f>IF(T167="","",IF(AND(T167&lt;&gt;'Tabelas auxiliares'!$B$236,T167&lt;&gt;'Tabelas auxiliares'!$B$237),"FOLHA DE PESSOAL",IF(X167='Tabelas auxiliares'!$A$237,"CUSTEIO",IF(X167='Tabelas auxiliares'!$A$236,"INVESTIMENTO","ERRO - VERIFICAR"))))</f>
        <v>INVESTIMENTO</v>
      </c>
      <c r="Z167" s="150">
        <v>25205.03</v>
      </c>
      <c r="AA167" s="150">
        <v>25205.03</v>
      </c>
      <c r="AB167" s="149"/>
      <c r="AC167" s="149"/>
    </row>
    <row r="168" spans="1:29" x14ac:dyDescent="0.25">
      <c r="A168" s="147" t="s">
        <v>1060</v>
      </c>
      <c r="B168" s="73" t="s">
        <v>480</v>
      </c>
      <c r="C168" s="73" t="s">
        <v>1061</v>
      </c>
      <c r="D168" t="s">
        <v>17</v>
      </c>
      <c r="E168" t="s">
        <v>117</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s="148" t="s">
        <v>2768</v>
      </c>
      <c r="J168" s="148" t="s">
        <v>2769</v>
      </c>
      <c r="K168" s="148" t="s">
        <v>2770</v>
      </c>
      <c r="L168" s="148" t="s">
        <v>2771</v>
      </c>
      <c r="M168" s="148" t="s">
        <v>2772</v>
      </c>
      <c r="N168" s="148" t="s">
        <v>177</v>
      </c>
      <c r="O168" s="148" t="s">
        <v>178</v>
      </c>
      <c r="P168" s="148" t="s">
        <v>288</v>
      </c>
      <c r="Q168" s="148" t="s">
        <v>179</v>
      </c>
      <c r="R168" s="148" t="s">
        <v>176</v>
      </c>
      <c r="S168" s="148" t="s">
        <v>120</v>
      </c>
      <c r="T168" s="148" t="s">
        <v>174</v>
      </c>
      <c r="U168" s="148" t="s">
        <v>119</v>
      </c>
      <c r="V168" s="148" t="s">
        <v>2773</v>
      </c>
      <c r="W168" s="148" t="s">
        <v>2774</v>
      </c>
      <c r="X168" s="51" t="str">
        <f t="shared" si="2"/>
        <v>3</v>
      </c>
      <c r="Y168" s="51" t="str">
        <f>IF(T168="","",IF(AND(T168&lt;&gt;'Tabelas auxiliares'!$B$236,T168&lt;&gt;'Tabelas auxiliares'!$B$237),"FOLHA DE PESSOAL",IF(X168='Tabelas auxiliares'!$A$237,"CUSTEIO",IF(X168='Tabelas auxiliares'!$A$236,"INVESTIMENTO","ERRO - VERIFICAR"))))</f>
        <v>CUSTEIO</v>
      </c>
      <c r="Z168" s="150">
        <v>498.99</v>
      </c>
      <c r="AA168" s="150">
        <v>498.99</v>
      </c>
      <c r="AB168" s="149"/>
      <c r="AC168" s="149"/>
    </row>
    <row r="169" spans="1:29" x14ac:dyDescent="0.25">
      <c r="A169" s="147" t="s">
        <v>1060</v>
      </c>
      <c r="B169" s="73" t="s">
        <v>480</v>
      </c>
      <c r="C169" s="73" t="s">
        <v>1061</v>
      </c>
      <c r="D169" t="s">
        <v>35</v>
      </c>
      <c r="E169" t="s">
        <v>117</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s="148" t="s">
        <v>2775</v>
      </c>
      <c r="J169" s="148" t="s">
        <v>2776</v>
      </c>
      <c r="K169" s="148" t="s">
        <v>2777</v>
      </c>
      <c r="L169" s="148" t="s">
        <v>2778</v>
      </c>
      <c r="M169" s="148" t="s">
        <v>2779</v>
      </c>
      <c r="N169" s="148" t="s">
        <v>177</v>
      </c>
      <c r="O169" s="148" t="s">
        <v>178</v>
      </c>
      <c r="P169" s="148" t="s">
        <v>288</v>
      </c>
      <c r="Q169" s="148" t="s">
        <v>179</v>
      </c>
      <c r="R169" s="148" t="s">
        <v>176</v>
      </c>
      <c r="S169" s="148" t="s">
        <v>120</v>
      </c>
      <c r="T169" s="148" t="s">
        <v>174</v>
      </c>
      <c r="U169" s="148" t="s">
        <v>119</v>
      </c>
      <c r="V169" s="148" t="s">
        <v>2780</v>
      </c>
      <c r="W169" s="148" t="s">
        <v>2781</v>
      </c>
      <c r="X169" s="51" t="str">
        <f t="shared" si="2"/>
        <v>3</v>
      </c>
      <c r="Y169" s="51" t="str">
        <f>IF(T169="","",IF(AND(T169&lt;&gt;'Tabelas auxiliares'!$B$236,T169&lt;&gt;'Tabelas auxiliares'!$B$237),"FOLHA DE PESSOAL",IF(X169='Tabelas auxiliares'!$A$237,"CUSTEIO",IF(X169='Tabelas auxiliares'!$A$236,"INVESTIMENTO","ERRO - VERIFICAR"))))</f>
        <v>CUSTEIO</v>
      </c>
      <c r="Z169" s="150">
        <v>2582.71</v>
      </c>
      <c r="AA169" s="150">
        <v>2293.71</v>
      </c>
      <c r="AB169" s="149"/>
      <c r="AC169" s="150">
        <v>289</v>
      </c>
    </row>
    <row r="170" spans="1:29" x14ac:dyDescent="0.25">
      <c r="A170" s="147" t="s">
        <v>1060</v>
      </c>
      <c r="B170" s="73" t="s">
        <v>480</v>
      </c>
      <c r="C170" s="73" t="s">
        <v>1061</v>
      </c>
      <c r="D170" t="s">
        <v>35</v>
      </c>
      <c r="E170" t="s">
        <v>117</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s="148" t="s">
        <v>2782</v>
      </c>
      <c r="J170" s="148" t="s">
        <v>2783</v>
      </c>
      <c r="K170" s="148" t="s">
        <v>2784</v>
      </c>
      <c r="L170" s="148" t="s">
        <v>2785</v>
      </c>
      <c r="M170" s="148" t="s">
        <v>2779</v>
      </c>
      <c r="N170" s="148" t="s">
        <v>177</v>
      </c>
      <c r="O170" s="148" t="s">
        <v>178</v>
      </c>
      <c r="P170" s="148" t="s">
        <v>288</v>
      </c>
      <c r="Q170" s="148" t="s">
        <v>179</v>
      </c>
      <c r="R170" s="148" t="s">
        <v>176</v>
      </c>
      <c r="S170" s="148" t="s">
        <v>120</v>
      </c>
      <c r="T170" s="148" t="s">
        <v>174</v>
      </c>
      <c r="U170" s="148" t="s">
        <v>119</v>
      </c>
      <c r="V170" s="148" t="s">
        <v>2780</v>
      </c>
      <c r="W170" s="148" t="s">
        <v>2781</v>
      </c>
      <c r="X170" s="51" t="str">
        <f t="shared" si="2"/>
        <v>3</v>
      </c>
      <c r="Y170" s="51" t="str">
        <f>IF(T170="","",IF(AND(T170&lt;&gt;'Tabelas auxiliares'!$B$236,T170&lt;&gt;'Tabelas auxiliares'!$B$237),"FOLHA DE PESSOAL",IF(X170='Tabelas auxiliares'!$A$237,"CUSTEIO",IF(X170='Tabelas auxiliares'!$A$236,"INVESTIMENTO","ERRO - VERIFICAR"))))</f>
        <v>CUSTEIO</v>
      </c>
      <c r="Z170" s="150">
        <v>3401.77</v>
      </c>
      <c r="AA170" s="150">
        <v>3401.77</v>
      </c>
      <c r="AB170" s="149"/>
      <c r="AC170" s="149"/>
    </row>
    <row r="171" spans="1:29" x14ac:dyDescent="0.25">
      <c r="A171" s="147" t="s">
        <v>1060</v>
      </c>
      <c r="B171" s="73" t="s">
        <v>480</v>
      </c>
      <c r="C171" s="73" t="s">
        <v>1061</v>
      </c>
      <c r="D171" t="s">
        <v>35</v>
      </c>
      <c r="E171" t="s">
        <v>117</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s="148" t="s">
        <v>2786</v>
      </c>
      <c r="J171" s="148" t="s">
        <v>2783</v>
      </c>
      <c r="K171" s="148" t="s">
        <v>2787</v>
      </c>
      <c r="L171" s="148" t="s">
        <v>2785</v>
      </c>
      <c r="M171" s="148" t="s">
        <v>2779</v>
      </c>
      <c r="N171" s="148" t="s">
        <v>177</v>
      </c>
      <c r="O171" s="148" t="s">
        <v>178</v>
      </c>
      <c r="P171" s="148" t="s">
        <v>288</v>
      </c>
      <c r="Q171" s="148" t="s">
        <v>179</v>
      </c>
      <c r="R171" s="148" t="s">
        <v>176</v>
      </c>
      <c r="S171" s="148" t="s">
        <v>120</v>
      </c>
      <c r="T171" s="148" t="s">
        <v>174</v>
      </c>
      <c r="U171" s="148" t="s">
        <v>119</v>
      </c>
      <c r="V171" s="148" t="s">
        <v>2780</v>
      </c>
      <c r="W171" s="148" t="s">
        <v>2781</v>
      </c>
      <c r="X171" s="51" t="str">
        <f t="shared" si="2"/>
        <v>3</v>
      </c>
      <c r="Y171" s="51" t="str">
        <f>IF(T171="","",IF(AND(T171&lt;&gt;'Tabelas auxiliares'!$B$236,T171&lt;&gt;'Tabelas auxiliares'!$B$237),"FOLHA DE PESSOAL",IF(X171='Tabelas auxiliares'!$A$237,"CUSTEIO",IF(X171='Tabelas auxiliares'!$A$236,"INVESTIMENTO","ERRO - VERIFICAR"))))</f>
        <v>CUSTEIO</v>
      </c>
      <c r="Z171" s="150">
        <v>283.48</v>
      </c>
      <c r="AA171" s="150">
        <v>283.48</v>
      </c>
      <c r="AB171" s="149"/>
      <c r="AC171" s="149"/>
    </row>
    <row r="172" spans="1:29" x14ac:dyDescent="0.25">
      <c r="A172" s="147" t="s">
        <v>1060</v>
      </c>
      <c r="B172" s="73" t="s">
        <v>480</v>
      </c>
      <c r="C172" s="73" t="s">
        <v>1061</v>
      </c>
      <c r="D172" t="s">
        <v>55</v>
      </c>
      <c r="E172" t="s">
        <v>117</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s="148" t="s">
        <v>2745</v>
      </c>
      <c r="J172" s="148" t="s">
        <v>2788</v>
      </c>
      <c r="K172" s="148" t="s">
        <v>2789</v>
      </c>
      <c r="L172" s="148" t="s">
        <v>2790</v>
      </c>
      <c r="M172" s="148" t="s">
        <v>2791</v>
      </c>
      <c r="N172" s="148" t="s">
        <v>177</v>
      </c>
      <c r="O172" s="148" t="s">
        <v>178</v>
      </c>
      <c r="P172" s="148" t="s">
        <v>288</v>
      </c>
      <c r="Q172" s="148" t="s">
        <v>179</v>
      </c>
      <c r="R172" s="148" t="s">
        <v>176</v>
      </c>
      <c r="S172" s="148" t="s">
        <v>120</v>
      </c>
      <c r="T172" s="148" t="s">
        <v>174</v>
      </c>
      <c r="U172" s="148" t="s">
        <v>119</v>
      </c>
      <c r="V172" s="148" t="s">
        <v>2478</v>
      </c>
      <c r="W172" s="148" t="s">
        <v>2479</v>
      </c>
      <c r="X172" s="51" t="str">
        <f t="shared" si="2"/>
        <v>3</v>
      </c>
      <c r="Y172" s="51" t="str">
        <f>IF(T172="","",IF(AND(T172&lt;&gt;'Tabelas auxiliares'!$B$236,T172&lt;&gt;'Tabelas auxiliares'!$B$237),"FOLHA DE PESSOAL",IF(X172='Tabelas auxiliares'!$A$237,"CUSTEIO",IF(X172='Tabelas auxiliares'!$A$236,"INVESTIMENTO","ERRO - VERIFICAR"))))</f>
        <v>CUSTEIO</v>
      </c>
      <c r="Z172" s="150">
        <v>2053.8000000000002</v>
      </c>
      <c r="AA172" s="150">
        <v>0.18</v>
      </c>
      <c r="AB172" s="149"/>
      <c r="AC172" s="150">
        <v>2053.62</v>
      </c>
    </row>
    <row r="173" spans="1:29" x14ac:dyDescent="0.25">
      <c r="A173" s="147" t="s">
        <v>1060</v>
      </c>
      <c r="B173" s="73" t="s">
        <v>480</v>
      </c>
      <c r="C173" s="73" t="s">
        <v>1061</v>
      </c>
      <c r="D173" t="s">
        <v>55</v>
      </c>
      <c r="E173" t="s">
        <v>117</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s="148" t="s">
        <v>2792</v>
      </c>
      <c r="J173" s="148" t="s">
        <v>2793</v>
      </c>
      <c r="K173" s="148" t="s">
        <v>2794</v>
      </c>
      <c r="L173" s="148" t="s">
        <v>2795</v>
      </c>
      <c r="M173" s="148" t="s">
        <v>2796</v>
      </c>
      <c r="N173" s="148" t="s">
        <v>177</v>
      </c>
      <c r="O173" s="148" t="s">
        <v>178</v>
      </c>
      <c r="P173" s="148" t="s">
        <v>288</v>
      </c>
      <c r="Q173" s="148" t="s">
        <v>179</v>
      </c>
      <c r="R173" s="148" t="s">
        <v>176</v>
      </c>
      <c r="S173" s="148" t="s">
        <v>120</v>
      </c>
      <c r="T173" s="148" t="s">
        <v>174</v>
      </c>
      <c r="U173" s="148" t="s">
        <v>119</v>
      </c>
      <c r="V173" s="148" t="s">
        <v>2797</v>
      </c>
      <c r="W173" s="148" t="s">
        <v>2798</v>
      </c>
      <c r="X173" s="51" t="str">
        <f t="shared" si="2"/>
        <v>3</v>
      </c>
      <c r="Y173" s="51" t="str">
        <f>IF(T173="","",IF(AND(T173&lt;&gt;'Tabelas auxiliares'!$B$236,T173&lt;&gt;'Tabelas auxiliares'!$B$237),"FOLHA DE PESSOAL",IF(X173='Tabelas auxiliares'!$A$237,"CUSTEIO",IF(X173='Tabelas auxiliares'!$A$236,"INVESTIMENTO","ERRO - VERIFICAR"))))</f>
        <v>CUSTEIO</v>
      </c>
      <c r="Z173" s="150">
        <v>1690</v>
      </c>
      <c r="AA173" s="149"/>
      <c r="AB173" s="149"/>
      <c r="AC173" s="150">
        <v>1690</v>
      </c>
    </row>
    <row r="174" spans="1:29" x14ac:dyDescent="0.25">
      <c r="A174" s="147" t="s">
        <v>1060</v>
      </c>
      <c r="B174" s="73" t="s">
        <v>480</v>
      </c>
      <c r="C174" s="73" t="s">
        <v>1061</v>
      </c>
      <c r="D174" t="s">
        <v>59</v>
      </c>
      <c r="E174" t="s">
        <v>117</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s="148" t="s">
        <v>2799</v>
      </c>
      <c r="J174" s="148" t="s">
        <v>2800</v>
      </c>
      <c r="K174" s="148" t="s">
        <v>2801</v>
      </c>
      <c r="L174" s="148" t="s">
        <v>2802</v>
      </c>
      <c r="M174" s="148" t="s">
        <v>2803</v>
      </c>
      <c r="N174" s="148" t="s">
        <v>177</v>
      </c>
      <c r="O174" s="148" t="s">
        <v>178</v>
      </c>
      <c r="P174" s="148" t="s">
        <v>288</v>
      </c>
      <c r="Q174" s="148" t="s">
        <v>179</v>
      </c>
      <c r="R174" s="148" t="s">
        <v>176</v>
      </c>
      <c r="S174" s="148" t="s">
        <v>120</v>
      </c>
      <c r="T174" s="148" t="s">
        <v>174</v>
      </c>
      <c r="U174" s="148" t="s">
        <v>119</v>
      </c>
      <c r="V174" s="148" t="s">
        <v>2804</v>
      </c>
      <c r="W174" s="148" t="s">
        <v>2805</v>
      </c>
      <c r="X174" s="51" t="str">
        <f t="shared" si="2"/>
        <v>3</v>
      </c>
      <c r="Y174" s="51" t="str">
        <f>IF(T174="","",IF(AND(T174&lt;&gt;'Tabelas auxiliares'!$B$236,T174&lt;&gt;'Tabelas auxiliares'!$B$237),"FOLHA DE PESSOAL",IF(X174='Tabelas auxiliares'!$A$237,"CUSTEIO",IF(X174='Tabelas auxiliares'!$A$236,"INVESTIMENTO","ERRO - VERIFICAR"))))</f>
        <v>CUSTEIO</v>
      </c>
      <c r="Z174" s="150">
        <v>0.1</v>
      </c>
      <c r="AA174" s="150">
        <v>0.1</v>
      </c>
      <c r="AB174" s="149"/>
      <c r="AC174" s="149"/>
    </row>
    <row r="175" spans="1:29" x14ac:dyDescent="0.25">
      <c r="A175" s="147" t="s">
        <v>1060</v>
      </c>
      <c r="B175" s="73" t="s">
        <v>480</v>
      </c>
      <c r="C175" s="73" t="s">
        <v>1061</v>
      </c>
      <c r="D175" t="s">
        <v>59</v>
      </c>
      <c r="E175" t="s">
        <v>117</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s="148" t="s">
        <v>2637</v>
      </c>
      <c r="J175" s="148" t="s">
        <v>2800</v>
      </c>
      <c r="K175" s="148" t="s">
        <v>2806</v>
      </c>
      <c r="L175" s="148" t="s">
        <v>2802</v>
      </c>
      <c r="M175" s="148" t="s">
        <v>2807</v>
      </c>
      <c r="N175" s="148" t="s">
        <v>177</v>
      </c>
      <c r="O175" s="148" t="s">
        <v>178</v>
      </c>
      <c r="P175" s="148" t="s">
        <v>288</v>
      </c>
      <c r="Q175" s="148" t="s">
        <v>179</v>
      </c>
      <c r="R175" s="148" t="s">
        <v>176</v>
      </c>
      <c r="S175" s="148" t="s">
        <v>120</v>
      </c>
      <c r="T175" s="148" t="s">
        <v>174</v>
      </c>
      <c r="U175" s="148" t="s">
        <v>119</v>
      </c>
      <c r="V175" s="148" t="s">
        <v>2804</v>
      </c>
      <c r="W175" s="148" t="s">
        <v>2805</v>
      </c>
      <c r="X175" s="51" t="str">
        <f t="shared" si="2"/>
        <v>3</v>
      </c>
      <c r="Y175" s="51" t="str">
        <f>IF(T175="","",IF(AND(T175&lt;&gt;'Tabelas auxiliares'!$B$236,T175&lt;&gt;'Tabelas auxiliares'!$B$237),"FOLHA DE PESSOAL",IF(X175='Tabelas auxiliares'!$A$237,"CUSTEIO",IF(X175='Tabelas auxiliares'!$A$236,"INVESTIMENTO","ERRO - VERIFICAR"))))</f>
        <v>CUSTEIO</v>
      </c>
      <c r="Z175" s="150">
        <v>1380</v>
      </c>
      <c r="AA175" s="150">
        <v>1380</v>
      </c>
      <c r="AB175" s="149"/>
      <c r="AC175" s="149"/>
    </row>
    <row r="176" spans="1:29" x14ac:dyDescent="0.25">
      <c r="A176" s="147" t="s">
        <v>1060</v>
      </c>
      <c r="B176" s="73" t="s">
        <v>480</v>
      </c>
      <c r="C176" s="73" t="s">
        <v>1061</v>
      </c>
      <c r="D176" t="s">
        <v>59</v>
      </c>
      <c r="E176" t="s">
        <v>117</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s="148" t="s">
        <v>2637</v>
      </c>
      <c r="J176" s="148" t="s">
        <v>2800</v>
      </c>
      <c r="K176" s="148" t="s">
        <v>2808</v>
      </c>
      <c r="L176" s="148" t="s">
        <v>2802</v>
      </c>
      <c r="M176" s="148" t="s">
        <v>2809</v>
      </c>
      <c r="N176" s="148" t="s">
        <v>177</v>
      </c>
      <c r="O176" s="148" t="s">
        <v>178</v>
      </c>
      <c r="P176" s="148" t="s">
        <v>288</v>
      </c>
      <c r="Q176" s="148" t="s">
        <v>179</v>
      </c>
      <c r="R176" s="148" t="s">
        <v>176</v>
      </c>
      <c r="S176" s="148" t="s">
        <v>120</v>
      </c>
      <c r="T176" s="148" t="s">
        <v>174</v>
      </c>
      <c r="U176" s="148" t="s">
        <v>119</v>
      </c>
      <c r="V176" s="148" t="s">
        <v>2804</v>
      </c>
      <c r="W176" s="148" t="s">
        <v>2805</v>
      </c>
      <c r="X176" s="51" t="str">
        <f t="shared" si="2"/>
        <v>3</v>
      </c>
      <c r="Y176" s="51" t="str">
        <f>IF(T176="","",IF(AND(T176&lt;&gt;'Tabelas auxiliares'!$B$236,T176&lt;&gt;'Tabelas auxiliares'!$B$237),"FOLHA DE PESSOAL",IF(X176='Tabelas auxiliares'!$A$237,"CUSTEIO",IF(X176='Tabelas auxiliares'!$A$236,"INVESTIMENTO","ERRO - VERIFICAR"))))</f>
        <v>CUSTEIO</v>
      </c>
      <c r="Z176" s="150">
        <v>1780</v>
      </c>
      <c r="AA176" s="150">
        <v>1780</v>
      </c>
      <c r="AB176" s="149"/>
      <c r="AC176" s="149"/>
    </row>
    <row r="177" spans="1:29" x14ac:dyDescent="0.25">
      <c r="A177" s="147" t="s">
        <v>1060</v>
      </c>
      <c r="B177" s="73" t="s">
        <v>480</v>
      </c>
      <c r="C177" s="73" t="s">
        <v>1061</v>
      </c>
      <c r="D177" t="s">
        <v>69</v>
      </c>
      <c r="E177" t="s">
        <v>2216</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s="148" t="s">
        <v>2810</v>
      </c>
      <c r="J177" s="148" t="s">
        <v>2811</v>
      </c>
      <c r="K177" s="148" t="s">
        <v>2812</v>
      </c>
      <c r="L177" s="148" t="s">
        <v>2813</v>
      </c>
      <c r="M177" s="148" t="s">
        <v>2814</v>
      </c>
      <c r="N177" s="148" t="s">
        <v>182</v>
      </c>
      <c r="O177" s="148" t="s">
        <v>178</v>
      </c>
      <c r="P177" s="148" t="s">
        <v>2245</v>
      </c>
      <c r="Q177" s="148" t="s">
        <v>179</v>
      </c>
      <c r="R177" s="148" t="s">
        <v>176</v>
      </c>
      <c r="S177" s="148" t="s">
        <v>120</v>
      </c>
      <c r="T177" s="148" t="s">
        <v>319</v>
      </c>
      <c r="U177" s="148" t="s">
        <v>2815</v>
      </c>
      <c r="V177" s="148" t="s">
        <v>810</v>
      </c>
      <c r="W177" s="148" t="s">
        <v>697</v>
      </c>
      <c r="X177" s="51" t="str">
        <f t="shared" si="2"/>
        <v>3</v>
      </c>
      <c r="Y177" s="51" t="str">
        <f>IF(T177="","",IF(AND(T177&lt;&gt;'Tabelas auxiliares'!$B$236,T177&lt;&gt;'Tabelas auxiliares'!$B$237),"FOLHA DE PESSOAL",IF(X177='Tabelas auxiliares'!$A$237,"CUSTEIO",IF(X177='Tabelas auxiliares'!$A$236,"INVESTIMENTO","ERRO - VERIFICAR"))))</f>
        <v>CUSTEIO</v>
      </c>
      <c r="Z177" s="150">
        <v>154080</v>
      </c>
      <c r="AA177" s="150">
        <v>122408</v>
      </c>
      <c r="AB177" s="149"/>
      <c r="AC177" s="150">
        <v>31672</v>
      </c>
    </row>
    <row r="178" spans="1:29" x14ac:dyDescent="0.25">
      <c r="A178" s="147" t="s">
        <v>1060</v>
      </c>
      <c r="B178" s="73" t="s">
        <v>483</v>
      </c>
      <c r="C178" s="73" t="s">
        <v>1061</v>
      </c>
      <c r="D178" t="s">
        <v>61</v>
      </c>
      <c r="E178" t="s">
        <v>117</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s="148" t="s">
        <v>2816</v>
      </c>
      <c r="J178" s="148" t="s">
        <v>2817</v>
      </c>
      <c r="K178" s="148" t="s">
        <v>2818</v>
      </c>
      <c r="L178" s="148" t="s">
        <v>2819</v>
      </c>
      <c r="M178" s="148" t="s">
        <v>199</v>
      </c>
      <c r="N178" s="148" t="s">
        <v>177</v>
      </c>
      <c r="O178" s="148" t="s">
        <v>178</v>
      </c>
      <c r="P178" s="148" t="s">
        <v>288</v>
      </c>
      <c r="Q178" s="148" t="s">
        <v>179</v>
      </c>
      <c r="R178" s="148" t="s">
        <v>176</v>
      </c>
      <c r="S178" s="148" t="s">
        <v>120</v>
      </c>
      <c r="T178" s="148" t="s">
        <v>174</v>
      </c>
      <c r="U178" s="148" t="s">
        <v>119</v>
      </c>
      <c r="V178" s="148" t="s">
        <v>733</v>
      </c>
      <c r="W178" s="148" t="s">
        <v>643</v>
      </c>
      <c r="X178" s="51" t="str">
        <f t="shared" si="2"/>
        <v>3</v>
      </c>
      <c r="Y178" s="51" t="str">
        <f>IF(T178="","",IF(AND(T178&lt;&gt;'Tabelas auxiliares'!$B$236,T178&lt;&gt;'Tabelas auxiliares'!$B$237),"FOLHA DE PESSOAL",IF(X178='Tabelas auxiliares'!$A$237,"CUSTEIO",IF(X178='Tabelas auxiliares'!$A$236,"INVESTIMENTO","ERRO - VERIFICAR"))))</f>
        <v>CUSTEIO</v>
      </c>
      <c r="Z178" s="150">
        <v>9606.6200000000008</v>
      </c>
      <c r="AA178" s="150">
        <v>9606.6200000000008</v>
      </c>
      <c r="AB178" s="149"/>
      <c r="AC178" s="149"/>
    </row>
    <row r="179" spans="1:29" x14ac:dyDescent="0.25">
      <c r="A179" s="147" t="s">
        <v>1060</v>
      </c>
      <c r="B179" s="73" t="s">
        <v>483</v>
      </c>
      <c r="C179" s="73" t="s">
        <v>1061</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s="148" t="s">
        <v>2820</v>
      </c>
      <c r="J179" s="148" t="s">
        <v>2821</v>
      </c>
      <c r="K179" s="148" t="s">
        <v>2822</v>
      </c>
      <c r="L179" s="148" t="s">
        <v>2823</v>
      </c>
      <c r="M179" s="148" t="s">
        <v>2824</v>
      </c>
      <c r="N179" s="148" t="s">
        <v>136</v>
      </c>
      <c r="O179" s="148" t="s">
        <v>224</v>
      </c>
      <c r="P179" s="148" t="s">
        <v>225</v>
      </c>
      <c r="Q179" s="148" t="s">
        <v>179</v>
      </c>
      <c r="R179" s="148" t="s">
        <v>176</v>
      </c>
      <c r="S179" s="148" t="s">
        <v>120</v>
      </c>
      <c r="T179" s="148" t="s">
        <v>173</v>
      </c>
      <c r="U179" s="148" t="s">
        <v>146</v>
      </c>
      <c r="V179" s="148" t="s">
        <v>819</v>
      </c>
      <c r="W179" s="148" t="s">
        <v>663</v>
      </c>
      <c r="X179" s="51" t="str">
        <f t="shared" si="2"/>
        <v>3</v>
      </c>
      <c r="Y179" s="51" t="str">
        <f>IF(T179="","",IF(AND(T179&lt;&gt;'Tabelas auxiliares'!$B$236,T179&lt;&gt;'Tabelas auxiliares'!$B$237),"FOLHA DE PESSOAL",IF(X179='Tabelas auxiliares'!$A$237,"CUSTEIO",IF(X179='Tabelas auxiliares'!$A$236,"INVESTIMENTO","ERRO - VERIFICAR"))))</f>
        <v>FOLHA DE PESSOAL</v>
      </c>
      <c r="Z179" s="150">
        <v>145.72999999999999</v>
      </c>
      <c r="AA179" s="149"/>
      <c r="AB179" s="149"/>
      <c r="AC179" s="149"/>
    </row>
    <row r="180" spans="1:29" x14ac:dyDescent="0.25">
      <c r="A180" s="147" t="s">
        <v>1060</v>
      </c>
      <c r="B180" s="73" t="s">
        <v>483</v>
      </c>
      <c r="C180" s="73" t="s">
        <v>1061</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s="148" t="s">
        <v>2820</v>
      </c>
      <c r="J180" s="148" t="s">
        <v>2821</v>
      </c>
      <c r="K180" s="148" t="s">
        <v>2825</v>
      </c>
      <c r="L180" s="148" t="s">
        <v>2823</v>
      </c>
      <c r="M180" s="148" t="s">
        <v>2824</v>
      </c>
      <c r="N180" s="148" t="s">
        <v>136</v>
      </c>
      <c r="O180" s="148" t="s">
        <v>227</v>
      </c>
      <c r="P180" s="148" t="s">
        <v>228</v>
      </c>
      <c r="Q180" s="148" t="s">
        <v>179</v>
      </c>
      <c r="R180" s="148" t="s">
        <v>176</v>
      </c>
      <c r="S180" s="148" t="s">
        <v>120</v>
      </c>
      <c r="T180" s="148" t="s">
        <v>173</v>
      </c>
      <c r="U180" s="148" t="s">
        <v>145</v>
      </c>
      <c r="V180" s="148" t="s">
        <v>2826</v>
      </c>
      <c r="W180" s="148" t="s">
        <v>2827</v>
      </c>
      <c r="X180" s="51" t="str">
        <f t="shared" si="2"/>
        <v>3</v>
      </c>
      <c r="Y180" s="51" t="str">
        <f>IF(T180="","",IF(AND(T180&lt;&gt;'Tabelas auxiliares'!$B$236,T180&lt;&gt;'Tabelas auxiliares'!$B$237),"FOLHA DE PESSOAL",IF(X180='Tabelas auxiliares'!$A$237,"CUSTEIO",IF(X180='Tabelas auxiliares'!$A$236,"INVESTIMENTO","ERRO - VERIFICAR"))))</f>
        <v>FOLHA DE PESSOAL</v>
      </c>
      <c r="Z180" s="150">
        <v>94.11</v>
      </c>
      <c r="AA180" s="149"/>
      <c r="AB180" s="149"/>
      <c r="AC180" s="149"/>
    </row>
    <row r="181" spans="1:29" x14ac:dyDescent="0.25">
      <c r="A181" s="147" t="s">
        <v>1060</v>
      </c>
      <c r="B181" s="73" t="s">
        <v>483</v>
      </c>
      <c r="C181" s="73" t="s">
        <v>1061</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s="148" t="s">
        <v>2828</v>
      </c>
      <c r="J181" s="148" t="s">
        <v>2829</v>
      </c>
      <c r="K181" s="148" t="s">
        <v>2830</v>
      </c>
      <c r="L181" s="148" t="s">
        <v>2831</v>
      </c>
      <c r="M181" s="148" t="s">
        <v>190</v>
      </c>
      <c r="N181" s="148" t="s">
        <v>134</v>
      </c>
      <c r="O181" s="148" t="s">
        <v>178</v>
      </c>
      <c r="P181" s="148" t="s">
        <v>213</v>
      </c>
      <c r="Q181" s="148" t="s">
        <v>179</v>
      </c>
      <c r="R181" s="148" t="s">
        <v>176</v>
      </c>
      <c r="S181" s="148" t="s">
        <v>120</v>
      </c>
      <c r="T181" s="148" t="s">
        <v>172</v>
      </c>
      <c r="U181" s="148" t="s">
        <v>122</v>
      </c>
      <c r="V181" s="148" t="s">
        <v>740</v>
      </c>
      <c r="W181" s="148" t="s">
        <v>647</v>
      </c>
      <c r="X181" s="51" t="str">
        <f t="shared" si="2"/>
        <v>3</v>
      </c>
      <c r="Y181" s="51" t="str">
        <f>IF(T181="","",IF(AND(T181&lt;&gt;'Tabelas auxiliares'!$B$236,T181&lt;&gt;'Tabelas auxiliares'!$B$237),"FOLHA DE PESSOAL",IF(X181='Tabelas auxiliares'!$A$237,"CUSTEIO",IF(X181='Tabelas auxiliares'!$A$236,"INVESTIMENTO","ERRO - VERIFICAR"))))</f>
        <v>FOLHA DE PESSOAL</v>
      </c>
      <c r="Z181" s="150">
        <v>1503.94</v>
      </c>
      <c r="AA181" s="150">
        <v>1503.94</v>
      </c>
      <c r="AB181" s="149"/>
      <c r="AC181" s="149"/>
    </row>
    <row r="182" spans="1:29" x14ac:dyDescent="0.25">
      <c r="A182" s="147" t="s">
        <v>1060</v>
      </c>
      <c r="B182" s="73" t="s">
        <v>483</v>
      </c>
      <c r="C182" s="73" t="s">
        <v>1061</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s="148" t="s">
        <v>2832</v>
      </c>
      <c r="J182" s="148" t="s">
        <v>1233</v>
      </c>
      <c r="K182" s="148" t="s">
        <v>2833</v>
      </c>
      <c r="L182" s="148" t="s">
        <v>2834</v>
      </c>
      <c r="M182" s="148" t="s">
        <v>190</v>
      </c>
      <c r="N182" s="148" t="s">
        <v>134</v>
      </c>
      <c r="O182" s="148" t="s">
        <v>178</v>
      </c>
      <c r="P182" s="148" t="s">
        <v>213</v>
      </c>
      <c r="Q182" s="148" t="s">
        <v>179</v>
      </c>
      <c r="R182" s="148" t="s">
        <v>176</v>
      </c>
      <c r="S182" s="148" t="s">
        <v>120</v>
      </c>
      <c r="T182" s="148" t="s">
        <v>172</v>
      </c>
      <c r="U182" s="148" t="s">
        <v>122</v>
      </c>
      <c r="V182" s="148" t="s">
        <v>740</v>
      </c>
      <c r="W182" s="148" t="s">
        <v>647</v>
      </c>
      <c r="X182" s="51" t="str">
        <f t="shared" si="2"/>
        <v>3</v>
      </c>
      <c r="Y182" s="51" t="str">
        <f>IF(T182="","",IF(AND(T182&lt;&gt;'Tabelas auxiliares'!$B$236,T182&lt;&gt;'Tabelas auxiliares'!$B$237),"FOLHA DE PESSOAL",IF(X182='Tabelas auxiliares'!$A$237,"CUSTEIO",IF(X182='Tabelas auxiliares'!$A$236,"INVESTIMENTO","ERRO - VERIFICAR"))))</f>
        <v>FOLHA DE PESSOAL</v>
      </c>
      <c r="Z182" s="150">
        <v>1656.76</v>
      </c>
      <c r="AA182" s="150">
        <v>1656.76</v>
      </c>
      <c r="AB182" s="149"/>
      <c r="AC182" s="149"/>
    </row>
    <row r="183" spans="1:29" x14ac:dyDescent="0.25">
      <c r="A183" s="147" t="s">
        <v>1060</v>
      </c>
      <c r="B183" s="73" t="s">
        <v>483</v>
      </c>
      <c r="C183" s="73" t="s">
        <v>1061</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s="148" t="s">
        <v>2832</v>
      </c>
      <c r="J183" s="148" t="s">
        <v>1667</v>
      </c>
      <c r="K183" s="148" t="s">
        <v>2835</v>
      </c>
      <c r="L183" s="148" t="s">
        <v>2836</v>
      </c>
      <c r="M183" s="148" t="s">
        <v>190</v>
      </c>
      <c r="N183" s="148" t="s">
        <v>134</v>
      </c>
      <c r="O183" s="148" t="s">
        <v>178</v>
      </c>
      <c r="P183" s="148" t="s">
        <v>213</v>
      </c>
      <c r="Q183" s="148" t="s">
        <v>179</v>
      </c>
      <c r="R183" s="148" t="s">
        <v>176</v>
      </c>
      <c r="S183" s="148" t="s">
        <v>120</v>
      </c>
      <c r="T183" s="148" t="s">
        <v>172</v>
      </c>
      <c r="U183" s="148" t="s">
        <v>122</v>
      </c>
      <c r="V183" s="148" t="s">
        <v>740</v>
      </c>
      <c r="W183" s="148" t="s">
        <v>647</v>
      </c>
      <c r="X183" s="51" t="str">
        <f t="shared" si="2"/>
        <v>3</v>
      </c>
      <c r="Y183" s="51" t="str">
        <f>IF(T183="","",IF(AND(T183&lt;&gt;'Tabelas auxiliares'!$B$236,T183&lt;&gt;'Tabelas auxiliares'!$B$237),"FOLHA DE PESSOAL",IF(X183='Tabelas auxiliares'!$A$237,"CUSTEIO",IF(X183='Tabelas auxiliares'!$A$236,"INVESTIMENTO","ERRO - VERIFICAR"))))</f>
        <v>FOLHA DE PESSOAL</v>
      </c>
      <c r="Z183" s="150">
        <v>4591.3</v>
      </c>
      <c r="AA183" s="149"/>
      <c r="AB183" s="149"/>
      <c r="AC183" s="150">
        <v>4591.3</v>
      </c>
    </row>
    <row r="184" spans="1:29" x14ac:dyDescent="0.25">
      <c r="A184" s="147" t="s">
        <v>1060</v>
      </c>
      <c r="B184" s="73" t="s">
        <v>483</v>
      </c>
      <c r="C184" s="73" t="s">
        <v>1061</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s="148" t="s">
        <v>2837</v>
      </c>
      <c r="J184" s="148" t="s">
        <v>1221</v>
      </c>
      <c r="K184" s="148" t="s">
        <v>2838</v>
      </c>
      <c r="L184" s="148" t="s">
        <v>2839</v>
      </c>
      <c r="M184" s="148" t="s">
        <v>190</v>
      </c>
      <c r="N184" s="148" t="s">
        <v>134</v>
      </c>
      <c r="O184" s="148" t="s">
        <v>178</v>
      </c>
      <c r="P184" s="148" t="s">
        <v>213</v>
      </c>
      <c r="Q184" s="148" t="s">
        <v>179</v>
      </c>
      <c r="R184" s="148" t="s">
        <v>176</v>
      </c>
      <c r="S184" s="148" t="s">
        <v>120</v>
      </c>
      <c r="T184" s="148" t="s">
        <v>172</v>
      </c>
      <c r="U184" s="148" t="s">
        <v>122</v>
      </c>
      <c r="V184" s="148" t="s">
        <v>740</v>
      </c>
      <c r="W184" s="148" t="s">
        <v>647</v>
      </c>
      <c r="X184" s="51" t="str">
        <f t="shared" si="2"/>
        <v>3</v>
      </c>
      <c r="Y184" s="51" t="str">
        <f>IF(T184="","",IF(AND(T184&lt;&gt;'Tabelas auxiliares'!$B$236,T184&lt;&gt;'Tabelas auxiliares'!$B$237),"FOLHA DE PESSOAL",IF(X184='Tabelas auxiliares'!$A$237,"CUSTEIO",IF(X184='Tabelas auxiliares'!$A$236,"INVESTIMENTO","ERRO - VERIFICAR"))))</f>
        <v>FOLHA DE PESSOAL</v>
      </c>
      <c r="Z184" s="150">
        <v>1656.76</v>
      </c>
      <c r="AA184" s="149"/>
      <c r="AB184" s="149"/>
      <c r="AC184" s="150">
        <v>1656.76</v>
      </c>
    </row>
    <row r="185" spans="1:29" x14ac:dyDescent="0.25">
      <c r="A185" s="147" t="s">
        <v>1060</v>
      </c>
      <c r="B185" s="73" t="s">
        <v>483</v>
      </c>
      <c r="C185" s="73" t="s">
        <v>1061</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s="148" t="s">
        <v>2314</v>
      </c>
      <c r="J185" s="148" t="s">
        <v>1229</v>
      </c>
      <c r="K185" s="148" t="s">
        <v>2840</v>
      </c>
      <c r="L185" s="148" t="s">
        <v>2841</v>
      </c>
      <c r="M185" s="148" t="s">
        <v>190</v>
      </c>
      <c r="N185" s="148" t="s">
        <v>134</v>
      </c>
      <c r="O185" s="148" t="s">
        <v>178</v>
      </c>
      <c r="P185" s="148" t="s">
        <v>213</v>
      </c>
      <c r="Q185" s="148" t="s">
        <v>179</v>
      </c>
      <c r="R185" s="148" t="s">
        <v>176</v>
      </c>
      <c r="S185" s="148" t="s">
        <v>120</v>
      </c>
      <c r="T185" s="148" t="s">
        <v>172</v>
      </c>
      <c r="U185" s="148" t="s">
        <v>122</v>
      </c>
      <c r="V185" s="148" t="s">
        <v>740</v>
      </c>
      <c r="W185" s="148" t="s">
        <v>647</v>
      </c>
      <c r="X185" s="51" t="str">
        <f t="shared" si="2"/>
        <v>3</v>
      </c>
      <c r="Y185" s="51" t="str">
        <f>IF(T185="","",IF(AND(T185&lt;&gt;'Tabelas auxiliares'!$B$236,T185&lt;&gt;'Tabelas auxiliares'!$B$237),"FOLHA DE PESSOAL",IF(X185='Tabelas auxiliares'!$A$237,"CUSTEIO",IF(X185='Tabelas auxiliares'!$A$236,"INVESTIMENTO","ERRO - VERIFICAR"))))</f>
        <v>FOLHA DE PESSOAL</v>
      </c>
      <c r="Z185" s="150">
        <v>749.78</v>
      </c>
      <c r="AA185" s="150">
        <v>749.78</v>
      </c>
      <c r="AB185" s="149"/>
      <c r="AC185" s="149"/>
    </row>
    <row r="186" spans="1:29" x14ac:dyDescent="0.25">
      <c r="A186" s="147" t="s">
        <v>1060</v>
      </c>
      <c r="B186" s="73" t="s">
        <v>483</v>
      </c>
      <c r="C186" s="73" t="s">
        <v>1061</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s="148" t="s">
        <v>2715</v>
      </c>
      <c r="J186" s="148" t="s">
        <v>1235</v>
      </c>
      <c r="K186" s="148" t="s">
        <v>2842</v>
      </c>
      <c r="L186" s="148" t="s">
        <v>342</v>
      </c>
      <c r="M186" s="148" t="s">
        <v>190</v>
      </c>
      <c r="N186" s="148" t="s">
        <v>134</v>
      </c>
      <c r="O186" s="148" t="s">
        <v>178</v>
      </c>
      <c r="P186" s="148" t="s">
        <v>213</v>
      </c>
      <c r="Q186" s="148" t="s">
        <v>179</v>
      </c>
      <c r="R186" s="148" t="s">
        <v>176</v>
      </c>
      <c r="S186" s="148" t="s">
        <v>120</v>
      </c>
      <c r="T186" s="148" t="s">
        <v>172</v>
      </c>
      <c r="U186" s="148" t="s">
        <v>122</v>
      </c>
      <c r="V186" s="148" t="s">
        <v>740</v>
      </c>
      <c r="W186" s="148" t="s">
        <v>647</v>
      </c>
      <c r="X186" s="51" t="str">
        <f t="shared" si="2"/>
        <v>3</v>
      </c>
      <c r="Y186" s="51" t="str">
        <f>IF(T186="","",IF(AND(T186&lt;&gt;'Tabelas auxiliares'!$B$236,T186&lt;&gt;'Tabelas auxiliares'!$B$237),"FOLHA DE PESSOAL",IF(X186='Tabelas auxiliares'!$A$237,"CUSTEIO",IF(X186='Tabelas auxiliares'!$A$236,"INVESTIMENTO","ERRO - VERIFICAR"))))</f>
        <v>FOLHA DE PESSOAL</v>
      </c>
      <c r="Z186" s="150">
        <v>880.82</v>
      </c>
      <c r="AA186" s="149"/>
      <c r="AB186" s="149"/>
      <c r="AC186" s="150">
        <v>880.82</v>
      </c>
    </row>
    <row r="187" spans="1:29" x14ac:dyDescent="0.25">
      <c r="A187" s="147" t="s">
        <v>1060</v>
      </c>
      <c r="B187" s="73" t="s">
        <v>483</v>
      </c>
      <c r="C187" s="73" t="s">
        <v>1061</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s="148" t="s">
        <v>2843</v>
      </c>
      <c r="J187" s="148" t="s">
        <v>1646</v>
      </c>
      <c r="K187" s="148" t="s">
        <v>2844</v>
      </c>
      <c r="L187" s="148" t="s">
        <v>2845</v>
      </c>
      <c r="M187" s="148" t="s">
        <v>176</v>
      </c>
      <c r="N187" s="148" t="s">
        <v>133</v>
      </c>
      <c r="O187" s="148" t="s">
        <v>178</v>
      </c>
      <c r="P187" s="148" t="s">
        <v>215</v>
      </c>
      <c r="Q187" s="148" t="s">
        <v>179</v>
      </c>
      <c r="R187" s="148" t="s">
        <v>176</v>
      </c>
      <c r="S187" s="148" t="s">
        <v>2846</v>
      </c>
      <c r="T187" s="148" t="s">
        <v>173</v>
      </c>
      <c r="U187" s="148" t="s">
        <v>143</v>
      </c>
      <c r="V187" s="148" t="s">
        <v>744</v>
      </c>
      <c r="W187" s="148" t="s">
        <v>648</v>
      </c>
      <c r="X187" s="51" t="str">
        <f t="shared" si="2"/>
        <v>3</v>
      </c>
      <c r="Y187" s="51" t="str">
        <f>IF(T187="","",IF(AND(T187&lt;&gt;'Tabelas auxiliares'!$B$236,T187&lt;&gt;'Tabelas auxiliares'!$B$237),"FOLHA DE PESSOAL",IF(X187='Tabelas auxiliares'!$A$237,"CUSTEIO",IF(X187='Tabelas auxiliares'!$A$236,"INVESTIMENTO","ERRO - VERIFICAR"))))</f>
        <v>FOLHA DE PESSOAL</v>
      </c>
      <c r="Z187" s="150">
        <v>961.88</v>
      </c>
      <c r="AA187" s="150">
        <v>961.88</v>
      </c>
      <c r="AB187" s="149"/>
      <c r="AC187" s="149"/>
    </row>
    <row r="188" spans="1:29" x14ac:dyDescent="0.25">
      <c r="A188" s="147" t="s">
        <v>1060</v>
      </c>
      <c r="B188" s="73" t="s">
        <v>483</v>
      </c>
      <c r="C188" s="73" t="s">
        <v>1061</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s="148" t="s">
        <v>2843</v>
      </c>
      <c r="J188" s="148" t="s">
        <v>1646</v>
      </c>
      <c r="K188" s="148" t="s">
        <v>2844</v>
      </c>
      <c r="L188" s="148" t="s">
        <v>2845</v>
      </c>
      <c r="M188" s="148" t="s">
        <v>176</v>
      </c>
      <c r="N188" s="148" t="s">
        <v>133</v>
      </c>
      <c r="O188" s="148" t="s">
        <v>178</v>
      </c>
      <c r="P188" s="148" t="s">
        <v>215</v>
      </c>
      <c r="Q188" s="148" t="s">
        <v>179</v>
      </c>
      <c r="R188" s="148" t="s">
        <v>176</v>
      </c>
      <c r="S188" s="148" t="s">
        <v>2846</v>
      </c>
      <c r="T188" s="148" t="s">
        <v>173</v>
      </c>
      <c r="U188" s="148" t="s">
        <v>143</v>
      </c>
      <c r="V188" s="148" t="s">
        <v>1731</v>
      </c>
      <c r="W188" s="148" t="s">
        <v>1732</v>
      </c>
      <c r="X188" s="51" t="str">
        <f t="shared" si="2"/>
        <v>3</v>
      </c>
      <c r="Y188" s="51" t="str">
        <f>IF(T188="","",IF(AND(T188&lt;&gt;'Tabelas auxiliares'!$B$236,T188&lt;&gt;'Tabelas auxiliares'!$B$237),"FOLHA DE PESSOAL",IF(X188='Tabelas auxiliares'!$A$237,"CUSTEIO",IF(X188='Tabelas auxiliares'!$A$236,"INVESTIMENTO","ERRO - VERIFICAR"))))</f>
        <v>FOLHA DE PESSOAL</v>
      </c>
      <c r="Z188" s="150">
        <v>418.21</v>
      </c>
      <c r="AA188" s="150">
        <v>418.21</v>
      </c>
      <c r="AB188" s="149"/>
      <c r="AC188" s="149"/>
    </row>
    <row r="189" spans="1:29" x14ac:dyDescent="0.25">
      <c r="A189" s="147" t="s">
        <v>1060</v>
      </c>
      <c r="B189" s="73" t="s">
        <v>483</v>
      </c>
      <c r="C189" s="73" t="s">
        <v>1061</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s="148" t="s">
        <v>2843</v>
      </c>
      <c r="J189" s="148" t="s">
        <v>1646</v>
      </c>
      <c r="K189" s="148" t="s">
        <v>2847</v>
      </c>
      <c r="L189" s="148" t="s">
        <v>2845</v>
      </c>
      <c r="M189" s="148" t="s">
        <v>176</v>
      </c>
      <c r="N189" s="148" t="s">
        <v>135</v>
      </c>
      <c r="O189" s="148" t="s">
        <v>178</v>
      </c>
      <c r="P189" s="148" t="s">
        <v>208</v>
      </c>
      <c r="Q189" s="148" t="s">
        <v>179</v>
      </c>
      <c r="R189" s="148" t="s">
        <v>176</v>
      </c>
      <c r="S189" s="148" t="s">
        <v>120</v>
      </c>
      <c r="T189" s="148" t="s">
        <v>173</v>
      </c>
      <c r="U189" s="148" t="s">
        <v>144</v>
      </c>
      <c r="V189" s="148" t="s">
        <v>745</v>
      </c>
      <c r="W189" s="148" t="s">
        <v>649</v>
      </c>
      <c r="X189" s="51" t="str">
        <f t="shared" si="2"/>
        <v>3</v>
      </c>
      <c r="Y189" s="51" t="str">
        <f>IF(T189="","",IF(AND(T189&lt;&gt;'Tabelas auxiliares'!$B$236,T189&lt;&gt;'Tabelas auxiliares'!$B$237),"FOLHA DE PESSOAL",IF(X189='Tabelas auxiliares'!$A$237,"CUSTEIO",IF(X189='Tabelas auxiliares'!$A$236,"INVESTIMENTO","ERRO - VERIFICAR"))))</f>
        <v>FOLHA DE PESSOAL</v>
      </c>
      <c r="Z189" s="150">
        <v>7191.23</v>
      </c>
      <c r="AA189" s="150">
        <v>7191.23</v>
      </c>
      <c r="AB189" s="149"/>
      <c r="AC189" s="149"/>
    </row>
    <row r="190" spans="1:29" x14ac:dyDescent="0.25">
      <c r="A190" s="147" t="s">
        <v>1060</v>
      </c>
      <c r="B190" s="73" t="s">
        <v>483</v>
      </c>
      <c r="C190" s="73" t="s">
        <v>1061</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s="148" t="s">
        <v>2843</v>
      </c>
      <c r="J190" s="148" t="s">
        <v>1646</v>
      </c>
      <c r="K190" s="148" t="s">
        <v>2848</v>
      </c>
      <c r="L190" s="148" t="s">
        <v>2845</v>
      </c>
      <c r="M190" s="148" t="s">
        <v>176</v>
      </c>
      <c r="N190" s="148" t="s">
        <v>135</v>
      </c>
      <c r="O190" s="148" t="s">
        <v>178</v>
      </c>
      <c r="P190" s="148" t="s">
        <v>208</v>
      </c>
      <c r="Q190" s="148" t="s">
        <v>179</v>
      </c>
      <c r="R190" s="148" t="s">
        <v>176</v>
      </c>
      <c r="S190" s="148" t="s">
        <v>120</v>
      </c>
      <c r="T190" s="148" t="s">
        <v>173</v>
      </c>
      <c r="U190" s="148" t="s">
        <v>144</v>
      </c>
      <c r="V190" s="148" t="s">
        <v>748</v>
      </c>
      <c r="W190" s="148" t="s">
        <v>650</v>
      </c>
      <c r="X190" s="51" t="str">
        <f t="shared" si="2"/>
        <v>3</v>
      </c>
      <c r="Y190" s="51" t="str">
        <f>IF(T190="","",IF(AND(T190&lt;&gt;'Tabelas auxiliares'!$B$236,T190&lt;&gt;'Tabelas auxiliares'!$B$237),"FOLHA DE PESSOAL",IF(X190='Tabelas auxiliares'!$A$237,"CUSTEIO",IF(X190='Tabelas auxiliares'!$A$236,"INVESTIMENTO","ERRO - VERIFICAR"))))</f>
        <v>FOLHA DE PESSOAL</v>
      </c>
      <c r="Z190" s="150">
        <v>19001.53</v>
      </c>
      <c r="AA190" s="150">
        <v>19001.53</v>
      </c>
    </row>
    <row r="191" spans="1:29" x14ac:dyDescent="0.25">
      <c r="A191" s="147" t="s">
        <v>1060</v>
      </c>
      <c r="B191" s="73" t="s">
        <v>483</v>
      </c>
      <c r="C191" s="73" t="s">
        <v>1061</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s="148" t="s">
        <v>2843</v>
      </c>
      <c r="J191" s="148" t="s">
        <v>1646</v>
      </c>
      <c r="K191" s="148" t="s">
        <v>2848</v>
      </c>
      <c r="L191" s="148" t="s">
        <v>2845</v>
      </c>
      <c r="M191" s="148" t="s">
        <v>176</v>
      </c>
      <c r="N191" s="148" t="s">
        <v>135</v>
      </c>
      <c r="O191" s="148" t="s">
        <v>178</v>
      </c>
      <c r="P191" s="148" t="s">
        <v>208</v>
      </c>
      <c r="Q191" s="148" t="s">
        <v>179</v>
      </c>
      <c r="R191" s="148" t="s">
        <v>176</v>
      </c>
      <c r="S191" s="148" t="s">
        <v>120</v>
      </c>
      <c r="T191" s="148" t="s">
        <v>173</v>
      </c>
      <c r="U191" s="148" t="s">
        <v>144</v>
      </c>
      <c r="V191" s="148" t="s">
        <v>752</v>
      </c>
      <c r="W191" s="148" t="s">
        <v>651</v>
      </c>
      <c r="X191" s="51" t="str">
        <f t="shared" si="2"/>
        <v>3</v>
      </c>
      <c r="Y191" s="51" t="str">
        <f>IF(T191="","",IF(AND(T191&lt;&gt;'Tabelas auxiliares'!$B$236,T191&lt;&gt;'Tabelas auxiliares'!$B$237),"FOLHA DE PESSOAL",IF(X191='Tabelas auxiliares'!$A$237,"CUSTEIO",IF(X191='Tabelas auxiliares'!$A$236,"INVESTIMENTO","ERRO - VERIFICAR"))))</f>
        <v>FOLHA DE PESSOAL</v>
      </c>
      <c r="Z191" s="150">
        <v>5854.75</v>
      </c>
      <c r="AA191" s="150">
        <v>5854.75</v>
      </c>
    </row>
    <row r="192" spans="1:29" x14ac:dyDescent="0.25">
      <c r="A192" s="147" t="s">
        <v>1060</v>
      </c>
      <c r="B192" s="73" t="s">
        <v>483</v>
      </c>
      <c r="C192" s="73" t="s">
        <v>1061</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s="148" t="s">
        <v>2843</v>
      </c>
      <c r="J192" s="148" t="s">
        <v>1646</v>
      </c>
      <c r="K192" s="148" t="s">
        <v>2848</v>
      </c>
      <c r="L192" s="148" t="s">
        <v>2845</v>
      </c>
      <c r="M192" s="148" t="s">
        <v>176</v>
      </c>
      <c r="N192" s="148" t="s">
        <v>135</v>
      </c>
      <c r="O192" s="148" t="s">
        <v>178</v>
      </c>
      <c r="P192" s="148" t="s">
        <v>208</v>
      </c>
      <c r="Q192" s="148" t="s">
        <v>179</v>
      </c>
      <c r="R192" s="148" t="s">
        <v>176</v>
      </c>
      <c r="S192" s="148" t="s">
        <v>120</v>
      </c>
      <c r="T192" s="148" t="s">
        <v>173</v>
      </c>
      <c r="U192" s="148" t="s">
        <v>144</v>
      </c>
      <c r="V192" s="148" t="s">
        <v>753</v>
      </c>
      <c r="W192" s="148" t="s">
        <v>652</v>
      </c>
      <c r="X192" s="51" t="str">
        <f t="shared" si="2"/>
        <v>3</v>
      </c>
      <c r="Y192" s="51" t="str">
        <f>IF(T192="","",IF(AND(T192&lt;&gt;'Tabelas auxiliares'!$B$236,T192&lt;&gt;'Tabelas auxiliares'!$B$237),"FOLHA DE PESSOAL",IF(X192='Tabelas auxiliares'!$A$237,"CUSTEIO",IF(X192='Tabelas auxiliares'!$A$236,"INVESTIMENTO","ERRO - VERIFICAR"))))</f>
        <v>FOLHA DE PESSOAL</v>
      </c>
      <c r="Z192" s="150">
        <v>948.02</v>
      </c>
      <c r="AA192" s="150">
        <v>948.02</v>
      </c>
    </row>
    <row r="193" spans="1:29" x14ac:dyDescent="0.25">
      <c r="A193" s="147" t="s">
        <v>1060</v>
      </c>
      <c r="B193" s="73" t="s">
        <v>483</v>
      </c>
      <c r="C193" s="73" t="s">
        <v>1061</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s="148" t="s">
        <v>2843</v>
      </c>
      <c r="J193" s="148" t="s">
        <v>1646</v>
      </c>
      <c r="K193" s="148" t="s">
        <v>2848</v>
      </c>
      <c r="L193" s="148" t="s">
        <v>2845</v>
      </c>
      <c r="M193" s="148" t="s">
        <v>176</v>
      </c>
      <c r="N193" s="148" t="s">
        <v>135</v>
      </c>
      <c r="O193" s="148" t="s">
        <v>178</v>
      </c>
      <c r="P193" s="148" t="s">
        <v>208</v>
      </c>
      <c r="Q193" s="148" t="s">
        <v>179</v>
      </c>
      <c r="R193" s="148" t="s">
        <v>176</v>
      </c>
      <c r="S193" s="148" t="s">
        <v>120</v>
      </c>
      <c r="T193" s="148" t="s">
        <v>173</v>
      </c>
      <c r="U193" s="148" t="s">
        <v>144</v>
      </c>
      <c r="V193" s="148" t="s">
        <v>754</v>
      </c>
      <c r="W193" s="148" t="s">
        <v>653</v>
      </c>
      <c r="X193" s="51" t="str">
        <f t="shared" si="2"/>
        <v>3</v>
      </c>
      <c r="Y193" s="51" t="str">
        <f>IF(T193="","",IF(AND(T193&lt;&gt;'Tabelas auxiliares'!$B$236,T193&lt;&gt;'Tabelas auxiliares'!$B$237),"FOLHA DE PESSOAL",IF(X193='Tabelas auxiliares'!$A$237,"CUSTEIO",IF(X193='Tabelas auxiliares'!$A$236,"INVESTIMENTO","ERRO - VERIFICAR"))))</f>
        <v>FOLHA DE PESSOAL</v>
      </c>
      <c r="Z193" s="150">
        <v>14698.3</v>
      </c>
      <c r="AA193" s="150">
        <v>14698.3</v>
      </c>
    </row>
    <row r="194" spans="1:29" x14ac:dyDescent="0.25">
      <c r="A194" s="147" t="s">
        <v>1060</v>
      </c>
      <c r="B194" s="73" t="s">
        <v>483</v>
      </c>
      <c r="C194" s="73" t="s">
        <v>1061</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s="148" t="s">
        <v>2843</v>
      </c>
      <c r="J194" s="148" t="s">
        <v>1646</v>
      </c>
      <c r="K194" s="148" t="s">
        <v>2848</v>
      </c>
      <c r="L194" s="148" t="s">
        <v>2845</v>
      </c>
      <c r="M194" s="148" t="s">
        <v>176</v>
      </c>
      <c r="N194" s="148" t="s">
        <v>135</v>
      </c>
      <c r="O194" s="148" t="s">
        <v>178</v>
      </c>
      <c r="P194" s="148" t="s">
        <v>208</v>
      </c>
      <c r="Q194" s="148" t="s">
        <v>179</v>
      </c>
      <c r="R194" s="148" t="s">
        <v>176</v>
      </c>
      <c r="S194" s="148" t="s">
        <v>120</v>
      </c>
      <c r="T194" s="148" t="s">
        <v>173</v>
      </c>
      <c r="U194" s="148" t="s">
        <v>144</v>
      </c>
      <c r="V194" s="148" t="s">
        <v>755</v>
      </c>
      <c r="W194" s="148" t="s">
        <v>654</v>
      </c>
      <c r="X194" s="51" t="str">
        <f t="shared" si="2"/>
        <v>3</v>
      </c>
      <c r="Y194" s="51" t="str">
        <f>IF(T194="","",IF(AND(T194&lt;&gt;'Tabelas auxiliares'!$B$236,T194&lt;&gt;'Tabelas auxiliares'!$B$237),"FOLHA DE PESSOAL",IF(X194='Tabelas auxiliares'!$A$237,"CUSTEIO",IF(X194='Tabelas auxiliares'!$A$236,"INVESTIMENTO","ERRO - VERIFICAR"))))</f>
        <v>FOLHA DE PESSOAL</v>
      </c>
      <c r="Z194" s="150">
        <v>2568.61</v>
      </c>
      <c r="AA194" s="150">
        <v>2568.61</v>
      </c>
    </row>
    <row r="195" spans="1:29" x14ac:dyDescent="0.25">
      <c r="A195" s="147" t="s">
        <v>1060</v>
      </c>
      <c r="B195" s="73" t="s">
        <v>483</v>
      </c>
      <c r="C195" s="73" t="s">
        <v>1061</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s="148" t="s">
        <v>2843</v>
      </c>
      <c r="J195" s="148" t="s">
        <v>1646</v>
      </c>
      <c r="K195" s="148" t="s">
        <v>2848</v>
      </c>
      <c r="L195" s="148" t="s">
        <v>2845</v>
      </c>
      <c r="M195" s="148" t="s">
        <v>176</v>
      </c>
      <c r="N195" s="148" t="s">
        <v>135</v>
      </c>
      <c r="O195" s="148" t="s">
        <v>178</v>
      </c>
      <c r="P195" s="148" t="s">
        <v>208</v>
      </c>
      <c r="Q195" s="148" t="s">
        <v>179</v>
      </c>
      <c r="R195" s="148" t="s">
        <v>176</v>
      </c>
      <c r="S195" s="148" t="s">
        <v>120</v>
      </c>
      <c r="T195" s="148" t="s">
        <v>173</v>
      </c>
      <c r="U195" s="148" t="s">
        <v>144</v>
      </c>
      <c r="V195" s="148" t="s">
        <v>757</v>
      </c>
      <c r="W195" s="148" t="s">
        <v>655</v>
      </c>
      <c r="X195" s="51" t="str">
        <f t="shared" si="2"/>
        <v>3</v>
      </c>
      <c r="Y195" s="51" t="str">
        <f>IF(T195="","",IF(AND(T195&lt;&gt;'Tabelas auxiliares'!$B$236,T195&lt;&gt;'Tabelas auxiliares'!$B$237),"FOLHA DE PESSOAL",IF(X195='Tabelas auxiliares'!$A$237,"CUSTEIO",IF(X195='Tabelas auxiliares'!$A$236,"INVESTIMENTO","ERRO - VERIFICAR"))))</f>
        <v>FOLHA DE PESSOAL</v>
      </c>
      <c r="Z195" s="150">
        <v>993.07</v>
      </c>
      <c r="AA195" s="150">
        <v>993.07</v>
      </c>
    </row>
    <row r="196" spans="1:29" x14ac:dyDescent="0.25">
      <c r="A196" s="147" t="s">
        <v>1060</v>
      </c>
      <c r="B196" s="73" t="s">
        <v>483</v>
      </c>
      <c r="C196" s="73" t="s">
        <v>1061</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s="148" t="s">
        <v>2843</v>
      </c>
      <c r="J196" s="148" t="s">
        <v>1646</v>
      </c>
      <c r="K196" s="148" t="s">
        <v>2848</v>
      </c>
      <c r="L196" s="148" t="s">
        <v>2845</v>
      </c>
      <c r="M196" s="148" t="s">
        <v>176</v>
      </c>
      <c r="N196" s="148" t="s">
        <v>135</v>
      </c>
      <c r="O196" s="148" t="s">
        <v>178</v>
      </c>
      <c r="P196" s="148" t="s">
        <v>208</v>
      </c>
      <c r="Q196" s="148" t="s">
        <v>179</v>
      </c>
      <c r="R196" s="148" t="s">
        <v>176</v>
      </c>
      <c r="S196" s="148" t="s">
        <v>120</v>
      </c>
      <c r="T196" s="148" t="s">
        <v>173</v>
      </c>
      <c r="U196" s="148" t="s">
        <v>144</v>
      </c>
      <c r="V196" s="148" t="s">
        <v>758</v>
      </c>
      <c r="W196" s="148" t="s">
        <v>656</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150">
        <v>983.18</v>
      </c>
      <c r="AA196" s="150">
        <v>983.18</v>
      </c>
    </row>
    <row r="197" spans="1:29" x14ac:dyDescent="0.25">
      <c r="A197" s="147" t="s">
        <v>1060</v>
      </c>
      <c r="B197" s="73" t="s">
        <v>483</v>
      </c>
      <c r="C197" s="73" t="s">
        <v>1061</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s="148" t="s">
        <v>2843</v>
      </c>
      <c r="J197" s="148" t="s">
        <v>1646</v>
      </c>
      <c r="K197" s="148" t="s">
        <v>2848</v>
      </c>
      <c r="L197" s="148" t="s">
        <v>2845</v>
      </c>
      <c r="M197" s="148" t="s">
        <v>176</v>
      </c>
      <c r="N197" s="148" t="s">
        <v>135</v>
      </c>
      <c r="O197" s="148" t="s">
        <v>178</v>
      </c>
      <c r="P197" s="148" t="s">
        <v>208</v>
      </c>
      <c r="Q197" s="148" t="s">
        <v>179</v>
      </c>
      <c r="R197" s="148" t="s">
        <v>176</v>
      </c>
      <c r="S197" s="148" t="s">
        <v>120</v>
      </c>
      <c r="T197" s="148" t="s">
        <v>173</v>
      </c>
      <c r="U197" s="148" t="s">
        <v>144</v>
      </c>
      <c r="V197" s="148" t="s">
        <v>759</v>
      </c>
      <c r="W197" s="148" t="s">
        <v>657</v>
      </c>
      <c r="X197" s="51" t="str">
        <f t="shared" si="3"/>
        <v>3</v>
      </c>
      <c r="Y197" s="51" t="str">
        <f>IF(T197="","",IF(AND(T197&lt;&gt;'Tabelas auxiliares'!$B$236,T197&lt;&gt;'Tabelas auxiliares'!$B$237),"FOLHA DE PESSOAL",IF(X197='Tabelas auxiliares'!$A$237,"CUSTEIO",IF(X197='Tabelas auxiliares'!$A$236,"INVESTIMENTO","ERRO - VERIFICAR"))))</f>
        <v>FOLHA DE PESSOAL</v>
      </c>
      <c r="Z197" s="150">
        <v>41313.68</v>
      </c>
      <c r="AA197" s="150">
        <v>41313.68</v>
      </c>
    </row>
    <row r="198" spans="1:29" x14ac:dyDescent="0.25">
      <c r="A198" s="147" t="s">
        <v>1060</v>
      </c>
      <c r="B198" s="73" t="s">
        <v>483</v>
      </c>
      <c r="C198" s="73" t="s">
        <v>1061</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s="148" t="s">
        <v>2843</v>
      </c>
      <c r="J198" s="148" t="s">
        <v>1646</v>
      </c>
      <c r="K198" s="148" t="s">
        <v>2848</v>
      </c>
      <c r="L198" s="148" t="s">
        <v>2845</v>
      </c>
      <c r="M198" s="148" t="s">
        <v>176</v>
      </c>
      <c r="N198" s="148" t="s">
        <v>135</v>
      </c>
      <c r="O198" s="148" t="s">
        <v>178</v>
      </c>
      <c r="P198" s="148" t="s">
        <v>208</v>
      </c>
      <c r="Q198" s="148" t="s">
        <v>179</v>
      </c>
      <c r="R198" s="148" t="s">
        <v>176</v>
      </c>
      <c r="S198" s="148" t="s">
        <v>120</v>
      </c>
      <c r="T198" s="148" t="s">
        <v>173</v>
      </c>
      <c r="U198" s="148" t="s">
        <v>144</v>
      </c>
      <c r="V198" s="148" t="s">
        <v>760</v>
      </c>
      <c r="W198" s="148" t="s">
        <v>658</v>
      </c>
      <c r="X198" s="51" t="str">
        <f t="shared" si="3"/>
        <v>3</v>
      </c>
      <c r="Y198" s="51" t="str">
        <f>IF(T198="","",IF(AND(T198&lt;&gt;'Tabelas auxiliares'!$B$236,T198&lt;&gt;'Tabelas auxiliares'!$B$237),"FOLHA DE PESSOAL",IF(X198='Tabelas auxiliares'!$A$237,"CUSTEIO",IF(X198='Tabelas auxiliares'!$A$236,"INVESTIMENTO","ERRO - VERIFICAR"))))</f>
        <v>FOLHA DE PESSOAL</v>
      </c>
      <c r="Z198" s="150">
        <v>7632.88</v>
      </c>
      <c r="AA198" s="150">
        <v>7632.88</v>
      </c>
    </row>
    <row r="199" spans="1:29" x14ac:dyDescent="0.25">
      <c r="A199" s="147" t="s">
        <v>1060</v>
      </c>
      <c r="B199" s="73" t="s">
        <v>483</v>
      </c>
      <c r="C199" s="73" t="s">
        <v>1061</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s="148" t="s">
        <v>2843</v>
      </c>
      <c r="J199" s="148" t="s">
        <v>1646</v>
      </c>
      <c r="K199" s="148" t="s">
        <v>2848</v>
      </c>
      <c r="L199" s="148" t="s">
        <v>2845</v>
      </c>
      <c r="M199" s="148" t="s">
        <v>176</v>
      </c>
      <c r="N199" s="148" t="s">
        <v>135</v>
      </c>
      <c r="O199" s="148" t="s">
        <v>178</v>
      </c>
      <c r="P199" s="148" t="s">
        <v>208</v>
      </c>
      <c r="Q199" s="148" t="s">
        <v>179</v>
      </c>
      <c r="R199" s="148" t="s">
        <v>176</v>
      </c>
      <c r="S199" s="148" t="s">
        <v>120</v>
      </c>
      <c r="T199" s="148" t="s">
        <v>173</v>
      </c>
      <c r="U199" s="148" t="s">
        <v>144</v>
      </c>
      <c r="V199" s="148" t="s">
        <v>761</v>
      </c>
      <c r="W199" s="148" t="s">
        <v>659</v>
      </c>
      <c r="X199" s="51" t="str">
        <f t="shared" si="3"/>
        <v>3</v>
      </c>
      <c r="Y199" s="51" t="str">
        <f>IF(T199="","",IF(AND(T199&lt;&gt;'Tabelas auxiliares'!$B$236,T199&lt;&gt;'Tabelas auxiliares'!$B$237),"FOLHA DE PESSOAL",IF(X199='Tabelas auxiliares'!$A$237,"CUSTEIO",IF(X199='Tabelas auxiliares'!$A$236,"INVESTIMENTO","ERRO - VERIFICAR"))))</f>
        <v>FOLHA DE PESSOAL</v>
      </c>
      <c r="Z199" s="150">
        <v>36342.730000000003</v>
      </c>
      <c r="AA199" s="150">
        <v>36342.730000000003</v>
      </c>
    </row>
    <row r="200" spans="1:29" x14ac:dyDescent="0.25">
      <c r="A200" s="147" t="s">
        <v>1060</v>
      </c>
      <c r="B200" s="73" t="s">
        <v>483</v>
      </c>
      <c r="C200" s="73" t="s">
        <v>1061</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s="148" t="s">
        <v>2843</v>
      </c>
      <c r="J200" s="148" t="s">
        <v>1646</v>
      </c>
      <c r="K200" s="148" t="s">
        <v>2849</v>
      </c>
      <c r="L200" s="148" t="s">
        <v>2845</v>
      </c>
      <c r="M200" s="148" t="s">
        <v>176</v>
      </c>
      <c r="N200" s="148" t="s">
        <v>135</v>
      </c>
      <c r="O200" s="148" t="s">
        <v>178</v>
      </c>
      <c r="P200" s="148" t="s">
        <v>208</v>
      </c>
      <c r="Q200" s="148" t="s">
        <v>179</v>
      </c>
      <c r="R200" s="148" t="s">
        <v>176</v>
      </c>
      <c r="S200" s="148" t="s">
        <v>120</v>
      </c>
      <c r="T200" s="148" t="s">
        <v>173</v>
      </c>
      <c r="U200" s="148" t="s">
        <v>144</v>
      </c>
      <c r="V200" s="148" t="s">
        <v>763</v>
      </c>
      <c r="W200" s="148" t="s">
        <v>660</v>
      </c>
      <c r="X200" s="51" t="str">
        <f t="shared" si="3"/>
        <v>3</v>
      </c>
      <c r="Y200" s="51" t="str">
        <f>IF(T200="","",IF(AND(T200&lt;&gt;'Tabelas auxiliares'!$B$236,T200&lt;&gt;'Tabelas auxiliares'!$B$237),"FOLHA DE PESSOAL",IF(X200='Tabelas auxiliares'!$A$237,"CUSTEIO",IF(X200='Tabelas auxiliares'!$A$236,"INVESTIMENTO","ERRO - VERIFICAR"))))</f>
        <v>FOLHA DE PESSOAL</v>
      </c>
      <c r="Z200" s="150">
        <v>219.75</v>
      </c>
      <c r="AA200" s="150">
        <v>219.75</v>
      </c>
    </row>
    <row r="201" spans="1:29" x14ac:dyDescent="0.25">
      <c r="A201" s="147" t="s">
        <v>1060</v>
      </c>
      <c r="B201" s="73" t="s">
        <v>483</v>
      </c>
      <c r="C201" s="73" t="s">
        <v>1061</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s="148" t="s">
        <v>2843</v>
      </c>
      <c r="J201" s="148" t="s">
        <v>1646</v>
      </c>
      <c r="K201" s="148" t="s">
        <v>2850</v>
      </c>
      <c r="L201" s="148" t="s">
        <v>2845</v>
      </c>
      <c r="M201" s="148" t="s">
        <v>176</v>
      </c>
      <c r="N201" s="148" t="s">
        <v>135</v>
      </c>
      <c r="O201" s="148" t="s">
        <v>178</v>
      </c>
      <c r="P201" s="148" t="s">
        <v>208</v>
      </c>
      <c r="Q201" s="148" t="s">
        <v>179</v>
      </c>
      <c r="R201" s="148" t="s">
        <v>176</v>
      </c>
      <c r="S201" s="148" t="s">
        <v>120</v>
      </c>
      <c r="T201" s="148" t="s">
        <v>173</v>
      </c>
      <c r="U201" s="148" t="s">
        <v>144</v>
      </c>
      <c r="V201" s="148" t="s">
        <v>767</v>
      </c>
      <c r="W201" s="148" t="s">
        <v>661</v>
      </c>
      <c r="X201" s="51" t="str">
        <f t="shared" si="3"/>
        <v>3</v>
      </c>
      <c r="Y201" s="51" t="str">
        <f>IF(T201="","",IF(AND(T201&lt;&gt;'Tabelas auxiliares'!$B$236,T201&lt;&gt;'Tabelas auxiliares'!$B$237),"FOLHA DE PESSOAL",IF(X201='Tabelas auxiliares'!$A$237,"CUSTEIO",IF(X201='Tabelas auxiliares'!$A$236,"INVESTIMENTO","ERRO - VERIFICAR"))))</f>
        <v>FOLHA DE PESSOAL</v>
      </c>
      <c r="Z201" s="150">
        <v>3078.37</v>
      </c>
      <c r="AA201" s="150">
        <v>3078.37</v>
      </c>
    </row>
    <row r="202" spans="1:29" x14ac:dyDescent="0.25">
      <c r="A202" s="147" t="s">
        <v>1060</v>
      </c>
      <c r="B202" s="73" t="s">
        <v>485</v>
      </c>
      <c r="C202" s="73" t="s">
        <v>1061</v>
      </c>
      <c r="D202" t="s">
        <v>92</v>
      </c>
      <c r="E202" t="s">
        <v>117</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s="148" t="s">
        <v>2843</v>
      </c>
      <c r="J202" s="148" t="s">
        <v>1646</v>
      </c>
      <c r="K202" s="148" t="s">
        <v>2851</v>
      </c>
      <c r="L202" s="148" t="s">
        <v>2845</v>
      </c>
      <c r="M202" s="148" t="s">
        <v>176</v>
      </c>
      <c r="N202" s="148" t="s">
        <v>177</v>
      </c>
      <c r="O202" s="148" t="s">
        <v>178</v>
      </c>
      <c r="P202" s="148" t="s">
        <v>288</v>
      </c>
      <c r="Q202" s="148" t="s">
        <v>179</v>
      </c>
      <c r="R202" s="148" t="s">
        <v>176</v>
      </c>
      <c r="S202" s="148" t="s">
        <v>120</v>
      </c>
      <c r="T202" s="148" t="s">
        <v>174</v>
      </c>
      <c r="U202" s="148" t="s">
        <v>119</v>
      </c>
      <c r="V202" s="148" t="s">
        <v>770</v>
      </c>
      <c r="W202" s="148" t="s">
        <v>662</v>
      </c>
      <c r="X202" s="51" t="str">
        <f t="shared" si="3"/>
        <v>3</v>
      </c>
      <c r="Y202" s="51" t="str">
        <f>IF(T202="","",IF(AND(T202&lt;&gt;'Tabelas auxiliares'!$B$236,T202&lt;&gt;'Tabelas auxiliares'!$B$237),"FOLHA DE PESSOAL",IF(X202='Tabelas auxiliares'!$A$237,"CUSTEIO",IF(X202='Tabelas auxiliares'!$A$236,"INVESTIMENTO","ERRO - VERIFICAR"))))</f>
        <v>CUSTEIO</v>
      </c>
      <c r="Z202" s="150">
        <v>2110</v>
      </c>
      <c r="AA202" s="150">
        <v>2110</v>
      </c>
    </row>
    <row r="203" spans="1:29" x14ac:dyDescent="0.25">
      <c r="A203" s="147" t="s">
        <v>1060</v>
      </c>
      <c r="B203" s="73" t="s">
        <v>539</v>
      </c>
      <c r="C203" s="73" t="s">
        <v>1061</v>
      </c>
      <c r="D203" t="s">
        <v>90</v>
      </c>
      <c r="E203" t="s">
        <v>117</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s="148" t="s">
        <v>2843</v>
      </c>
      <c r="J203" s="148" t="s">
        <v>1646</v>
      </c>
      <c r="K203" s="148" t="s">
        <v>2852</v>
      </c>
      <c r="L203" s="148" t="s">
        <v>2845</v>
      </c>
      <c r="M203" s="148" t="s">
        <v>176</v>
      </c>
      <c r="N203" s="148" t="s">
        <v>136</v>
      </c>
      <c r="O203" s="148" t="s">
        <v>224</v>
      </c>
      <c r="P203" s="148" t="s">
        <v>225</v>
      </c>
      <c r="Q203" s="148" t="s">
        <v>179</v>
      </c>
      <c r="R203" s="148" t="s">
        <v>176</v>
      </c>
      <c r="S203" s="148" t="s">
        <v>120</v>
      </c>
      <c r="T203" s="148" t="s">
        <v>173</v>
      </c>
      <c r="U203" s="148" t="s">
        <v>2853</v>
      </c>
      <c r="V203" s="148" t="s">
        <v>771</v>
      </c>
      <c r="W203" s="148" t="s">
        <v>663</v>
      </c>
      <c r="X203" s="51" t="str">
        <f t="shared" si="3"/>
        <v>3</v>
      </c>
      <c r="Y203" s="51" t="str">
        <f>IF(T203="","",IF(AND(T203&lt;&gt;'Tabelas auxiliares'!$B$236,T203&lt;&gt;'Tabelas auxiliares'!$B$237),"FOLHA DE PESSOAL",IF(X203='Tabelas auxiliares'!$A$237,"CUSTEIO",IF(X203='Tabelas auxiliares'!$A$236,"INVESTIMENTO","ERRO - VERIFICAR"))))</f>
        <v>FOLHA DE PESSOAL</v>
      </c>
      <c r="Z203" s="150">
        <v>15.27</v>
      </c>
      <c r="AA203" s="150">
        <v>15.27</v>
      </c>
    </row>
    <row r="204" spans="1:29" x14ac:dyDescent="0.25">
      <c r="A204" s="147" t="s">
        <v>1060</v>
      </c>
      <c r="B204" s="73" t="s">
        <v>539</v>
      </c>
      <c r="C204" s="73" t="s">
        <v>1061</v>
      </c>
      <c r="D204" t="s">
        <v>90</v>
      </c>
      <c r="E204" t="s">
        <v>117</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s="148" t="s">
        <v>2843</v>
      </c>
      <c r="J204" s="148" t="s">
        <v>1646</v>
      </c>
      <c r="K204" s="148" t="s">
        <v>2854</v>
      </c>
      <c r="L204" s="148" t="s">
        <v>2845</v>
      </c>
      <c r="M204" s="148" t="s">
        <v>176</v>
      </c>
      <c r="N204" s="148" t="s">
        <v>136</v>
      </c>
      <c r="O204" s="148" t="s">
        <v>183</v>
      </c>
      <c r="P204" s="148" t="s">
        <v>226</v>
      </c>
      <c r="Q204" s="148" t="s">
        <v>179</v>
      </c>
      <c r="R204" s="148" t="s">
        <v>176</v>
      </c>
      <c r="S204" s="148" t="s">
        <v>120</v>
      </c>
      <c r="T204" s="148" t="s">
        <v>173</v>
      </c>
      <c r="U204" s="148" t="s">
        <v>2855</v>
      </c>
      <c r="V204" s="148" t="s">
        <v>772</v>
      </c>
      <c r="W204" s="148" t="s">
        <v>664</v>
      </c>
      <c r="X204" s="51" t="str">
        <f t="shared" si="3"/>
        <v>3</v>
      </c>
      <c r="Y204" s="51" t="str">
        <f>IF(T204="","",IF(AND(T204&lt;&gt;'Tabelas auxiliares'!$B$236,T204&lt;&gt;'Tabelas auxiliares'!$B$237),"FOLHA DE PESSOAL",IF(X204='Tabelas auxiliares'!$A$237,"CUSTEIO",IF(X204='Tabelas auxiliares'!$A$236,"INVESTIMENTO","ERRO - VERIFICAR"))))</f>
        <v>FOLHA DE PESSOAL</v>
      </c>
      <c r="Z204" s="150">
        <v>256.8</v>
      </c>
      <c r="AA204" s="150">
        <v>256.8</v>
      </c>
    </row>
    <row r="205" spans="1:29" x14ac:dyDescent="0.25">
      <c r="A205" s="147" t="s">
        <v>1060</v>
      </c>
      <c r="B205" s="73" t="s">
        <v>539</v>
      </c>
      <c r="C205" s="73" t="s">
        <v>1061</v>
      </c>
      <c r="D205" t="s">
        <v>90</v>
      </c>
      <c r="E205" t="s">
        <v>117</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s="148" t="s">
        <v>2843</v>
      </c>
      <c r="J205" s="148" t="s">
        <v>1646</v>
      </c>
      <c r="K205" s="148" t="s">
        <v>2856</v>
      </c>
      <c r="L205" s="148" t="s">
        <v>2845</v>
      </c>
      <c r="M205" s="148" t="s">
        <v>176</v>
      </c>
      <c r="N205" s="148" t="s">
        <v>136</v>
      </c>
      <c r="O205" s="148" t="s">
        <v>227</v>
      </c>
      <c r="P205" s="148" t="s">
        <v>228</v>
      </c>
      <c r="Q205" s="148" t="s">
        <v>179</v>
      </c>
      <c r="R205" s="148" t="s">
        <v>176</v>
      </c>
      <c r="S205" s="148" t="s">
        <v>120</v>
      </c>
      <c r="T205" s="148" t="s">
        <v>173</v>
      </c>
      <c r="U205" s="148" t="s">
        <v>2857</v>
      </c>
      <c r="V205" s="148" t="s">
        <v>773</v>
      </c>
      <c r="W205" s="148" t="s">
        <v>665</v>
      </c>
      <c r="X205" s="51" t="str">
        <f t="shared" si="3"/>
        <v>3</v>
      </c>
      <c r="Y205" s="51" t="str">
        <f>IF(T205="","",IF(AND(T205&lt;&gt;'Tabelas auxiliares'!$B$236,T205&lt;&gt;'Tabelas auxiliares'!$B$237),"FOLHA DE PESSOAL",IF(X205='Tabelas auxiliares'!$A$237,"CUSTEIO",IF(X205='Tabelas auxiliares'!$A$236,"INVESTIMENTO","ERRO - VERIFICAR"))))</f>
        <v>FOLHA DE PESSOAL</v>
      </c>
      <c r="Z205" s="150">
        <v>51.24</v>
      </c>
      <c r="AA205" s="150">
        <v>51.24</v>
      </c>
    </row>
    <row r="206" spans="1:29" x14ac:dyDescent="0.25">
      <c r="A206" s="147" t="s">
        <v>1060</v>
      </c>
      <c r="B206" s="73" t="s">
        <v>539</v>
      </c>
      <c r="C206" s="73" t="s">
        <v>1061</v>
      </c>
      <c r="D206" t="s">
        <v>90</v>
      </c>
      <c r="E206" t="s">
        <v>117</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s="148" t="s">
        <v>2843</v>
      </c>
      <c r="J206" s="148" t="s">
        <v>1646</v>
      </c>
      <c r="K206" s="148" t="s">
        <v>2858</v>
      </c>
      <c r="L206" s="148" t="s">
        <v>2845</v>
      </c>
      <c r="M206" s="148" t="s">
        <v>176</v>
      </c>
      <c r="N206" s="148" t="s">
        <v>136</v>
      </c>
      <c r="O206" s="148" t="s">
        <v>183</v>
      </c>
      <c r="P206" s="148" t="s">
        <v>226</v>
      </c>
      <c r="Q206" s="148" t="s">
        <v>179</v>
      </c>
      <c r="R206" s="148" t="s">
        <v>176</v>
      </c>
      <c r="S206" s="148" t="s">
        <v>120</v>
      </c>
      <c r="T206" s="148" t="s">
        <v>173</v>
      </c>
      <c r="U206" s="148" t="s">
        <v>2855</v>
      </c>
      <c r="V206" s="148" t="s">
        <v>775</v>
      </c>
      <c r="W206" s="148" t="s">
        <v>666</v>
      </c>
      <c r="X206" s="51" t="str">
        <f t="shared" si="3"/>
        <v>3</v>
      </c>
      <c r="Y206" s="51" t="str">
        <f>IF(T206="","",IF(AND(T206&lt;&gt;'Tabelas auxiliares'!$B$236,T206&lt;&gt;'Tabelas auxiliares'!$B$237),"FOLHA DE PESSOAL",IF(X206='Tabelas auxiliares'!$A$237,"CUSTEIO",IF(X206='Tabelas auxiliares'!$A$236,"INVESTIMENTO","ERRO - VERIFICAR"))))</f>
        <v>FOLHA DE PESSOAL</v>
      </c>
      <c r="Z206" s="150">
        <v>6387.9</v>
      </c>
      <c r="AA206" s="150">
        <v>6387.9</v>
      </c>
      <c r="AB206" s="149"/>
      <c r="AC206" s="149"/>
    </row>
    <row r="207" spans="1:29" x14ac:dyDescent="0.25">
      <c r="A207" s="147" t="s">
        <v>1060</v>
      </c>
      <c r="B207" s="73" t="s">
        <v>539</v>
      </c>
      <c r="C207" s="73" t="s">
        <v>1061</v>
      </c>
      <c r="D207" t="s">
        <v>90</v>
      </c>
      <c r="E207" t="s">
        <v>117</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s="148" t="s">
        <v>2843</v>
      </c>
      <c r="J207" s="148" t="s">
        <v>1646</v>
      </c>
      <c r="K207" s="148" t="s">
        <v>2859</v>
      </c>
      <c r="L207" s="148" t="s">
        <v>2845</v>
      </c>
      <c r="M207" s="148" t="s">
        <v>176</v>
      </c>
      <c r="N207" s="148" t="s">
        <v>136</v>
      </c>
      <c r="O207" s="148" t="s">
        <v>224</v>
      </c>
      <c r="P207" s="148" t="s">
        <v>225</v>
      </c>
      <c r="Q207" s="148" t="s">
        <v>179</v>
      </c>
      <c r="R207" s="148" t="s">
        <v>176</v>
      </c>
      <c r="S207" s="148" t="s">
        <v>120</v>
      </c>
      <c r="T207" s="148" t="s">
        <v>173</v>
      </c>
      <c r="U207" s="148" t="s">
        <v>2853</v>
      </c>
      <c r="V207" s="148" t="s">
        <v>776</v>
      </c>
      <c r="W207" s="148" t="s">
        <v>667</v>
      </c>
      <c r="X207" s="51" t="str">
        <f t="shared" si="3"/>
        <v>3</v>
      </c>
      <c r="Y207" s="51" t="str">
        <f>IF(T207="","",IF(AND(T207&lt;&gt;'Tabelas auxiliares'!$B$236,T207&lt;&gt;'Tabelas auxiliares'!$B$237),"FOLHA DE PESSOAL",IF(X207='Tabelas auxiliares'!$A$237,"CUSTEIO",IF(X207='Tabelas auxiliares'!$A$236,"INVESTIMENTO","ERRO - VERIFICAR"))))</f>
        <v>FOLHA DE PESSOAL</v>
      </c>
      <c r="Z207" s="150">
        <v>5282.95</v>
      </c>
      <c r="AA207" s="150">
        <v>5282.95</v>
      </c>
      <c r="AB207" s="149"/>
      <c r="AC207" s="149"/>
    </row>
    <row r="208" spans="1:29" x14ac:dyDescent="0.25">
      <c r="A208" s="147" t="s">
        <v>1060</v>
      </c>
      <c r="B208" s="73" t="s">
        <v>539</v>
      </c>
      <c r="C208" s="73" t="s">
        <v>1061</v>
      </c>
      <c r="D208" t="s">
        <v>90</v>
      </c>
      <c r="E208" t="s">
        <v>117</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s="148" t="s">
        <v>2843</v>
      </c>
      <c r="J208" s="148" t="s">
        <v>1646</v>
      </c>
      <c r="K208" s="148" t="s">
        <v>2860</v>
      </c>
      <c r="L208" s="148" t="s">
        <v>2845</v>
      </c>
      <c r="M208" s="148" t="s">
        <v>176</v>
      </c>
      <c r="N208" s="148" t="s">
        <v>136</v>
      </c>
      <c r="O208" s="148" t="s">
        <v>227</v>
      </c>
      <c r="P208" s="148" t="s">
        <v>228</v>
      </c>
      <c r="Q208" s="148" t="s">
        <v>179</v>
      </c>
      <c r="R208" s="148" t="s">
        <v>176</v>
      </c>
      <c r="S208" s="148" t="s">
        <v>120</v>
      </c>
      <c r="T208" s="148" t="s">
        <v>173</v>
      </c>
      <c r="U208" s="148" t="s">
        <v>2857</v>
      </c>
      <c r="V208" s="148" t="s">
        <v>777</v>
      </c>
      <c r="W208" s="148" t="s">
        <v>668</v>
      </c>
      <c r="X208" s="51" t="str">
        <f t="shared" si="3"/>
        <v>3</v>
      </c>
      <c r="Y208" s="51" t="str">
        <f>IF(T208="","",IF(AND(T208&lt;&gt;'Tabelas auxiliares'!$B$236,T208&lt;&gt;'Tabelas auxiliares'!$B$237),"FOLHA DE PESSOAL",IF(X208='Tabelas auxiliares'!$A$237,"CUSTEIO",IF(X208='Tabelas auxiliares'!$A$236,"INVESTIMENTO","ERRO - VERIFICAR"))))</f>
        <v>FOLHA DE PESSOAL</v>
      </c>
      <c r="Z208" s="150">
        <v>50441.51</v>
      </c>
      <c r="AA208" s="150">
        <v>50441.51</v>
      </c>
      <c r="AB208" s="149"/>
      <c r="AC208" s="149"/>
    </row>
    <row r="209" spans="1:29" x14ac:dyDescent="0.25">
      <c r="A209" s="147" t="s">
        <v>1060</v>
      </c>
      <c r="B209" s="73" t="s">
        <v>539</v>
      </c>
      <c r="C209" s="73" t="s">
        <v>1061</v>
      </c>
      <c r="D209" t="s">
        <v>90</v>
      </c>
      <c r="E209" t="s">
        <v>117</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s="148" t="s">
        <v>2843</v>
      </c>
      <c r="J209" s="148" t="s">
        <v>1646</v>
      </c>
      <c r="K209" s="148" t="s">
        <v>2861</v>
      </c>
      <c r="L209" s="148" t="s">
        <v>2845</v>
      </c>
      <c r="M209" s="148" t="s">
        <v>176</v>
      </c>
      <c r="N209" s="148" t="s">
        <v>138</v>
      </c>
      <c r="O209" s="148" t="s">
        <v>183</v>
      </c>
      <c r="P209" s="148" t="s">
        <v>211</v>
      </c>
      <c r="Q209" s="148" t="s">
        <v>179</v>
      </c>
      <c r="R209" s="148" t="s">
        <v>176</v>
      </c>
      <c r="S209" s="148" t="s">
        <v>120</v>
      </c>
      <c r="T209" s="148" t="s">
        <v>173</v>
      </c>
      <c r="U209" s="148" t="s">
        <v>2862</v>
      </c>
      <c r="V209" s="148" t="s">
        <v>739</v>
      </c>
      <c r="W209" s="148" t="s">
        <v>646</v>
      </c>
      <c r="X209" s="51" t="str">
        <f t="shared" si="3"/>
        <v>3</v>
      </c>
      <c r="Y209" s="51" t="str">
        <f>IF(T209="","",IF(AND(T209&lt;&gt;'Tabelas auxiliares'!$B$236,T209&lt;&gt;'Tabelas auxiliares'!$B$237),"FOLHA DE PESSOAL",IF(X209='Tabelas auxiliares'!$A$237,"CUSTEIO",IF(X209='Tabelas auxiliares'!$A$236,"INVESTIMENTO","ERRO - VERIFICAR"))))</f>
        <v>FOLHA DE PESSOAL</v>
      </c>
      <c r="Z209" s="150">
        <v>4199.2</v>
      </c>
      <c r="AA209" s="150">
        <v>4199.2</v>
      </c>
      <c r="AB209" s="149"/>
      <c r="AC209" s="149"/>
    </row>
    <row r="210" spans="1:29" x14ac:dyDescent="0.25">
      <c r="A210" s="147" t="s">
        <v>1060</v>
      </c>
      <c r="B210" s="73" t="s">
        <v>488</v>
      </c>
      <c r="C210" s="73" t="s">
        <v>1061</v>
      </c>
      <c r="D210" t="s">
        <v>71</v>
      </c>
      <c r="E210" t="s">
        <v>117</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s="148" t="s">
        <v>2863</v>
      </c>
      <c r="J210" s="148" t="s">
        <v>2864</v>
      </c>
      <c r="K210" s="148" t="s">
        <v>2865</v>
      </c>
      <c r="L210" s="148" t="s">
        <v>2866</v>
      </c>
      <c r="M210" s="148" t="s">
        <v>2867</v>
      </c>
      <c r="N210" s="148" t="s">
        <v>2507</v>
      </c>
      <c r="O210" s="148" t="s">
        <v>224</v>
      </c>
      <c r="P210" s="148" t="s">
        <v>2868</v>
      </c>
      <c r="Q210" s="148" t="s">
        <v>179</v>
      </c>
      <c r="R210" s="148" t="s">
        <v>176</v>
      </c>
      <c r="S210" s="148" t="s">
        <v>120</v>
      </c>
      <c r="T210" s="148" t="s">
        <v>174</v>
      </c>
      <c r="U210" s="148" t="s">
        <v>2869</v>
      </c>
      <c r="V210" s="148" t="s">
        <v>2870</v>
      </c>
      <c r="W210" s="148" t="s">
        <v>2871</v>
      </c>
      <c r="X210" s="51" t="str">
        <f t="shared" si="3"/>
        <v>3</v>
      </c>
      <c r="Y210" s="51" t="str">
        <f>IF(T210="","",IF(AND(T210&lt;&gt;'Tabelas auxiliares'!$B$236,T210&lt;&gt;'Tabelas auxiliares'!$B$237),"FOLHA DE PESSOAL",IF(X210='Tabelas auxiliares'!$A$237,"CUSTEIO",IF(X210='Tabelas auxiliares'!$A$236,"INVESTIMENTO","ERRO - VERIFICAR"))))</f>
        <v>CUSTEIO</v>
      </c>
      <c r="Z210" s="150">
        <v>12983.71</v>
      </c>
      <c r="AA210" s="150">
        <v>12983.71</v>
      </c>
      <c r="AB210" s="149"/>
      <c r="AC210" s="149"/>
    </row>
    <row r="211" spans="1:29" x14ac:dyDescent="0.25">
      <c r="A211" s="147" t="s">
        <v>1060</v>
      </c>
      <c r="B211" s="73" t="s">
        <v>488</v>
      </c>
      <c r="C211" s="73" t="s">
        <v>1061</v>
      </c>
      <c r="D211" t="s">
        <v>71</v>
      </c>
      <c r="E211" t="s">
        <v>117</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s="148" t="s">
        <v>2863</v>
      </c>
      <c r="J211" s="148" t="s">
        <v>2864</v>
      </c>
      <c r="K211" s="148" t="s">
        <v>2872</v>
      </c>
      <c r="L211" s="148" t="s">
        <v>2866</v>
      </c>
      <c r="M211" s="148" t="s">
        <v>2867</v>
      </c>
      <c r="N211" s="148" t="s">
        <v>2507</v>
      </c>
      <c r="O211" s="148" t="s">
        <v>2873</v>
      </c>
      <c r="P211" s="148" t="s">
        <v>2874</v>
      </c>
      <c r="Q211" s="148" t="s">
        <v>179</v>
      </c>
      <c r="R211" s="148" t="s">
        <v>176</v>
      </c>
      <c r="S211" s="148" t="s">
        <v>1219</v>
      </c>
      <c r="T211" s="148" t="s">
        <v>174</v>
      </c>
      <c r="U211" s="148" t="s">
        <v>2875</v>
      </c>
      <c r="V211" s="148" t="s">
        <v>2870</v>
      </c>
      <c r="W211" s="148" t="s">
        <v>2871</v>
      </c>
      <c r="X211" s="51" t="str">
        <f t="shared" si="3"/>
        <v>3</v>
      </c>
      <c r="Y211" s="51" t="str">
        <f>IF(T211="","",IF(AND(T211&lt;&gt;'Tabelas auxiliares'!$B$236,T211&lt;&gt;'Tabelas auxiliares'!$B$237),"FOLHA DE PESSOAL",IF(X211='Tabelas auxiliares'!$A$237,"CUSTEIO",IF(X211='Tabelas auxiliares'!$A$236,"INVESTIMENTO","ERRO - VERIFICAR"))))</f>
        <v>CUSTEIO</v>
      </c>
      <c r="Z211" s="150">
        <v>7093</v>
      </c>
      <c r="AA211" s="150">
        <v>7093</v>
      </c>
      <c r="AB211" s="149"/>
      <c r="AC211" s="149"/>
    </row>
    <row r="212" spans="1:29" x14ac:dyDescent="0.25">
      <c r="A212" s="147" t="s">
        <v>1060</v>
      </c>
      <c r="B212" s="73" t="s">
        <v>488</v>
      </c>
      <c r="C212" s="73" t="s">
        <v>1061</v>
      </c>
      <c r="D212" t="s">
        <v>71</v>
      </c>
      <c r="E212" t="s">
        <v>117</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s="148" t="s">
        <v>2876</v>
      </c>
      <c r="J212" s="148" t="s">
        <v>2877</v>
      </c>
      <c r="K212" s="148" t="s">
        <v>2878</v>
      </c>
      <c r="L212" s="148" t="s">
        <v>2879</v>
      </c>
      <c r="M212" s="148" t="s">
        <v>2880</v>
      </c>
      <c r="N212" s="148" t="s">
        <v>177</v>
      </c>
      <c r="O212" s="148" t="s">
        <v>178</v>
      </c>
      <c r="P212" s="148" t="s">
        <v>288</v>
      </c>
      <c r="Q212" s="148" t="s">
        <v>179</v>
      </c>
      <c r="R212" s="148" t="s">
        <v>176</v>
      </c>
      <c r="S212" s="148" t="s">
        <v>180</v>
      </c>
      <c r="T212" s="148" t="s">
        <v>174</v>
      </c>
      <c r="U212" s="148" t="s">
        <v>119</v>
      </c>
      <c r="V212" s="148" t="s">
        <v>779</v>
      </c>
      <c r="W212" s="148" t="s">
        <v>669</v>
      </c>
      <c r="X212" s="51" t="str">
        <f t="shared" si="3"/>
        <v>3</v>
      </c>
      <c r="Y212" s="51" t="str">
        <f>IF(T212="","",IF(AND(T212&lt;&gt;'Tabelas auxiliares'!$B$236,T212&lt;&gt;'Tabelas auxiliares'!$B$237),"FOLHA DE PESSOAL",IF(X212='Tabelas auxiliares'!$A$237,"CUSTEIO",IF(X212='Tabelas auxiliares'!$A$236,"INVESTIMENTO","ERRO - VERIFICAR"))))</f>
        <v>CUSTEIO</v>
      </c>
      <c r="Z212" s="150">
        <v>9100</v>
      </c>
      <c r="AA212" s="150">
        <v>1300</v>
      </c>
      <c r="AB212" s="149"/>
      <c r="AC212" s="150">
        <v>7800</v>
      </c>
    </row>
    <row r="213" spans="1:29" x14ac:dyDescent="0.25">
      <c r="A213" s="147" t="s">
        <v>1060</v>
      </c>
      <c r="B213" s="73" t="s">
        <v>490</v>
      </c>
      <c r="C213" s="73" t="s">
        <v>1061</v>
      </c>
      <c r="D213" t="s">
        <v>15</v>
      </c>
      <c r="E213" t="s">
        <v>117</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s="148" t="s">
        <v>2328</v>
      </c>
      <c r="J213" s="148" t="s">
        <v>2881</v>
      </c>
      <c r="K213" s="148" t="s">
        <v>2882</v>
      </c>
      <c r="L213" s="148" t="s">
        <v>2883</v>
      </c>
      <c r="M213" s="148" t="s">
        <v>343</v>
      </c>
      <c r="N213" s="148" t="s">
        <v>177</v>
      </c>
      <c r="O213" s="148" t="s">
        <v>178</v>
      </c>
      <c r="P213" s="148" t="s">
        <v>288</v>
      </c>
      <c r="Q213" s="148" t="s">
        <v>179</v>
      </c>
      <c r="R213" s="148" t="s">
        <v>176</v>
      </c>
      <c r="S213" s="148" t="s">
        <v>120</v>
      </c>
      <c r="T213" s="148" t="s">
        <v>174</v>
      </c>
      <c r="U213" s="148" t="s">
        <v>119</v>
      </c>
      <c r="V213" s="148" t="s">
        <v>794</v>
      </c>
      <c r="W213" s="148" t="s">
        <v>670</v>
      </c>
      <c r="X213" s="51" t="str">
        <f t="shared" si="3"/>
        <v>3</v>
      </c>
      <c r="Y213" s="51" t="str">
        <f>IF(T213="","",IF(AND(T213&lt;&gt;'Tabelas auxiliares'!$B$236,T213&lt;&gt;'Tabelas auxiliares'!$B$237),"FOLHA DE PESSOAL",IF(X213='Tabelas auxiliares'!$A$237,"CUSTEIO",IF(X213='Tabelas auxiliares'!$A$236,"INVESTIMENTO","ERRO - VERIFICAR"))))</f>
        <v>CUSTEIO</v>
      </c>
      <c r="Z213" s="150">
        <v>49.25</v>
      </c>
      <c r="AA213" s="150">
        <v>49.25</v>
      </c>
      <c r="AB213" s="149"/>
      <c r="AC213" s="149"/>
    </row>
    <row r="214" spans="1:29" x14ac:dyDescent="0.25">
      <c r="A214" s="147" t="s">
        <v>1060</v>
      </c>
      <c r="B214" s="73" t="s">
        <v>490</v>
      </c>
      <c r="C214" s="73" t="s">
        <v>1061</v>
      </c>
      <c r="D214" t="s">
        <v>15</v>
      </c>
      <c r="E214" t="s">
        <v>117</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s="148" t="s">
        <v>2884</v>
      </c>
      <c r="J214" s="148" t="s">
        <v>2885</v>
      </c>
      <c r="K214" s="148" t="s">
        <v>2886</v>
      </c>
      <c r="L214" s="148" t="s">
        <v>2887</v>
      </c>
      <c r="M214" s="148" t="s">
        <v>343</v>
      </c>
      <c r="N214" s="148" t="s">
        <v>177</v>
      </c>
      <c r="O214" s="148" t="s">
        <v>178</v>
      </c>
      <c r="P214" s="148" t="s">
        <v>288</v>
      </c>
      <c r="Q214" s="148" t="s">
        <v>179</v>
      </c>
      <c r="R214" s="148" t="s">
        <v>176</v>
      </c>
      <c r="S214" s="148" t="s">
        <v>120</v>
      </c>
      <c r="T214" s="148" t="s">
        <v>174</v>
      </c>
      <c r="U214" s="148" t="s">
        <v>119</v>
      </c>
      <c r="V214" s="148" t="s">
        <v>794</v>
      </c>
      <c r="W214" s="148" t="s">
        <v>670</v>
      </c>
      <c r="X214" s="51" t="str">
        <f t="shared" si="3"/>
        <v>3</v>
      </c>
      <c r="Y214" s="51" t="str">
        <f>IF(T214="","",IF(AND(T214&lt;&gt;'Tabelas auxiliares'!$B$236,T214&lt;&gt;'Tabelas auxiliares'!$B$237),"FOLHA DE PESSOAL",IF(X214='Tabelas auxiliares'!$A$237,"CUSTEIO",IF(X214='Tabelas auxiliares'!$A$236,"INVESTIMENTO","ERRO - VERIFICAR"))))</f>
        <v>CUSTEIO</v>
      </c>
      <c r="Z214" s="150">
        <v>378.78</v>
      </c>
      <c r="AA214" s="150">
        <v>378.78</v>
      </c>
      <c r="AB214" s="149"/>
      <c r="AC214" s="149"/>
    </row>
    <row r="215" spans="1:29" x14ac:dyDescent="0.25">
      <c r="A215" s="147" t="s">
        <v>1060</v>
      </c>
      <c r="B215" s="73" t="s">
        <v>490</v>
      </c>
      <c r="C215" s="73" t="s">
        <v>1061</v>
      </c>
      <c r="D215" t="s">
        <v>35</v>
      </c>
      <c r="E215" t="s">
        <v>117</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s="148" t="s">
        <v>2888</v>
      </c>
      <c r="J215" s="148" t="s">
        <v>1860</v>
      </c>
      <c r="K215" s="148" t="s">
        <v>2889</v>
      </c>
      <c r="L215" s="148" t="s">
        <v>344</v>
      </c>
      <c r="M215" s="148" t="s">
        <v>345</v>
      </c>
      <c r="N215" s="148" t="s">
        <v>177</v>
      </c>
      <c r="O215" s="148" t="s">
        <v>178</v>
      </c>
      <c r="P215" s="148" t="s">
        <v>288</v>
      </c>
      <c r="Q215" s="148" t="s">
        <v>179</v>
      </c>
      <c r="R215" s="148" t="s">
        <v>176</v>
      </c>
      <c r="S215" s="148" t="s">
        <v>120</v>
      </c>
      <c r="T215" s="148" t="s">
        <v>174</v>
      </c>
      <c r="U215" s="148" t="s">
        <v>119</v>
      </c>
      <c r="V215" s="148" t="s">
        <v>794</v>
      </c>
      <c r="W215" s="148" t="s">
        <v>670</v>
      </c>
      <c r="X215" s="51" t="str">
        <f t="shared" si="3"/>
        <v>3</v>
      </c>
      <c r="Y215" s="51" t="str">
        <f>IF(T215="","",IF(AND(T215&lt;&gt;'Tabelas auxiliares'!$B$236,T215&lt;&gt;'Tabelas auxiliares'!$B$237),"FOLHA DE PESSOAL",IF(X215='Tabelas auxiliares'!$A$237,"CUSTEIO",IF(X215='Tabelas auxiliares'!$A$236,"INVESTIMENTO","ERRO - VERIFICAR"))))</f>
        <v>CUSTEIO</v>
      </c>
      <c r="Z215" s="150">
        <v>5694.07</v>
      </c>
      <c r="AA215" s="150">
        <v>2400.91</v>
      </c>
      <c r="AB215" s="149"/>
      <c r="AC215" s="150">
        <v>3293.16</v>
      </c>
    </row>
    <row r="216" spans="1:29" x14ac:dyDescent="0.25">
      <c r="A216" s="147" t="s">
        <v>1060</v>
      </c>
      <c r="B216" s="73" t="s">
        <v>490</v>
      </c>
      <c r="C216" s="73" t="s">
        <v>1061</v>
      </c>
      <c r="D216" t="s">
        <v>35</v>
      </c>
      <c r="E216" t="s">
        <v>117</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s="148" t="s">
        <v>2890</v>
      </c>
      <c r="J216" s="148" t="s">
        <v>1850</v>
      </c>
      <c r="K216" s="148" t="s">
        <v>2891</v>
      </c>
      <c r="L216" s="148" t="s">
        <v>125</v>
      </c>
      <c r="M216" s="148" t="s">
        <v>343</v>
      </c>
      <c r="N216" s="148" t="s">
        <v>177</v>
      </c>
      <c r="O216" s="148" t="s">
        <v>178</v>
      </c>
      <c r="P216" s="148" t="s">
        <v>288</v>
      </c>
      <c r="Q216" s="148" t="s">
        <v>179</v>
      </c>
      <c r="R216" s="148" t="s">
        <v>176</v>
      </c>
      <c r="S216" s="148" t="s">
        <v>120</v>
      </c>
      <c r="T216" s="148" t="s">
        <v>174</v>
      </c>
      <c r="U216" s="148" t="s">
        <v>119</v>
      </c>
      <c r="V216" s="148" t="s">
        <v>794</v>
      </c>
      <c r="W216" s="148" t="s">
        <v>670</v>
      </c>
      <c r="X216" s="51" t="str">
        <f t="shared" si="3"/>
        <v>3</v>
      </c>
      <c r="Y216" s="51" t="str">
        <f>IF(T216="","",IF(AND(T216&lt;&gt;'Tabelas auxiliares'!$B$236,T216&lt;&gt;'Tabelas auxiliares'!$B$237),"FOLHA DE PESSOAL",IF(X216='Tabelas auxiliares'!$A$237,"CUSTEIO",IF(X216='Tabelas auxiliares'!$A$236,"INVESTIMENTO","ERRO - VERIFICAR"))))</f>
        <v>CUSTEIO</v>
      </c>
      <c r="Z216" s="150">
        <v>353.48</v>
      </c>
      <c r="AA216" s="149"/>
      <c r="AB216" s="149"/>
      <c r="AC216" s="150">
        <v>353.48</v>
      </c>
    </row>
    <row r="217" spans="1:29" x14ac:dyDescent="0.25">
      <c r="A217" s="147" t="s">
        <v>1060</v>
      </c>
      <c r="B217" s="73" t="s">
        <v>490</v>
      </c>
      <c r="C217" s="73" t="s">
        <v>1061</v>
      </c>
      <c r="D217" t="s">
        <v>35</v>
      </c>
      <c r="E217" t="s">
        <v>117</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s="148" t="s">
        <v>2892</v>
      </c>
      <c r="J217" s="148" t="s">
        <v>1834</v>
      </c>
      <c r="K217" s="148" t="s">
        <v>2893</v>
      </c>
      <c r="L217" s="148" t="s">
        <v>124</v>
      </c>
      <c r="M217" s="148" t="s">
        <v>236</v>
      </c>
      <c r="N217" s="148" t="s">
        <v>177</v>
      </c>
      <c r="O217" s="148" t="s">
        <v>178</v>
      </c>
      <c r="P217" s="148" t="s">
        <v>288</v>
      </c>
      <c r="Q217" s="148" t="s">
        <v>179</v>
      </c>
      <c r="R217" s="148" t="s">
        <v>176</v>
      </c>
      <c r="S217" s="148" t="s">
        <v>120</v>
      </c>
      <c r="T217" s="148" t="s">
        <v>174</v>
      </c>
      <c r="U217" s="148" t="s">
        <v>119</v>
      </c>
      <c r="V217" s="148" t="s">
        <v>780</v>
      </c>
      <c r="W217" s="148" t="s">
        <v>670</v>
      </c>
      <c r="X217" s="51" t="str">
        <f t="shared" si="3"/>
        <v>3</v>
      </c>
      <c r="Y217" s="51" t="str">
        <f>IF(T217="","",IF(AND(T217&lt;&gt;'Tabelas auxiliares'!$B$236,T217&lt;&gt;'Tabelas auxiliares'!$B$237),"FOLHA DE PESSOAL",IF(X217='Tabelas auxiliares'!$A$237,"CUSTEIO",IF(X217='Tabelas auxiliares'!$A$236,"INVESTIMENTO","ERRO - VERIFICAR"))))</f>
        <v>CUSTEIO</v>
      </c>
      <c r="Z217" s="150">
        <v>992079.77</v>
      </c>
      <c r="AA217" s="149"/>
      <c r="AB217" s="149"/>
      <c r="AC217" s="150">
        <v>992079.77</v>
      </c>
    </row>
    <row r="218" spans="1:29" x14ac:dyDescent="0.25">
      <c r="A218" s="147" t="s">
        <v>1060</v>
      </c>
      <c r="B218" s="73" t="s">
        <v>490</v>
      </c>
      <c r="C218" s="73" t="s">
        <v>1061</v>
      </c>
      <c r="D218" t="s">
        <v>35</v>
      </c>
      <c r="E218" t="s">
        <v>117</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s="148" t="s">
        <v>2543</v>
      </c>
      <c r="J218" s="148" t="s">
        <v>2894</v>
      </c>
      <c r="K218" s="148" t="s">
        <v>2895</v>
      </c>
      <c r="L218" s="148" t="s">
        <v>2896</v>
      </c>
      <c r="M218" s="148" t="s">
        <v>2897</v>
      </c>
      <c r="N218" s="148" t="s">
        <v>177</v>
      </c>
      <c r="O218" s="148" t="s">
        <v>178</v>
      </c>
      <c r="P218" s="148" t="s">
        <v>288</v>
      </c>
      <c r="Q218" s="148" t="s">
        <v>179</v>
      </c>
      <c r="R218" s="148" t="s">
        <v>176</v>
      </c>
      <c r="S218" s="148" t="s">
        <v>120</v>
      </c>
      <c r="T218" s="148" t="s">
        <v>174</v>
      </c>
      <c r="U218" s="148" t="s">
        <v>119</v>
      </c>
      <c r="V218" s="148" t="s">
        <v>820</v>
      </c>
      <c r="W218" s="148" t="s">
        <v>705</v>
      </c>
      <c r="X218" s="51" t="str">
        <f t="shared" si="3"/>
        <v>3</v>
      </c>
      <c r="Y218" s="51" t="str">
        <f>IF(T218="","",IF(AND(T218&lt;&gt;'Tabelas auxiliares'!$B$236,T218&lt;&gt;'Tabelas auxiliares'!$B$237),"FOLHA DE PESSOAL",IF(X218='Tabelas auxiliares'!$A$237,"CUSTEIO",IF(X218='Tabelas auxiliares'!$A$236,"INVESTIMENTO","ERRO - VERIFICAR"))))</f>
        <v>CUSTEIO</v>
      </c>
      <c r="Z218" s="150">
        <v>80749.91</v>
      </c>
      <c r="AA218" s="150">
        <v>19576.02</v>
      </c>
      <c r="AB218" s="150">
        <v>10929.08</v>
      </c>
      <c r="AC218" s="150">
        <v>50244.81</v>
      </c>
    </row>
    <row r="219" spans="1:29" x14ac:dyDescent="0.25">
      <c r="A219" s="147" t="s">
        <v>1060</v>
      </c>
      <c r="B219" s="73" t="s">
        <v>490</v>
      </c>
      <c r="C219" s="73" t="s">
        <v>1061</v>
      </c>
      <c r="D219" t="s">
        <v>35</v>
      </c>
      <c r="E219" t="s">
        <v>117</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s="148" t="s">
        <v>2898</v>
      </c>
      <c r="J219" s="148" t="s">
        <v>2899</v>
      </c>
      <c r="K219" s="148" t="s">
        <v>2900</v>
      </c>
      <c r="L219" s="148" t="s">
        <v>2901</v>
      </c>
      <c r="M219" s="148" t="s">
        <v>2902</v>
      </c>
      <c r="N219" s="148" t="s">
        <v>203</v>
      </c>
      <c r="O219" s="148" t="s">
        <v>178</v>
      </c>
      <c r="P219" s="148" t="s">
        <v>204</v>
      </c>
      <c r="Q219" s="148" t="s">
        <v>179</v>
      </c>
      <c r="R219" s="148" t="s">
        <v>176</v>
      </c>
      <c r="S219" s="148" t="s">
        <v>120</v>
      </c>
      <c r="T219" s="148" t="s">
        <v>174</v>
      </c>
      <c r="U219" s="148" t="s">
        <v>121</v>
      </c>
      <c r="V219" s="148" t="s">
        <v>736</v>
      </c>
      <c r="W219" s="148" t="s">
        <v>645</v>
      </c>
      <c r="X219" s="51" t="str">
        <f t="shared" si="3"/>
        <v>4</v>
      </c>
      <c r="Y219" s="51" t="str">
        <f>IF(T219="","",IF(AND(T219&lt;&gt;'Tabelas auxiliares'!$B$236,T219&lt;&gt;'Tabelas auxiliares'!$B$237),"FOLHA DE PESSOAL",IF(X219='Tabelas auxiliares'!$A$237,"CUSTEIO",IF(X219='Tabelas auxiliares'!$A$236,"INVESTIMENTO","ERRO - VERIFICAR"))))</f>
        <v>INVESTIMENTO</v>
      </c>
      <c r="Z219" s="150">
        <v>3429.18</v>
      </c>
      <c r="AA219" s="150">
        <v>3429.18</v>
      </c>
      <c r="AB219" s="149"/>
      <c r="AC219" s="149"/>
    </row>
    <row r="220" spans="1:29" x14ac:dyDescent="0.25">
      <c r="A220" s="147" t="s">
        <v>1060</v>
      </c>
      <c r="B220" s="73" t="s">
        <v>490</v>
      </c>
      <c r="C220" s="73" t="s">
        <v>1061</v>
      </c>
      <c r="D220" t="s">
        <v>35</v>
      </c>
      <c r="E220" t="s">
        <v>117</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s="148" t="s">
        <v>2577</v>
      </c>
      <c r="J220" s="148" t="s">
        <v>1847</v>
      </c>
      <c r="K220" s="148" t="s">
        <v>2903</v>
      </c>
      <c r="L220" s="148" t="s">
        <v>346</v>
      </c>
      <c r="M220" s="148" t="s">
        <v>347</v>
      </c>
      <c r="N220" s="148" t="s">
        <v>177</v>
      </c>
      <c r="O220" s="148" t="s">
        <v>178</v>
      </c>
      <c r="P220" s="148" t="s">
        <v>288</v>
      </c>
      <c r="Q220" s="148" t="s">
        <v>179</v>
      </c>
      <c r="R220" s="148" t="s">
        <v>176</v>
      </c>
      <c r="S220" s="148" t="s">
        <v>120</v>
      </c>
      <c r="T220" s="148" t="s">
        <v>174</v>
      </c>
      <c r="U220" s="148" t="s">
        <v>119</v>
      </c>
      <c r="V220" s="148" t="s">
        <v>785</v>
      </c>
      <c r="W220" s="148" t="s">
        <v>673</v>
      </c>
      <c r="X220" s="51" t="str">
        <f t="shared" si="3"/>
        <v>3</v>
      </c>
      <c r="Y220" s="51" t="str">
        <f>IF(T220="","",IF(AND(T220&lt;&gt;'Tabelas auxiliares'!$B$236,T220&lt;&gt;'Tabelas auxiliares'!$B$237),"FOLHA DE PESSOAL",IF(X220='Tabelas auxiliares'!$A$237,"CUSTEIO",IF(X220='Tabelas auxiliares'!$A$236,"INVESTIMENTO","ERRO - VERIFICAR"))))</f>
        <v>CUSTEIO</v>
      </c>
      <c r="Z220" s="150">
        <v>31173.06</v>
      </c>
      <c r="AA220" s="150">
        <v>9170.86</v>
      </c>
      <c r="AB220" s="149"/>
      <c r="AC220" s="150">
        <v>22002.2</v>
      </c>
    </row>
    <row r="221" spans="1:29" x14ac:dyDescent="0.25">
      <c r="A221" s="147" t="s">
        <v>1060</v>
      </c>
      <c r="B221" s="73" t="s">
        <v>490</v>
      </c>
      <c r="C221" s="73" t="s">
        <v>1061</v>
      </c>
      <c r="D221" t="s">
        <v>35</v>
      </c>
      <c r="E221" t="s">
        <v>117</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s="148" t="s">
        <v>2904</v>
      </c>
      <c r="J221" s="148" t="s">
        <v>1860</v>
      </c>
      <c r="K221" s="148" t="s">
        <v>2905</v>
      </c>
      <c r="L221" s="148" t="s">
        <v>344</v>
      </c>
      <c r="M221" s="148" t="s">
        <v>345</v>
      </c>
      <c r="N221" s="148" t="s">
        <v>177</v>
      </c>
      <c r="O221" s="148" t="s">
        <v>178</v>
      </c>
      <c r="P221" s="148" t="s">
        <v>288</v>
      </c>
      <c r="Q221" s="148" t="s">
        <v>179</v>
      </c>
      <c r="R221" s="148" t="s">
        <v>176</v>
      </c>
      <c r="S221" s="148" t="s">
        <v>120</v>
      </c>
      <c r="T221" s="148" t="s">
        <v>174</v>
      </c>
      <c r="U221" s="148" t="s">
        <v>119</v>
      </c>
      <c r="V221" s="148" t="s">
        <v>794</v>
      </c>
      <c r="W221" s="148" t="s">
        <v>670</v>
      </c>
      <c r="X221" s="51" t="str">
        <f t="shared" si="3"/>
        <v>3</v>
      </c>
      <c r="Y221" s="51" t="str">
        <f>IF(T221="","",IF(AND(T221&lt;&gt;'Tabelas auxiliares'!$B$236,T221&lt;&gt;'Tabelas auxiliares'!$B$237),"FOLHA DE PESSOAL",IF(X221='Tabelas auxiliares'!$A$237,"CUSTEIO",IF(X221='Tabelas auxiliares'!$A$236,"INVESTIMENTO","ERRO - VERIFICAR"))))</f>
        <v>CUSTEIO</v>
      </c>
      <c r="Z221" s="150">
        <v>59781.15</v>
      </c>
      <c r="AA221" s="150">
        <v>59781.15</v>
      </c>
      <c r="AB221" s="149"/>
      <c r="AC221" s="149"/>
    </row>
    <row r="222" spans="1:29" x14ac:dyDescent="0.25">
      <c r="A222" s="147" t="s">
        <v>1060</v>
      </c>
      <c r="B222" s="73" t="s">
        <v>490</v>
      </c>
      <c r="C222" s="73" t="s">
        <v>1061</v>
      </c>
      <c r="D222" t="s">
        <v>35</v>
      </c>
      <c r="E222" t="s">
        <v>117</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s="148" t="s">
        <v>2906</v>
      </c>
      <c r="J222" s="148" t="s">
        <v>1856</v>
      </c>
      <c r="K222" s="148" t="s">
        <v>2907</v>
      </c>
      <c r="L222" s="148" t="s">
        <v>348</v>
      </c>
      <c r="M222" s="148" t="s">
        <v>2908</v>
      </c>
      <c r="N222" s="148" t="s">
        <v>177</v>
      </c>
      <c r="O222" s="148" t="s">
        <v>178</v>
      </c>
      <c r="P222" s="148" t="s">
        <v>288</v>
      </c>
      <c r="Q222" s="148" t="s">
        <v>179</v>
      </c>
      <c r="R222" s="148" t="s">
        <v>176</v>
      </c>
      <c r="S222" s="148" t="s">
        <v>120</v>
      </c>
      <c r="T222" s="148" t="s">
        <v>174</v>
      </c>
      <c r="U222" s="148" t="s">
        <v>119</v>
      </c>
      <c r="V222" s="148" t="s">
        <v>781</v>
      </c>
      <c r="W222" s="148" t="s">
        <v>671</v>
      </c>
      <c r="X222" s="51" t="str">
        <f t="shared" si="3"/>
        <v>3</v>
      </c>
      <c r="Y222" s="51" t="str">
        <f>IF(T222="","",IF(AND(T222&lt;&gt;'Tabelas auxiliares'!$B$236,T222&lt;&gt;'Tabelas auxiliares'!$B$237),"FOLHA DE PESSOAL",IF(X222='Tabelas auxiliares'!$A$237,"CUSTEIO",IF(X222='Tabelas auxiliares'!$A$236,"INVESTIMENTO","ERRO - VERIFICAR"))))</f>
        <v>CUSTEIO</v>
      </c>
      <c r="Z222" s="150">
        <v>1228</v>
      </c>
      <c r="AA222" s="149"/>
      <c r="AB222" s="149"/>
      <c r="AC222" s="150">
        <v>1228</v>
      </c>
    </row>
    <row r="223" spans="1:29" x14ac:dyDescent="0.25">
      <c r="A223" s="147" t="s">
        <v>1060</v>
      </c>
      <c r="B223" s="73" t="s">
        <v>490</v>
      </c>
      <c r="C223" s="73" t="s">
        <v>1061</v>
      </c>
      <c r="D223" t="s">
        <v>35</v>
      </c>
      <c r="E223" t="s">
        <v>117</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s="148" t="s">
        <v>2450</v>
      </c>
      <c r="J223" s="148" t="s">
        <v>1852</v>
      </c>
      <c r="K223" s="148" t="s">
        <v>2909</v>
      </c>
      <c r="L223" s="148" t="s">
        <v>349</v>
      </c>
      <c r="M223" s="148" t="s">
        <v>350</v>
      </c>
      <c r="N223" s="148" t="s">
        <v>177</v>
      </c>
      <c r="O223" s="148" t="s">
        <v>178</v>
      </c>
      <c r="P223" s="148" t="s">
        <v>288</v>
      </c>
      <c r="Q223" s="148" t="s">
        <v>179</v>
      </c>
      <c r="R223" s="148" t="s">
        <v>176</v>
      </c>
      <c r="S223" s="148" t="s">
        <v>120</v>
      </c>
      <c r="T223" s="148" t="s">
        <v>174</v>
      </c>
      <c r="U223" s="148" t="s">
        <v>119</v>
      </c>
      <c r="V223" s="148" t="s">
        <v>783</v>
      </c>
      <c r="W223" s="148" t="s">
        <v>672</v>
      </c>
      <c r="X223" s="51" t="str">
        <f t="shared" si="3"/>
        <v>3</v>
      </c>
      <c r="Y223" s="51" t="str">
        <f>IF(T223="","",IF(AND(T223&lt;&gt;'Tabelas auxiliares'!$B$236,T223&lt;&gt;'Tabelas auxiliares'!$B$237),"FOLHA DE PESSOAL",IF(X223='Tabelas auxiliares'!$A$237,"CUSTEIO",IF(X223='Tabelas auxiliares'!$A$236,"INVESTIMENTO","ERRO - VERIFICAR"))))</f>
        <v>CUSTEIO</v>
      </c>
      <c r="Z223" s="150">
        <v>7495</v>
      </c>
      <c r="AA223" s="149"/>
      <c r="AB223" s="149"/>
      <c r="AC223" s="150">
        <v>7495</v>
      </c>
    </row>
    <row r="224" spans="1:29" x14ac:dyDescent="0.25">
      <c r="A224" s="147" t="s">
        <v>1060</v>
      </c>
      <c r="B224" s="73" t="s">
        <v>490</v>
      </c>
      <c r="C224" s="73" t="s">
        <v>1061</v>
      </c>
      <c r="D224" t="s">
        <v>35</v>
      </c>
      <c r="E224" t="s">
        <v>117</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s="148" t="s">
        <v>2450</v>
      </c>
      <c r="J224" s="148" t="s">
        <v>1852</v>
      </c>
      <c r="K224" s="148" t="s">
        <v>2910</v>
      </c>
      <c r="L224" s="148" t="s">
        <v>349</v>
      </c>
      <c r="M224" s="148" t="s">
        <v>351</v>
      </c>
      <c r="N224" s="148" t="s">
        <v>177</v>
      </c>
      <c r="O224" s="148" t="s">
        <v>178</v>
      </c>
      <c r="P224" s="148" t="s">
        <v>288</v>
      </c>
      <c r="Q224" s="148" t="s">
        <v>179</v>
      </c>
      <c r="R224" s="148" t="s">
        <v>176</v>
      </c>
      <c r="S224" s="148" t="s">
        <v>120</v>
      </c>
      <c r="T224" s="148" t="s">
        <v>174</v>
      </c>
      <c r="U224" s="148" t="s">
        <v>119</v>
      </c>
      <c r="V224" s="148" t="s">
        <v>783</v>
      </c>
      <c r="W224" s="148" t="s">
        <v>672</v>
      </c>
      <c r="X224" s="51" t="str">
        <f t="shared" si="3"/>
        <v>3</v>
      </c>
      <c r="Y224" s="51" t="str">
        <f>IF(T224="","",IF(AND(T224&lt;&gt;'Tabelas auxiliares'!$B$236,T224&lt;&gt;'Tabelas auxiliares'!$B$237),"FOLHA DE PESSOAL",IF(X224='Tabelas auxiliares'!$A$237,"CUSTEIO",IF(X224='Tabelas auxiliares'!$A$236,"INVESTIMENTO","ERRO - VERIFICAR"))))</f>
        <v>CUSTEIO</v>
      </c>
      <c r="Z224" s="150">
        <v>2100</v>
      </c>
      <c r="AA224" s="149"/>
      <c r="AB224" s="149"/>
      <c r="AC224" s="150">
        <v>2100</v>
      </c>
    </row>
    <row r="225" spans="1:29" x14ac:dyDescent="0.25">
      <c r="A225" s="147" t="s">
        <v>1060</v>
      </c>
      <c r="B225" s="73" t="s">
        <v>493</v>
      </c>
      <c r="C225" s="73" t="s">
        <v>1348</v>
      </c>
      <c r="D225" t="s">
        <v>49</v>
      </c>
      <c r="E225" t="s">
        <v>117</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s="148" t="s">
        <v>2911</v>
      </c>
      <c r="J225" s="148" t="s">
        <v>2912</v>
      </c>
      <c r="K225" s="148" t="s">
        <v>2913</v>
      </c>
      <c r="L225" s="148" t="s">
        <v>2914</v>
      </c>
      <c r="M225" s="148" t="s">
        <v>2915</v>
      </c>
      <c r="N225" s="148" t="s">
        <v>177</v>
      </c>
      <c r="O225" s="148" t="s">
        <v>178</v>
      </c>
      <c r="P225" s="148" t="s">
        <v>288</v>
      </c>
      <c r="Q225" s="148" t="s">
        <v>179</v>
      </c>
      <c r="R225" s="148" t="s">
        <v>176</v>
      </c>
      <c r="S225" s="148" t="s">
        <v>120</v>
      </c>
      <c r="T225" s="148" t="s">
        <v>174</v>
      </c>
      <c r="U225" s="148" t="s">
        <v>119</v>
      </c>
      <c r="V225" s="148" t="s">
        <v>2916</v>
      </c>
      <c r="W225" s="148" t="s">
        <v>2917</v>
      </c>
      <c r="X225" s="51" t="str">
        <f t="shared" si="3"/>
        <v>3</v>
      </c>
      <c r="Y225" s="51" t="str">
        <f>IF(T225="","",IF(AND(T225&lt;&gt;'Tabelas auxiliares'!$B$236,T225&lt;&gt;'Tabelas auxiliares'!$B$237),"FOLHA DE PESSOAL",IF(X225='Tabelas auxiliares'!$A$237,"CUSTEIO",IF(X225='Tabelas auxiliares'!$A$236,"INVESTIMENTO","ERRO - VERIFICAR"))))</f>
        <v>CUSTEIO</v>
      </c>
      <c r="Z225" s="150">
        <v>2324</v>
      </c>
      <c r="AA225" s="150">
        <v>1162</v>
      </c>
      <c r="AB225" s="149"/>
      <c r="AC225" s="150">
        <v>1162</v>
      </c>
    </row>
    <row r="226" spans="1:29" x14ac:dyDescent="0.25">
      <c r="A226" s="147" t="s">
        <v>1060</v>
      </c>
      <c r="B226" s="73" t="s">
        <v>493</v>
      </c>
      <c r="C226" s="73" t="s">
        <v>1061</v>
      </c>
      <c r="D226" t="s">
        <v>41</v>
      </c>
      <c r="E226" t="s">
        <v>117</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s="148" t="s">
        <v>2259</v>
      </c>
      <c r="J226" s="148" t="s">
        <v>2918</v>
      </c>
      <c r="K226" s="148" t="s">
        <v>2919</v>
      </c>
      <c r="L226" s="148" t="s">
        <v>2920</v>
      </c>
      <c r="M226" s="148" t="s">
        <v>2921</v>
      </c>
      <c r="N226" s="148" t="s">
        <v>177</v>
      </c>
      <c r="O226" s="148" t="s">
        <v>178</v>
      </c>
      <c r="P226" s="148" t="s">
        <v>288</v>
      </c>
      <c r="Q226" s="148" t="s">
        <v>179</v>
      </c>
      <c r="R226" s="148" t="s">
        <v>176</v>
      </c>
      <c r="S226" s="148" t="s">
        <v>120</v>
      </c>
      <c r="T226" s="148" t="s">
        <v>174</v>
      </c>
      <c r="U226" s="148" t="s">
        <v>119</v>
      </c>
      <c r="V226" s="148" t="s">
        <v>821</v>
      </c>
      <c r="W226" s="148" t="s">
        <v>706</v>
      </c>
      <c r="X226" s="51" t="str">
        <f t="shared" si="3"/>
        <v>3</v>
      </c>
      <c r="Y226" s="51" t="str">
        <f>IF(T226="","",IF(AND(T226&lt;&gt;'Tabelas auxiliares'!$B$236,T226&lt;&gt;'Tabelas auxiliares'!$B$237),"FOLHA DE PESSOAL",IF(X226='Tabelas auxiliares'!$A$237,"CUSTEIO",IF(X226='Tabelas auxiliares'!$A$236,"INVESTIMENTO","ERRO - VERIFICAR"))))</f>
        <v>CUSTEIO</v>
      </c>
      <c r="Z226" s="150">
        <v>5893.72</v>
      </c>
      <c r="AA226" s="149"/>
      <c r="AB226" s="149"/>
      <c r="AC226" s="150">
        <v>5893.72</v>
      </c>
    </row>
    <row r="227" spans="1:29" x14ac:dyDescent="0.25">
      <c r="A227" s="147" t="s">
        <v>1060</v>
      </c>
      <c r="B227" s="73" t="s">
        <v>493</v>
      </c>
      <c r="C227" s="73" t="s">
        <v>1061</v>
      </c>
      <c r="D227" t="s">
        <v>41</v>
      </c>
      <c r="E227" t="s">
        <v>117</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s="148" t="s">
        <v>2276</v>
      </c>
      <c r="J227" s="148" t="s">
        <v>2922</v>
      </c>
      <c r="K227" s="148" t="s">
        <v>2923</v>
      </c>
      <c r="L227" s="148" t="s">
        <v>2924</v>
      </c>
      <c r="M227" s="148" t="s">
        <v>2925</v>
      </c>
      <c r="N227" s="148" t="s">
        <v>177</v>
      </c>
      <c r="O227" s="148" t="s">
        <v>178</v>
      </c>
      <c r="P227" s="148" t="s">
        <v>288</v>
      </c>
      <c r="Q227" s="148" t="s">
        <v>179</v>
      </c>
      <c r="R227" s="148" t="s">
        <v>176</v>
      </c>
      <c r="S227" s="148" t="s">
        <v>120</v>
      </c>
      <c r="T227" s="148" t="s">
        <v>174</v>
      </c>
      <c r="U227" s="148" t="s">
        <v>119</v>
      </c>
      <c r="V227" s="148" t="s">
        <v>821</v>
      </c>
      <c r="W227" s="148" t="s">
        <v>706</v>
      </c>
      <c r="X227" s="51" t="str">
        <f t="shared" si="3"/>
        <v>3</v>
      </c>
      <c r="Y227" s="51" t="str">
        <f>IF(T227="","",IF(AND(T227&lt;&gt;'Tabelas auxiliares'!$B$236,T227&lt;&gt;'Tabelas auxiliares'!$B$237),"FOLHA DE PESSOAL",IF(X227='Tabelas auxiliares'!$A$237,"CUSTEIO",IF(X227='Tabelas auxiliares'!$A$236,"INVESTIMENTO","ERRO - VERIFICAR"))))</f>
        <v>CUSTEIO</v>
      </c>
      <c r="Z227" s="150">
        <v>1199.76</v>
      </c>
      <c r="AA227" s="149"/>
      <c r="AB227" s="149"/>
      <c r="AC227" s="150">
        <v>1199.76</v>
      </c>
    </row>
    <row r="228" spans="1:29" x14ac:dyDescent="0.25">
      <c r="A228" s="147" t="s">
        <v>1060</v>
      </c>
      <c r="B228" s="73" t="s">
        <v>493</v>
      </c>
      <c r="C228" s="73" t="s">
        <v>1061</v>
      </c>
      <c r="D228" t="s">
        <v>41</v>
      </c>
      <c r="E228" t="s">
        <v>117</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s="148" t="s">
        <v>2276</v>
      </c>
      <c r="J228" s="148" t="s">
        <v>2922</v>
      </c>
      <c r="K228" s="148" t="s">
        <v>2926</v>
      </c>
      <c r="L228" s="148" t="s">
        <v>2924</v>
      </c>
      <c r="M228" s="148" t="s">
        <v>2927</v>
      </c>
      <c r="N228" s="148" t="s">
        <v>177</v>
      </c>
      <c r="O228" s="148" t="s">
        <v>178</v>
      </c>
      <c r="P228" s="148" t="s">
        <v>288</v>
      </c>
      <c r="Q228" s="148" t="s">
        <v>179</v>
      </c>
      <c r="R228" s="148" t="s">
        <v>176</v>
      </c>
      <c r="S228" s="148" t="s">
        <v>120</v>
      </c>
      <c r="T228" s="148" t="s">
        <v>174</v>
      </c>
      <c r="U228" s="148" t="s">
        <v>119</v>
      </c>
      <c r="V228" s="148" t="s">
        <v>821</v>
      </c>
      <c r="W228" s="148" t="s">
        <v>706</v>
      </c>
      <c r="X228" s="51" t="str">
        <f t="shared" si="3"/>
        <v>3</v>
      </c>
      <c r="Y228" s="51" t="str">
        <f>IF(T228="","",IF(AND(T228&lt;&gt;'Tabelas auxiliares'!$B$236,T228&lt;&gt;'Tabelas auxiliares'!$B$237),"FOLHA DE PESSOAL",IF(X228='Tabelas auxiliares'!$A$237,"CUSTEIO",IF(X228='Tabelas auxiliares'!$A$236,"INVESTIMENTO","ERRO - VERIFICAR"))))</f>
        <v>CUSTEIO</v>
      </c>
      <c r="Z228" s="150">
        <v>2825.1</v>
      </c>
      <c r="AA228" s="149"/>
      <c r="AB228" s="149"/>
      <c r="AC228" s="150">
        <v>2825.1</v>
      </c>
    </row>
    <row r="229" spans="1:29" x14ac:dyDescent="0.25">
      <c r="A229" s="147" t="s">
        <v>1060</v>
      </c>
      <c r="B229" s="73" t="s">
        <v>493</v>
      </c>
      <c r="C229" s="73" t="s">
        <v>1061</v>
      </c>
      <c r="D229" t="s">
        <v>41</v>
      </c>
      <c r="E229" t="s">
        <v>117</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s="148" t="s">
        <v>2276</v>
      </c>
      <c r="J229" s="148" t="s">
        <v>2922</v>
      </c>
      <c r="K229" s="148" t="s">
        <v>2928</v>
      </c>
      <c r="L229" s="148" t="s">
        <v>2924</v>
      </c>
      <c r="M229" s="148" t="s">
        <v>2929</v>
      </c>
      <c r="N229" s="148" t="s">
        <v>177</v>
      </c>
      <c r="O229" s="148" t="s">
        <v>178</v>
      </c>
      <c r="P229" s="148" t="s">
        <v>288</v>
      </c>
      <c r="Q229" s="148" t="s">
        <v>179</v>
      </c>
      <c r="R229" s="148" t="s">
        <v>176</v>
      </c>
      <c r="S229" s="148" t="s">
        <v>120</v>
      </c>
      <c r="T229" s="148" t="s">
        <v>174</v>
      </c>
      <c r="U229" s="148" t="s">
        <v>119</v>
      </c>
      <c r="V229" s="148" t="s">
        <v>821</v>
      </c>
      <c r="W229" s="148" t="s">
        <v>706</v>
      </c>
      <c r="X229" s="51" t="str">
        <f t="shared" si="3"/>
        <v>3</v>
      </c>
      <c r="Y229" s="51" t="str">
        <f>IF(T229="","",IF(AND(T229&lt;&gt;'Tabelas auxiliares'!$B$236,T229&lt;&gt;'Tabelas auxiliares'!$B$237),"FOLHA DE PESSOAL",IF(X229='Tabelas auxiliares'!$A$237,"CUSTEIO",IF(X229='Tabelas auxiliares'!$A$236,"INVESTIMENTO","ERRO - VERIFICAR"))))</f>
        <v>CUSTEIO</v>
      </c>
      <c r="Z229" s="150">
        <v>1663.99</v>
      </c>
      <c r="AA229" s="149"/>
      <c r="AB229" s="149"/>
      <c r="AC229" s="150">
        <v>1663.99</v>
      </c>
    </row>
    <row r="230" spans="1:29" x14ac:dyDescent="0.25">
      <c r="A230" s="147" t="s">
        <v>1060</v>
      </c>
      <c r="B230" s="73" t="s">
        <v>493</v>
      </c>
      <c r="C230" s="73" t="s">
        <v>1061</v>
      </c>
      <c r="D230" t="s">
        <v>43</v>
      </c>
      <c r="E230" t="s">
        <v>117</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s="148" t="s">
        <v>2930</v>
      </c>
      <c r="J230" s="148" t="s">
        <v>2931</v>
      </c>
      <c r="K230" s="148" t="s">
        <v>2932</v>
      </c>
      <c r="L230" s="148" t="s">
        <v>2933</v>
      </c>
      <c r="M230" s="148" t="s">
        <v>2934</v>
      </c>
      <c r="N230" s="148" t="s">
        <v>182</v>
      </c>
      <c r="O230" s="148" t="s">
        <v>2571</v>
      </c>
      <c r="P230" s="148" t="s">
        <v>2572</v>
      </c>
      <c r="Q230" s="148" t="s">
        <v>179</v>
      </c>
      <c r="R230" s="148" t="s">
        <v>176</v>
      </c>
      <c r="S230" s="148" t="s">
        <v>1219</v>
      </c>
      <c r="T230" s="148" t="s">
        <v>174</v>
      </c>
      <c r="U230" s="148" t="s">
        <v>2690</v>
      </c>
      <c r="V230" s="148" t="s">
        <v>2935</v>
      </c>
      <c r="W230" s="148" t="s">
        <v>2936</v>
      </c>
      <c r="X230" s="51" t="str">
        <f t="shared" si="3"/>
        <v>3</v>
      </c>
      <c r="Y230" s="51" t="str">
        <f>IF(T230="","",IF(AND(T230&lt;&gt;'Tabelas auxiliares'!$B$236,T230&lt;&gt;'Tabelas auxiliares'!$B$237),"FOLHA DE PESSOAL",IF(X230='Tabelas auxiliares'!$A$237,"CUSTEIO",IF(X230='Tabelas auxiliares'!$A$236,"INVESTIMENTO","ERRO - VERIFICAR"))))</f>
        <v>CUSTEIO</v>
      </c>
      <c r="Z230" s="150">
        <v>0.03</v>
      </c>
      <c r="AA230" s="150">
        <v>0.03</v>
      </c>
      <c r="AB230" s="149"/>
      <c r="AC230" s="149"/>
    </row>
    <row r="231" spans="1:29" x14ac:dyDescent="0.25">
      <c r="A231" s="147" t="s">
        <v>1060</v>
      </c>
      <c r="B231" s="73" t="s">
        <v>493</v>
      </c>
      <c r="C231" s="73" t="s">
        <v>1061</v>
      </c>
      <c r="D231" t="s">
        <v>43</v>
      </c>
      <c r="E231" t="s">
        <v>117</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s="148" t="s">
        <v>2937</v>
      </c>
      <c r="J231" s="148" t="s">
        <v>2938</v>
      </c>
      <c r="K231" s="148" t="s">
        <v>2939</v>
      </c>
      <c r="L231" s="148" t="s">
        <v>2940</v>
      </c>
      <c r="M231" s="148" t="s">
        <v>2941</v>
      </c>
      <c r="N231" s="148" t="s">
        <v>177</v>
      </c>
      <c r="O231" s="148" t="s">
        <v>178</v>
      </c>
      <c r="P231" s="148" t="s">
        <v>288</v>
      </c>
      <c r="Q231" s="148" t="s">
        <v>179</v>
      </c>
      <c r="R231" s="148" t="s">
        <v>176</v>
      </c>
      <c r="S231" s="148" t="s">
        <v>120</v>
      </c>
      <c r="T231" s="148" t="s">
        <v>174</v>
      </c>
      <c r="U231" s="148" t="s">
        <v>119</v>
      </c>
      <c r="V231" s="148" t="s">
        <v>789</v>
      </c>
      <c r="W231" s="148" t="s">
        <v>677</v>
      </c>
      <c r="X231" s="51" t="str">
        <f t="shared" si="3"/>
        <v>3</v>
      </c>
      <c r="Y231" s="51" t="str">
        <f>IF(T231="","",IF(AND(T231&lt;&gt;'Tabelas auxiliares'!$B$236,T231&lt;&gt;'Tabelas auxiliares'!$B$237),"FOLHA DE PESSOAL",IF(X231='Tabelas auxiliares'!$A$237,"CUSTEIO",IF(X231='Tabelas auxiliares'!$A$236,"INVESTIMENTO","ERRO - VERIFICAR"))))</f>
        <v>CUSTEIO</v>
      </c>
      <c r="Z231" s="150">
        <v>768</v>
      </c>
      <c r="AA231" s="149"/>
      <c r="AB231" s="149"/>
      <c r="AC231" s="150">
        <v>768</v>
      </c>
    </row>
    <row r="232" spans="1:29" x14ac:dyDescent="0.25">
      <c r="A232" s="147" t="s">
        <v>1060</v>
      </c>
      <c r="B232" s="73" t="s">
        <v>493</v>
      </c>
      <c r="C232" s="73" t="s">
        <v>1061</v>
      </c>
      <c r="D232" t="s">
        <v>45</v>
      </c>
      <c r="E232" t="s">
        <v>117</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s="148" t="s">
        <v>2942</v>
      </c>
      <c r="J232" s="148" t="s">
        <v>2943</v>
      </c>
      <c r="K232" s="148" t="s">
        <v>2944</v>
      </c>
      <c r="L232" s="148" t="s">
        <v>2945</v>
      </c>
      <c r="M232" s="148" t="s">
        <v>2946</v>
      </c>
      <c r="N232" s="148" t="s">
        <v>177</v>
      </c>
      <c r="O232" s="148" t="s">
        <v>178</v>
      </c>
      <c r="P232" s="148" t="s">
        <v>288</v>
      </c>
      <c r="Q232" s="148" t="s">
        <v>179</v>
      </c>
      <c r="R232" s="148" t="s">
        <v>176</v>
      </c>
      <c r="S232" s="148" t="s">
        <v>120</v>
      </c>
      <c r="T232" s="148" t="s">
        <v>174</v>
      </c>
      <c r="U232" s="148" t="s">
        <v>119</v>
      </c>
      <c r="V232" s="148" t="s">
        <v>821</v>
      </c>
      <c r="W232" s="148" t="s">
        <v>706</v>
      </c>
      <c r="X232" s="51" t="str">
        <f t="shared" si="3"/>
        <v>3</v>
      </c>
      <c r="Y232" s="51" t="str">
        <f>IF(T232="","",IF(AND(T232&lt;&gt;'Tabelas auxiliares'!$B$236,T232&lt;&gt;'Tabelas auxiliares'!$B$237),"FOLHA DE PESSOAL",IF(X232='Tabelas auxiliares'!$A$237,"CUSTEIO",IF(X232='Tabelas auxiliares'!$A$236,"INVESTIMENTO","ERRO - VERIFICAR"))))</f>
        <v>CUSTEIO</v>
      </c>
      <c r="Z232" s="150">
        <v>2935.5</v>
      </c>
      <c r="AA232" s="149"/>
      <c r="AB232" s="149"/>
      <c r="AC232" s="150">
        <v>2935.5</v>
      </c>
    </row>
    <row r="233" spans="1:29" x14ac:dyDescent="0.25">
      <c r="A233" s="147" t="s">
        <v>1060</v>
      </c>
      <c r="B233" s="73" t="s">
        <v>493</v>
      </c>
      <c r="C233" s="73" t="s">
        <v>1061</v>
      </c>
      <c r="D233" t="s">
        <v>45</v>
      </c>
      <c r="E233" t="s">
        <v>117</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s="148" t="s">
        <v>2792</v>
      </c>
      <c r="J233" s="148" t="s">
        <v>2947</v>
      </c>
      <c r="K233" s="148" t="s">
        <v>2948</v>
      </c>
      <c r="L233" s="148" t="s">
        <v>2949</v>
      </c>
      <c r="M233" s="148" t="s">
        <v>2950</v>
      </c>
      <c r="N233" s="148" t="s">
        <v>177</v>
      </c>
      <c r="O233" s="148" t="s">
        <v>178</v>
      </c>
      <c r="P233" s="148" t="s">
        <v>288</v>
      </c>
      <c r="Q233" s="148" t="s">
        <v>179</v>
      </c>
      <c r="R233" s="148" t="s">
        <v>176</v>
      </c>
      <c r="S233" s="148" t="s">
        <v>120</v>
      </c>
      <c r="T233" s="148" t="s">
        <v>174</v>
      </c>
      <c r="U233" s="148" t="s">
        <v>119</v>
      </c>
      <c r="V233" s="148" t="s">
        <v>793</v>
      </c>
      <c r="W233" s="148" t="s">
        <v>680</v>
      </c>
      <c r="X233" s="51" t="str">
        <f t="shared" si="3"/>
        <v>3</v>
      </c>
      <c r="Y233" s="51" t="str">
        <f>IF(T233="","",IF(AND(T233&lt;&gt;'Tabelas auxiliares'!$B$236,T233&lt;&gt;'Tabelas auxiliares'!$B$237),"FOLHA DE PESSOAL",IF(X233='Tabelas auxiliares'!$A$237,"CUSTEIO",IF(X233='Tabelas auxiliares'!$A$236,"INVESTIMENTO","ERRO - VERIFICAR"))))</f>
        <v>CUSTEIO</v>
      </c>
      <c r="Z233" s="150">
        <v>2970</v>
      </c>
      <c r="AA233" s="150">
        <v>2970</v>
      </c>
      <c r="AB233" s="149"/>
      <c r="AC233" s="149"/>
    </row>
    <row r="234" spans="1:29" x14ac:dyDescent="0.25">
      <c r="A234" s="147" t="s">
        <v>1060</v>
      </c>
      <c r="B234" s="73" t="s">
        <v>493</v>
      </c>
      <c r="C234" s="73" t="s">
        <v>1061</v>
      </c>
      <c r="D234" t="s">
        <v>45</v>
      </c>
      <c r="E234" t="s">
        <v>117</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s="148" t="s">
        <v>2792</v>
      </c>
      <c r="J234" s="148" t="s">
        <v>2947</v>
      </c>
      <c r="K234" s="148" t="s">
        <v>2951</v>
      </c>
      <c r="L234" s="148" t="s">
        <v>2949</v>
      </c>
      <c r="M234" s="148" t="s">
        <v>2950</v>
      </c>
      <c r="N234" s="148" t="s">
        <v>177</v>
      </c>
      <c r="O234" s="148" t="s">
        <v>178</v>
      </c>
      <c r="P234" s="148" t="s">
        <v>288</v>
      </c>
      <c r="Q234" s="148" t="s">
        <v>179</v>
      </c>
      <c r="R234" s="148" t="s">
        <v>176</v>
      </c>
      <c r="S234" s="148" t="s">
        <v>120</v>
      </c>
      <c r="T234" s="148" t="s">
        <v>174</v>
      </c>
      <c r="U234" s="148" t="s">
        <v>119</v>
      </c>
      <c r="V234" s="148" t="s">
        <v>821</v>
      </c>
      <c r="W234" s="148" t="s">
        <v>706</v>
      </c>
      <c r="X234" s="51" t="str">
        <f t="shared" si="3"/>
        <v>3</v>
      </c>
      <c r="Y234" s="51" t="str">
        <f>IF(T234="","",IF(AND(T234&lt;&gt;'Tabelas auxiliares'!$B$236,T234&lt;&gt;'Tabelas auxiliares'!$B$237),"FOLHA DE PESSOAL",IF(X234='Tabelas auxiliares'!$A$237,"CUSTEIO",IF(X234='Tabelas auxiliares'!$A$236,"INVESTIMENTO","ERRO - VERIFICAR"))))</f>
        <v>CUSTEIO</v>
      </c>
      <c r="Z234" s="150">
        <v>8752.18</v>
      </c>
      <c r="AA234" s="150">
        <v>8752.18</v>
      </c>
      <c r="AB234" s="149"/>
      <c r="AC234" s="149"/>
    </row>
    <row r="235" spans="1:29" x14ac:dyDescent="0.25">
      <c r="A235" s="147" t="s">
        <v>1060</v>
      </c>
      <c r="B235" s="73" t="s">
        <v>493</v>
      </c>
      <c r="C235" s="73" t="s">
        <v>1061</v>
      </c>
      <c r="D235" t="s">
        <v>47</v>
      </c>
      <c r="E235" t="s">
        <v>117</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s="148" t="s">
        <v>2952</v>
      </c>
      <c r="J235" s="148" t="s">
        <v>2953</v>
      </c>
      <c r="K235" s="148" t="s">
        <v>2954</v>
      </c>
      <c r="L235" s="148" t="s">
        <v>2955</v>
      </c>
      <c r="M235" s="148" t="s">
        <v>2956</v>
      </c>
      <c r="N235" s="148" t="s">
        <v>182</v>
      </c>
      <c r="O235" s="148" t="s">
        <v>2571</v>
      </c>
      <c r="P235" s="148" t="s">
        <v>2572</v>
      </c>
      <c r="Q235" s="148" t="s">
        <v>179</v>
      </c>
      <c r="R235" s="148" t="s">
        <v>176</v>
      </c>
      <c r="S235" s="148" t="s">
        <v>1219</v>
      </c>
      <c r="T235" s="148" t="s">
        <v>174</v>
      </c>
      <c r="U235" s="148" t="s">
        <v>2690</v>
      </c>
      <c r="V235" s="148" t="s">
        <v>2916</v>
      </c>
      <c r="W235" s="148" t="s">
        <v>2917</v>
      </c>
      <c r="X235" s="51" t="str">
        <f t="shared" si="3"/>
        <v>3</v>
      </c>
      <c r="Y235" s="51" t="str">
        <f>IF(T235="","",IF(AND(T235&lt;&gt;'Tabelas auxiliares'!$B$236,T235&lt;&gt;'Tabelas auxiliares'!$B$237),"FOLHA DE PESSOAL",IF(X235='Tabelas auxiliares'!$A$237,"CUSTEIO",IF(X235='Tabelas auxiliares'!$A$236,"INVESTIMENTO","ERRO - VERIFICAR"))))</f>
        <v>CUSTEIO</v>
      </c>
      <c r="Z235" s="150">
        <v>2675.7</v>
      </c>
      <c r="AA235" s="149"/>
      <c r="AB235" s="149"/>
      <c r="AC235" s="150">
        <v>2675.7</v>
      </c>
    </row>
    <row r="236" spans="1:29" x14ac:dyDescent="0.25">
      <c r="A236" s="147" t="s">
        <v>1060</v>
      </c>
      <c r="B236" s="73" t="s">
        <v>493</v>
      </c>
      <c r="C236" s="73" t="s">
        <v>1061</v>
      </c>
      <c r="D236" t="s">
        <v>47</v>
      </c>
      <c r="E236" t="s">
        <v>117</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s="148" t="s">
        <v>2599</v>
      </c>
      <c r="J236" s="148" t="s">
        <v>2957</v>
      </c>
      <c r="K236" s="148" t="s">
        <v>2958</v>
      </c>
      <c r="L236" s="148" t="s">
        <v>2959</v>
      </c>
      <c r="M236" s="148" t="s">
        <v>2960</v>
      </c>
      <c r="N236" s="148" t="s">
        <v>177</v>
      </c>
      <c r="O236" s="148" t="s">
        <v>178</v>
      </c>
      <c r="P236" s="148" t="s">
        <v>288</v>
      </c>
      <c r="Q236" s="148" t="s">
        <v>179</v>
      </c>
      <c r="R236" s="148" t="s">
        <v>176</v>
      </c>
      <c r="S236" s="148" t="s">
        <v>120</v>
      </c>
      <c r="T236" s="148" t="s">
        <v>174</v>
      </c>
      <c r="U236" s="148" t="s">
        <v>119</v>
      </c>
      <c r="V236" s="148" t="s">
        <v>2916</v>
      </c>
      <c r="W236" s="148" t="s">
        <v>2917</v>
      </c>
      <c r="X236" s="51" t="str">
        <f t="shared" si="3"/>
        <v>3</v>
      </c>
      <c r="Y236" s="51" t="str">
        <f>IF(T236="","",IF(AND(T236&lt;&gt;'Tabelas auxiliares'!$B$236,T236&lt;&gt;'Tabelas auxiliares'!$B$237),"FOLHA DE PESSOAL",IF(X236='Tabelas auxiliares'!$A$237,"CUSTEIO",IF(X236='Tabelas auxiliares'!$A$236,"INVESTIMENTO","ERRO - VERIFICAR"))))</f>
        <v>CUSTEIO</v>
      </c>
      <c r="Z236" s="150">
        <v>5080</v>
      </c>
      <c r="AA236" s="149"/>
      <c r="AB236" s="149"/>
      <c r="AC236" s="150">
        <v>5080</v>
      </c>
    </row>
    <row r="237" spans="1:29" x14ac:dyDescent="0.25">
      <c r="A237" s="147" t="s">
        <v>1060</v>
      </c>
      <c r="B237" s="73" t="s">
        <v>493</v>
      </c>
      <c r="C237" s="73" t="s">
        <v>1061</v>
      </c>
      <c r="D237" t="s">
        <v>47</v>
      </c>
      <c r="E237" t="s">
        <v>117</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s="148" t="s">
        <v>2599</v>
      </c>
      <c r="J237" s="148" t="s">
        <v>2957</v>
      </c>
      <c r="K237" s="148" t="s">
        <v>2961</v>
      </c>
      <c r="L237" s="148" t="s">
        <v>2959</v>
      </c>
      <c r="M237" s="148" t="s">
        <v>1890</v>
      </c>
      <c r="N237" s="148" t="s">
        <v>177</v>
      </c>
      <c r="O237" s="148" t="s">
        <v>178</v>
      </c>
      <c r="P237" s="148" t="s">
        <v>288</v>
      </c>
      <c r="Q237" s="148" t="s">
        <v>179</v>
      </c>
      <c r="R237" s="148" t="s">
        <v>176</v>
      </c>
      <c r="S237" s="148" t="s">
        <v>120</v>
      </c>
      <c r="T237" s="148" t="s">
        <v>174</v>
      </c>
      <c r="U237" s="148" t="s">
        <v>119</v>
      </c>
      <c r="V237" s="148" t="s">
        <v>2916</v>
      </c>
      <c r="W237" s="148" t="s">
        <v>2917</v>
      </c>
      <c r="X237" s="51" t="str">
        <f t="shared" si="3"/>
        <v>3</v>
      </c>
      <c r="Y237" s="51" t="str">
        <f>IF(T237="","",IF(AND(T237&lt;&gt;'Tabelas auxiliares'!$B$236,T237&lt;&gt;'Tabelas auxiliares'!$B$237),"FOLHA DE PESSOAL",IF(X237='Tabelas auxiliares'!$A$237,"CUSTEIO",IF(X237='Tabelas auxiliares'!$A$236,"INVESTIMENTO","ERRO - VERIFICAR"))))</f>
        <v>CUSTEIO</v>
      </c>
      <c r="Z237" s="150">
        <v>5348.4</v>
      </c>
      <c r="AA237" s="150">
        <v>5348.4</v>
      </c>
      <c r="AB237" s="149"/>
      <c r="AC237" s="149"/>
    </row>
    <row r="238" spans="1:29" x14ac:dyDescent="0.25">
      <c r="A238" s="147" t="s">
        <v>1060</v>
      </c>
      <c r="B238" s="73" t="s">
        <v>493</v>
      </c>
      <c r="C238" s="73" t="s">
        <v>1061</v>
      </c>
      <c r="D238" t="s">
        <v>47</v>
      </c>
      <c r="E238" t="s">
        <v>117</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s="148" t="s">
        <v>2599</v>
      </c>
      <c r="J238" s="148" t="s">
        <v>2957</v>
      </c>
      <c r="K238" s="148" t="s">
        <v>2962</v>
      </c>
      <c r="L238" s="148" t="s">
        <v>2959</v>
      </c>
      <c r="M238" s="148" t="s">
        <v>353</v>
      </c>
      <c r="N238" s="148" t="s">
        <v>177</v>
      </c>
      <c r="O238" s="148" t="s">
        <v>178</v>
      </c>
      <c r="P238" s="148" t="s">
        <v>288</v>
      </c>
      <c r="Q238" s="148" t="s">
        <v>179</v>
      </c>
      <c r="R238" s="148" t="s">
        <v>176</v>
      </c>
      <c r="S238" s="148" t="s">
        <v>120</v>
      </c>
      <c r="T238" s="148" t="s">
        <v>174</v>
      </c>
      <c r="U238" s="148" t="s">
        <v>119</v>
      </c>
      <c r="V238" s="148" t="s">
        <v>2916</v>
      </c>
      <c r="W238" s="148" t="s">
        <v>2917</v>
      </c>
      <c r="X238" s="51" t="str">
        <f t="shared" si="3"/>
        <v>3</v>
      </c>
      <c r="Y238" s="51" t="str">
        <f>IF(T238="","",IF(AND(T238&lt;&gt;'Tabelas auxiliares'!$B$236,T238&lt;&gt;'Tabelas auxiliares'!$B$237),"FOLHA DE PESSOAL",IF(X238='Tabelas auxiliares'!$A$237,"CUSTEIO",IF(X238='Tabelas auxiliares'!$A$236,"INVESTIMENTO","ERRO - VERIFICAR"))))</f>
        <v>CUSTEIO</v>
      </c>
      <c r="Z238" s="150">
        <v>665.7</v>
      </c>
      <c r="AA238" s="149"/>
      <c r="AB238" s="149"/>
      <c r="AC238" s="150">
        <v>665.7</v>
      </c>
    </row>
    <row r="239" spans="1:29" x14ac:dyDescent="0.25">
      <c r="A239" s="147" t="s">
        <v>1060</v>
      </c>
      <c r="B239" s="73" t="s">
        <v>493</v>
      </c>
      <c r="C239" s="73" t="s">
        <v>1061</v>
      </c>
      <c r="D239" t="s">
        <v>47</v>
      </c>
      <c r="E239" t="s">
        <v>117</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s="148" t="s">
        <v>2599</v>
      </c>
      <c r="J239" s="148" t="s">
        <v>2957</v>
      </c>
      <c r="K239" s="148" t="s">
        <v>2963</v>
      </c>
      <c r="L239" s="148" t="s">
        <v>2959</v>
      </c>
      <c r="M239" s="148" t="s">
        <v>2964</v>
      </c>
      <c r="N239" s="148" t="s">
        <v>177</v>
      </c>
      <c r="O239" s="148" t="s">
        <v>178</v>
      </c>
      <c r="P239" s="148" t="s">
        <v>288</v>
      </c>
      <c r="Q239" s="148" t="s">
        <v>179</v>
      </c>
      <c r="R239" s="148" t="s">
        <v>176</v>
      </c>
      <c r="S239" s="148" t="s">
        <v>120</v>
      </c>
      <c r="T239" s="148" t="s">
        <v>174</v>
      </c>
      <c r="U239" s="148" t="s">
        <v>119</v>
      </c>
      <c r="V239" s="148" t="s">
        <v>2916</v>
      </c>
      <c r="W239" s="148" t="s">
        <v>2917</v>
      </c>
      <c r="X239" s="51" t="str">
        <f t="shared" si="3"/>
        <v>3</v>
      </c>
      <c r="Y239" s="51" t="str">
        <f>IF(T239="","",IF(AND(T239&lt;&gt;'Tabelas auxiliares'!$B$236,T239&lt;&gt;'Tabelas auxiliares'!$B$237),"FOLHA DE PESSOAL",IF(X239='Tabelas auxiliares'!$A$237,"CUSTEIO",IF(X239='Tabelas auxiliares'!$A$236,"INVESTIMENTO","ERRO - VERIFICAR"))))</f>
        <v>CUSTEIO</v>
      </c>
      <c r="Z239" s="150">
        <v>4760.7</v>
      </c>
      <c r="AA239" s="149"/>
      <c r="AB239" s="149"/>
      <c r="AC239" s="150">
        <v>4760.7</v>
      </c>
    </row>
    <row r="240" spans="1:29" x14ac:dyDescent="0.25">
      <c r="A240" s="147" t="s">
        <v>1060</v>
      </c>
      <c r="B240" s="73" t="s">
        <v>493</v>
      </c>
      <c r="C240" s="73" t="s">
        <v>1061</v>
      </c>
      <c r="D240" t="s">
        <v>47</v>
      </c>
      <c r="E240" t="s">
        <v>117</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s="148" t="s">
        <v>2599</v>
      </c>
      <c r="J240" s="148" t="s">
        <v>2957</v>
      </c>
      <c r="K240" s="148" t="s">
        <v>2965</v>
      </c>
      <c r="L240" s="148" t="s">
        <v>2959</v>
      </c>
      <c r="M240" s="148" t="s">
        <v>2966</v>
      </c>
      <c r="N240" s="148" t="s">
        <v>177</v>
      </c>
      <c r="O240" s="148" t="s">
        <v>178</v>
      </c>
      <c r="P240" s="148" t="s">
        <v>288</v>
      </c>
      <c r="Q240" s="148" t="s">
        <v>179</v>
      </c>
      <c r="R240" s="148" t="s">
        <v>176</v>
      </c>
      <c r="S240" s="148" t="s">
        <v>120</v>
      </c>
      <c r="T240" s="148" t="s">
        <v>174</v>
      </c>
      <c r="U240" s="148" t="s">
        <v>119</v>
      </c>
      <c r="V240" s="148" t="s">
        <v>2916</v>
      </c>
      <c r="W240" s="148" t="s">
        <v>2917</v>
      </c>
      <c r="X240" s="51" t="str">
        <f t="shared" si="3"/>
        <v>3</v>
      </c>
      <c r="Y240" s="51" t="str">
        <f>IF(T240="","",IF(AND(T240&lt;&gt;'Tabelas auxiliares'!$B$236,T240&lt;&gt;'Tabelas auxiliares'!$B$237),"FOLHA DE PESSOAL",IF(X240='Tabelas auxiliares'!$A$237,"CUSTEIO",IF(X240='Tabelas auxiliares'!$A$236,"INVESTIMENTO","ERRO - VERIFICAR"))))</f>
        <v>CUSTEIO</v>
      </c>
      <c r="Z240" s="150">
        <v>25859.56</v>
      </c>
      <c r="AA240" s="149"/>
      <c r="AB240" s="149"/>
      <c r="AC240" s="150">
        <v>25859.56</v>
      </c>
    </row>
    <row r="241" spans="1:29" x14ac:dyDescent="0.25">
      <c r="A241" s="147" t="s">
        <v>1060</v>
      </c>
      <c r="B241" s="73" t="s">
        <v>493</v>
      </c>
      <c r="C241" s="73" t="s">
        <v>1061</v>
      </c>
      <c r="D241" t="s">
        <v>51</v>
      </c>
      <c r="E241" t="s">
        <v>117</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s="148" t="s">
        <v>2628</v>
      </c>
      <c r="J241" s="148" t="s">
        <v>2967</v>
      </c>
      <c r="K241" s="148" t="s">
        <v>2968</v>
      </c>
      <c r="L241" s="148" t="s">
        <v>2969</v>
      </c>
      <c r="M241" s="148" t="s">
        <v>354</v>
      </c>
      <c r="N241" s="148" t="s">
        <v>177</v>
      </c>
      <c r="O241" s="148" t="s">
        <v>178</v>
      </c>
      <c r="P241" s="148" t="s">
        <v>288</v>
      </c>
      <c r="Q241" s="148" t="s">
        <v>179</v>
      </c>
      <c r="R241" s="148" t="s">
        <v>176</v>
      </c>
      <c r="S241" s="148" t="s">
        <v>120</v>
      </c>
      <c r="T241" s="148" t="s">
        <v>174</v>
      </c>
      <c r="U241" s="148" t="s">
        <v>119</v>
      </c>
      <c r="V241" s="148" t="s">
        <v>786</v>
      </c>
      <c r="W241" s="148" t="s">
        <v>674</v>
      </c>
      <c r="X241" s="51" t="str">
        <f t="shared" si="3"/>
        <v>3</v>
      </c>
      <c r="Y241" s="51" t="str">
        <f>IF(T241="","",IF(AND(T241&lt;&gt;'Tabelas auxiliares'!$B$236,T241&lt;&gt;'Tabelas auxiliares'!$B$237),"FOLHA DE PESSOAL",IF(X241='Tabelas auxiliares'!$A$237,"CUSTEIO",IF(X241='Tabelas auxiliares'!$A$236,"INVESTIMENTO","ERRO - VERIFICAR"))))</f>
        <v>CUSTEIO</v>
      </c>
      <c r="Z241" s="150">
        <v>2560</v>
      </c>
      <c r="AA241" s="149"/>
      <c r="AB241" s="149"/>
      <c r="AC241" s="150">
        <v>2560</v>
      </c>
    </row>
    <row r="242" spans="1:29" x14ac:dyDescent="0.25">
      <c r="A242" s="147" t="s">
        <v>1060</v>
      </c>
      <c r="B242" s="73" t="s">
        <v>493</v>
      </c>
      <c r="C242" s="73" t="s">
        <v>1061</v>
      </c>
      <c r="D242" t="s">
        <v>51</v>
      </c>
      <c r="E242" t="s">
        <v>117</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s="148" t="s">
        <v>2628</v>
      </c>
      <c r="J242" s="148" t="s">
        <v>2967</v>
      </c>
      <c r="K242" s="148" t="s">
        <v>2970</v>
      </c>
      <c r="L242" s="148" t="s">
        <v>2969</v>
      </c>
      <c r="M242" s="148" t="s">
        <v>355</v>
      </c>
      <c r="N242" s="148" t="s">
        <v>177</v>
      </c>
      <c r="O242" s="148" t="s">
        <v>178</v>
      </c>
      <c r="P242" s="148" t="s">
        <v>288</v>
      </c>
      <c r="Q242" s="148" t="s">
        <v>179</v>
      </c>
      <c r="R242" s="148" t="s">
        <v>176</v>
      </c>
      <c r="S242" s="148" t="s">
        <v>120</v>
      </c>
      <c r="T242" s="148" t="s">
        <v>174</v>
      </c>
      <c r="U242" s="148" t="s">
        <v>119</v>
      </c>
      <c r="V242" s="148" t="s">
        <v>786</v>
      </c>
      <c r="W242" s="148" t="s">
        <v>674</v>
      </c>
      <c r="X242" s="51" t="str">
        <f t="shared" si="3"/>
        <v>3</v>
      </c>
      <c r="Y242" s="51" t="str">
        <f>IF(T242="","",IF(AND(T242&lt;&gt;'Tabelas auxiliares'!$B$236,T242&lt;&gt;'Tabelas auxiliares'!$B$237),"FOLHA DE PESSOAL",IF(X242='Tabelas auxiliares'!$A$237,"CUSTEIO",IF(X242='Tabelas auxiliares'!$A$236,"INVESTIMENTO","ERRO - VERIFICAR"))))</f>
        <v>CUSTEIO</v>
      </c>
      <c r="Z242" s="150">
        <v>637.5</v>
      </c>
      <c r="AA242" s="149"/>
      <c r="AB242" s="149"/>
      <c r="AC242" s="149"/>
    </row>
    <row r="243" spans="1:29" x14ac:dyDescent="0.25">
      <c r="A243" s="147" t="s">
        <v>1060</v>
      </c>
      <c r="B243" s="73" t="s">
        <v>493</v>
      </c>
      <c r="C243" s="73" t="s">
        <v>1061</v>
      </c>
      <c r="D243" t="s">
        <v>51</v>
      </c>
      <c r="E243" t="s">
        <v>117</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s="148" t="s">
        <v>2628</v>
      </c>
      <c r="J243" s="148" t="s">
        <v>2967</v>
      </c>
      <c r="K243" s="148" t="s">
        <v>2971</v>
      </c>
      <c r="L243" s="148" t="s">
        <v>2969</v>
      </c>
      <c r="M243" s="148" t="s">
        <v>2972</v>
      </c>
      <c r="N243" s="148" t="s">
        <v>177</v>
      </c>
      <c r="O243" s="148" t="s">
        <v>178</v>
      </c>
      <c r="P243" s="148" t="s">
        <v>288</v>
      </c>
      <c r="Q243" s="148" t="s">
        <v>179</v>
      </c>
      <c r="R243" s="148" t="s">
        <v>176</v>
      </c>
      <c r="S243" s="148" t="s">
        <v>120</v>
      </c>
      <c r="T243" s="148" t="s">
        <v>174</v>
      </c>
      <c r="U243" s="148" t="s">
        <v>119</v>
      </c>
      <c r="V243" s="148" t="s">
        <v>786</v>
      </c>
      <c r="W243" s="148" t="s">
        <v>674</v>
      </c>
      <c r="X243" s="51" t="str">
        <f t="shared" si="3"/>
        <v>3</v>
      </c>
      <c r="Y243" s="51" t="str">
        <f>IF(T243="","",IF(AND(T243&lt;&gt;'Tabelas auxiliares'!$B$236,T243&lt;&gt;'Tabelas auxiliares'!$B$237),"FOLHA DE PESSOAL",IF(X243='Tabelas auxiliares'!$A$237,"CUSTEIO",IF(X243='Tabelas auxiliares'!$A$236,"INVESTIMENTO","ERRO - VERIFICAR"))))</f>
        <v>CUSTEIO</v>
      </c>
      <c r="Z243" s="150">
        <v>1530</v>
      </c>
      <c r="AA243" s="149"/>
      <c r="AB243" s="149"/>
      <c r="AC243" s="150">
        <v>1530</v>
      </c>
    </row>
    <row r="244" spans="1:29" x14ac:dyDescent="0.25">
      <c r="A244" s="147" t="s">
        <v>1060</v>
      </c>
      <c r="B244" s="73" t="s">
        <v>493</v>
      </c>
      <c r="C244" s="73" t="s">
        <v>1061</v>
      </c>
      <c r="D244" t="s">
        <v>51</v>
      </c>
      <c r="E244" t="s">
        <v>117</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s="148" t="s">
        <v>2628</v>
      </c>
      <c r="J244" s="148" t="s">
        <v>2973</v>
      </c>
      <c r="K244" s="148" t="s">
        <v>2974</v>
      </c>
      <c r="L244" s="148" t="s">
        <v>2975</v>
      </c>
      <c r="M244" s="148" t="s">
        <v>2976</v>
      </c>
      <c r="N244" s="148" t="s">
        <v>177</v>
      </c>
      <c r="O244" s="148" t="s">
        <v>178</v>
      </c>
      <c r="P244" s="148" t="s">
        <v>288</v>
      </c>
      <c r="Q244" s="148" t="s">
        <v>179</v>
      </c>
      <c r="R244" s="148" t="s">
        <v>176</v>
      </c>
      <c r="S244" s="148" t="s">
        <v>120</v>
      </c>
      <c r="T244" s="148" t="s">
        <v>174</v>
      </c>
      <c r="U244" s="148" t="s">
        <v>119</v>
      </c>
      <c r="V244" s="148" t="s">
        <v>786</v>
      </c>
      <c r="W244" s="148" t="s">
        <v>674</v>
      </c>
      <c r="X244" s="51" t="str">
        <f t="shared" si="3"/>
        <v>3</v>
      </c>
      <c r="Y244" s="51" t="str">
        <f>IF(T244="","",IF(AND(T244&lt;&gt;'Tabelas auxiliares'!$B$236,T244&lt;&gt;'Tabelas auxiliares'!$B$237),"FOLHA DE PESSOAL",IF(X244='Tabelas auxiliares'!$A$237,"CUSTEIO",IF(X244='Tabelas auxiliares'!$A$236,"INVESTIMENTO","ERRO - VERIFICAR"))))</f>
        <v>CUSTEIO</v>
      </c>
      <c r="Z244" s="150">
        <v>4183.04</v>
      </c>
      <c r="AA244" s="149"/>
      <c r="AB244" s="149"/>
      <c r="AC244" s="150">
        <v>4183.04</v>
      </c>
    </row>
    <row r="245" spans="1:29" x14ac:dyDescent="0.25">
      <c r="A245" s="147" t="s">
        <v>1060</v>
      </c>
      <c r="B245" s="73" t="s">
        <v>493</v>
      </c>
      <c r="C245" s="73" t="s">
        <v>1061</v>
      </c>
      <c r="D245" t="s">
        <v>51</v>
      </c>
      <c r="E245" t="s">
        <v>117</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s="148" t="s">
        <v>2288</v>
      </c>
      <c r="J245" s="148" t="s">
        <v>1873</v>
      </c>
      <c r="K245" s="148" t="s">
        <v>2977</v>
      </c>
      <c r="L245" s="148" t="s">
        <v>2978</v>
      </c>
      <c r="M245" s="148" t="s">
        <v>2979</v>
      </c>
      <c r="N245" s="148" t="s">
        <v>182</v>
      </c>
      <c r="O245" s="148" t="s">
        <v>178</v>
      </c>
      <c r="P245" s="148" t="s">
        <v>2245</v>
      </c>
      <c r="Q245" s="148" t="s">
        <v>179</v>
      </c>
      <c r="R245" s="148" t="s">
        <v>176</v>
      </c>
      <c r="S245" s="148" t="s">
        <v>120</v>
      </c>
      <c r="T245" s="148" t="s">
        <v>174</v>
      </c>
      <c r="U245" s="148" t="s">
        <v>2308</v>
      </c>
      <c r="V245" s="148" t="s">
        <v>786</v>
      </c>
      <c r="W245" s="148" t="s">
        <v>674</v>
      </c>
      <c r="X245" s="51" t="str">
        <f t="shared" si="3"/>
        <v>3</v>
      </c>
      <c r="Y245" s="51" t="str">
        <f>IF(T245="","",IF(AND(T245&lt;&gt;'Tabelas auxiliares'!$B$236,T245&lt;&gt;'Tabelas auxiliares'!$B$237),"FOLHA DE PESSOAL",IF(X245='Tabelas auxiliares'!$A$237,"CUSTEIO",IF(X245='Tabelas auxiliares'!$A$236,"INVESTIMENTO","ERRO - VERIFICAR"))))</f>
        <v>CUSTEIO</v>
      </c>
      <c r="Z245" s="150">
        <v>3077.28</v>
      </c>
      <c r="AA245" s="149"/>
      <c r="AB245" s="149"/>
      <c r="AC245" s="150">
        <v>3077.28</v>
      </c>
    </row>
    <row r="246" spans="1:29" x14ac:dyDescent="0.25">
      <c r="A246" s="147" t="s">
        <v>1060</v>
      </c>
      <c r="B246" s="73" t="s">
        <v>493</v>
      </c>
      <c r="C246" s="73" t="s">
        <v>1061</v>
      </c>
      <c r="D246" t="s">
        <v>51</v>
      </c>
      <c r="E246" t="s">
        <v>117</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s="148" t="s">
        <v>2288</v>
      </c>
      <c r="J246" s="148" t="s">
        <v>1873</v>
      </c>
      <c r="K246" s="148" t="s">
        <v>2980</v>
      </c>
      <c r="L246" s="148" t="s">
        <v>2978</v>
      </c>
      <c r="M246" s="148" t="s">
        <v>247</v>
      </c>
      <c r="N246" s="148" t="s">
        <v>182</v>
      </c>
      <c r="O246" s="148" t="s">
        <v>178</v>
      </c>
      <c r="P246" s="148" t="s">
        <v>2245</v>
      </c>
      <c r="Q246" s="148" t="s">
        <v>179</v>
      </c>
      <c r="R246" s="148" t="s">
        <v>176</v>
      </c>
      <c r="S246" s="148" t="s">
        <v>120</v>
      </c>
      <c r="T246" s="148" t="s">
        <v>174</v>
      </c>
      <c r="U246" s="148" t="s">
        <v>2308</v>
      </c>
      <c r="V246" s="148" t="s">
        <v>786</v>
      </c>
      <c r="W246" s="148" t="s">
        <v>674</v>
      </c>
      <c r="X246" s="51" t="str">
        <f t="shared" si="3"/>
        <v>3</v>
      </c>
      <c r="Y246" s="51" t="str">
        <f>IF(T246="","",IF(AND(T246&lt;&gt;'Tabelas auxiliares'!$B$236,T246&lt;&gt;'Tabelas auxiliares'!$B$237),"FOLHA DE PESSOAL",IF(X246='Tabelas auxiliares'!$A$237,"CUSTEIO",IF(X246='Tabelas auxiliares'!$A$236,"INVESTIMENTO","ERRO - VERIFICAR"))))</f>
        <v>CUSTEIO</v>
      </c>
      <c r="Z246" s="150">
        <v>600</v>
      </c>
      <c r="AA246" s="149"/>
      <c r="AB246" s="149"/>
      <c r="AC246" s="150">
        <v>600</v>
      </c>
    </row>
    <row r="247" spans="1:29" x14ac:dyDescent="0.25">
      <c r="A247" s="147" t="s">
        <v>1060</v>
      </c>
      <c r="B247" s="73" t="s">
        <v>493</v>
      </c>
      <c r="C247" s="73" t="s">
        <v>1061</v>
      </c>
      <c r="D247" t="s">
        <v>51</v>
      </c>
      <c r="E247" t="s">
        <v>117</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s="148" t="s">
        <v>2288</v>
      </c>
      <c r="J247" s="148" t="s">
        <v>1873</v>
      </c>
      <c r="K247" s="148" t="s">
        <v>2981</v>
      </c>
      <c r="L247" s="148" t="s">
        <v>2978</v>
      </c>
      <c r="M247" s="148" t="s">
        <v>356</v>
      </c>
      <c r="N247" s="148" t="s">
        <v>182</v>
      </c>
      <c r="O247" s="148" t="s">
        <v>178</v>
      </c>
      <c r="P247" s="148" t="s">
        <v>2245</v>
      </c>
      <c r="Q247" s="148" t="s">
        <v>179</v>
      </c>
      <c r="R247" s="148" t="s">
        <v>176</v>
      </c>
      <c r="S247" s="148" t="s">
        <v>120</v>
      </c>
      <c r="T247" s="148" t="s">
        <v>174</v>
      </c>
      <c r="U247" s="148" t="s">
        <v>2308</v>
      </c>
      <c r="V247" s="148" t="s">
        <v>786</v>
      </c>
      <c r="W247" s="148" t="s">
        <v>674</v>
      </c>
      <c r="X247" s="51" t="str">
        <f t="shared" si="3"/>
        <v>3</v>
      </c>
      <c r="Y247" s="51" t="str">
        <f>IF(T247="","",IF(AND(T247&lt;&gt;'Tabelas auxiliares'!$B$236,T247&lt;&gt;'Tabelas auxiliares'!$B$237),"FOLHA DE PESSOAL",IF(X247='Tabelas auxiliares'!$A$237,"CUSTEIO",IF(X247='Tabelas auxiliares'!$A$236,"INVESTIMENTO","ERRO - VERIFICAR"))))</f>
        <v>CUSTEIO</v>
      </c>
      <c r="Z247" s="150">
        <v>899.24</v>
      </c>
      <c r="AA247" s="150">
        <v>6.44</v>
      </c>
      <c r="AB247" s="149"/>
      <c r="AC247" s="150">
        <v>892.8</v>
      </c>
    </row>
    <row r="248" spans="1:29" x14ac:dyDescent="0.25">
      <c r="A248" s="147" t="s">
        <v>1060</v>
      </c>
      <c r="B248" s="73" t="s">
        <v>493</v>
      </c>
      <c r="C248" s="73" t="s">
        <v>1061</v>
      </c>
      <c r="D248" t="s">
        <v>51</v>
      </c>
      <c r="E248" t="s">
        <v>117</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s="148" t="s">
        <v>2288</v>
      </c>
      <c r="J248" s="148" t="s">
        <v>1873</v>
      </c>
      <c r="K248" s="148" t="s">
        <v>2982</v>
      </c>
      <c r="L248" s="148" t="s">
        <v>2978</v>
      </c>
      <c r="M248" s="148" t="s">
        <v>2983</v>
      </c>
      <c r="N248" s="148" t="s">
        <v>182</v>
      </c>
      <c r="O248" s="148" t="s">
        <v>178</v>
      </c>
      <c r="P248" s="148" t="s">
        <v>2245</v>
      </c>
      <c r="Q248" s="148" t="s">
        <v>179</v>
      </c>
      <c r="R248" s="148" t="s">
        <v>176</v>
      </c>
      <c r="S248" s="148" t="s">
        <v>120</v>
      </c>
      <c r="T248" s="148" t="s">
        <v>174</v>
      </c>
      <c r="U248" s="148" t="s">
        <v>2308</v>
      </c>
      <c r="V248" s="148" t="s">
        <v>786</v>
      </c>
      <c r="W248" s="148" t="s">
        <v>674</v>
      </c>
      <c r="X248" s="51" t="str">
        <f t="shared" si="3"/>
        <v>3</v>
      </c>
      <c r="Y248" s="51" t="str">
        <f>IF(T248="","",IF(AND(T248&lt;&gt;'Tabelas auxiliares'!$B$236,T248&lt;&gt;'Tabelas auxiliares'!$B$237),"FOLHA DE PESSOAL",IF(X248='Tabelas auxiliares'!$A$237,"CUSTEIO",IF(X248='Tabelas auxiliares'!$A$236,"INVESTIMENTO","ERRO - VERIFICAR"))))</f>
        <v>CUSTEIO</v>
      </c>
      <c r="Z248" s="150">
        <v>1480.19</v>
      </c>
      <c r="AA248" s="150">
        <v>515</v>
      </c>
      <c r="AB248" s="149"/>
      <c r="AC248" s="150">
        <v>965.19</v>
      </c>
    </row>
    <row r="249" spans="1:29" x14ac:dyDescent="0.25">
      <c r="A249" s="147" t="s">
        <v>1060</v>
      </c>
      <c r="B249" s="73" t="s">
        <v>493</v>
      </c>
      <c r="C249" s="73" t="s">
        <v>1061</v>
      </c>
      <c r="D249" t="s">
        <v>51</v>
      </c>
      <c r="E249" t="s">
        <v>117</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s="148" t="s">
        <v>2288</v>
      </c>
      <c r="J249" s="148" t="s">
        <v>1873</v>
      </c>
      <c r="K249" s="148" t="s">
        <v>2984</v>
      </c>
      <c r="L249" s="148" t="s">
        <v>2978</v>
      </c>
      <c r="M249" s="148" t="s">
        <v>2985</v>
      </c>
      <c r="N249" s="148" t="s">
        <v>182</v>
      </c>
      <c r="O249" s="148" t="s">
        <v>178</v>
      </c>
      <c r="P249" s="148" t="s">
        <v>2245</v>
      </c>
      <c r="Q249" s="148" t="s">
        <v>179</v>
      </c>
      <c r="R249" s="148" t="s">
        <v>176</v>
      </c>
      <c r="S249" s="148" t="s">
        <v>120</v>
      </c>
      <c r="T249" s="148" t="s">
        <v>174</v>
      </c>
      <c r="U249" s="148" t="s">
        <v>2308</v>
      </c>
      <c r="V249" s="148" t="s">
        <v>786</v>
      </c>
      <c r="W249" s="148" t="s">
        <v>674</v>
      </c>
      <c r="X249" s="51" t="str">
        <f t="shared" si="3"/>
        <v>3</v>
      </c>
      <c r="Y249" s="51" t="str">
        <f>IF(T249="","",IF(AND(T249&lt;&gt;'Tabelas auxiliares'!$B$236,T249&lt;&gt;'Tabelas auxiliares'!$B$237),"FOLHA DE PESSOAL",IF(X249='Tabelas auxiliares'!$A$237,"CUSTEIO",IF(X249='Tabelas auxiliares'!$A$236,"INVESTIMENTO","ERRO - VERIFICAR"))))</f>
        <v>CUSTEIO</v>
      </c>
      <c r="Z249" s="150">
        <v>400</v>
      </c>
      <c r="AA249" s="149"/>
      <c r="AB249" s="149"/>
      <c r="AC249" s="150">
        <v>400</v>
      </c>
    </row>
    <row r="250" spans="1:29" x14ac:dyDescent="0.25">
      <c r="A250" s="147" t="s">
        <v>1060</v>
      </c>
      <c r="B250" s="73" t="s">
        <v>493</v>
      </c>
      <c r="C250" s="73" t="s">
        <v>1061</v>
      </c>
      <c r="D250" t="s">
        <v>51</v>
      </c>
      <c r="E250" t="s">
        <v>117</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s="148" t="s">
        <v>2288</v>
      </c>
      <c r="J250" s="148" t="s">
        <v>1873</v>
      </c>
      <c r="K250" s="148" t="s">
        <v>2986</v>
      </c>
      <c r="L250" s="148" t="s">
        <v>2978</v>
      </c>
      <c r="M250" s="148" t="s">
        <v>2987</v>
      </c>
      <c r="N250" s="148" t="s">
        <v>182</v>
      </c>
      <c r="O250" s="148" t="s">
        <v>178</v>
      </c>
      <c r="P250" s="148" t="s">
        <v>2245</v>
      </c>
      <c r="Q250" s="148" t="s">
        <v>179</v>
      </c>
      <c r="R250" s="148" t="s">
        <v>176</v>
      </c>
      <c r="S250" s="148" t="s">
        <v>120</v>
      </c>
      <c r="T250" s="148" t="s">
        <v>174</v>
      </c>
      <c r="U250" s="148" t="s">
        <v>2308</v>
      </c>
      <c r="V250" s="148" t="s">
        <v>786</v>
      </c>
      <c r="W250" s="148" t="s">
        <v>674</v>
      </c>
      <c r="X250" s="51" t="str">
        <f t="shared" si="3"/>
        <v>3</v>
      </c>
      <c r="Y250" s="51" t="str">
        <f>IF(T250="","",IF(AND(T250&lt;&gt;'Tabelas auxiliares'!$B$236,T250&lt;&gt;'Tabelas auxiliares'!$B$237),"FOLHA DE PESSOAL",IF(X250='Tabelas auxiliares'!$A$237,"CUSTEIO",IF(X250='Tabelas auxiliares'!$A$236,"INVESTIMENTO","ERRO - VERIFICAR"))))</f>
        <v>CUSTEIO</v>
      </c>
      <c r="Z250" s="150">
        <v>405.9</v>
      </c>
      <c r="AA250" s="149"/>
      <c r="AB250" s="149"/>
      <c r="AC250" s="150">
        <v>405.9</v>
      </c>
    </row>
    <row r="251" spans="1:29" x14ac:dyDescent="0.25">
      <c r="A251" s="147" t="s">
        <v>1060</v>
      </c>
      <c r="B251" s="73" t="s">
        <v>493</v>
      </c>
      <c r="C251" s="73" t="s">
        <v>1061</v>
      </c>
      <c r="D251" t="s">
        <v>51</v>
      </c>
      <c r="E251" t="s">
        <v>117</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s="148" t="s">
        <v>2288</v>
      </c>
      <c r="J251" s="148" t="s">
        <v>1873</v>
      </c>
      <c r="K251" s="148" t="s">
        <v>2988</v>
      </c>
      <c r="L251" s="148" t="s">
        <v>2978</v>
      </c>
      <c r="M251" s="148" t="s">
        <v>357</v>
      </c>
      <c r="N251" s="148" t="s">
        <v>182</v>
      </c>
      <c r="O251" s="148" t="s">
        <v>178</v>
      </c>
      <c r="P251" s="148" t="s">
        <v>2245</v>
      </c>
      <c r="Q251" s="148" t="s">
        <v>179</v>
      </c>
      <c r="R251" s="148" t="s">
        <v>176</v>
      </c>
      <c r="S251" s="148" t="s">
        <v>120</v>
      </c>
      <c r="T251" s="148" t="s">
        <v>174</v>
      </c>
      <c r="U251" s="148" t="s">
        <v>2308</v>
      </c>
      <c r="V251" s="148" t="s">
        <v>786</v>
      </c>
      <c r="W251" s="148" t="s">
        <v>674</v>
      </c>
      <c r="X251" s="51" t="str">
        <f t="shared" si="3"/>
        <v>3</v>
      </c>
      <c r="Y251" s="51" t="str">
        <f>IF(T251="","",IF(AND(T251&lt;&gt;'Tabelas auxiliares'!$B$236,T251&lt;&gt;'Tabelas auxiliares'!$B$237),"FOLHA DE PESSOAL",IF(X251='Tabelas auxiliares'!$A$237,"CUSTEIO",IF(X251='Tabelas auxiliares'!$A$236,"INVESTIMENTO","ERRO - VERIFICAR"))))</f>
        <v>CUSTEIO</v>
      </c>
      <c r="Z251" s="150">
        <v>1984.95</v>
      </c>
      <c r="AA251" s="149"/>
      <c r="AB251" s="149"/>
      <c r="AC251" s="150">
        <v>1984.95</v>
      </c>
    </row>
    <row r="252" spans="1:29" x14ac:dyDescent="0.25">
      <c r="A252" s="147" t="s">
        <v>1060</v>
      </c>
      <c r="B252" s="73" t="s">
        <v>493</v>
      </c>
      <c r="C252" s="73" t="s">
        <v>1061</v>
      </c>
      <c r="D252" t="s">
        <v>51</v>
      </c>
      <c r="E252" t="s">
        <v>117</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s="148" t="s">
        <v>2288</v>
      </c>
      <c r="J252" s="148" t="s">
        <v>1873</v>
      </c>
      <c r="K252" s="148" t="s">
        <v>2989</v>
      </c>
      <c r="L252" s="148" t="s">
        <v>2978</v>
      </c>
      <c r="M252" s="148" t="s">
        <v>358</v>
      </c>
      <c r="N252" s="148" t="s">
        <v>182</v>
      </c>
      <c r="O252" s="148" t="s">
        <v>178</v>
      </c>
      <c r="P252" s="148" t="s">
        <v>2245</v>
      </c>
      <c r="Q252" s="148" t="s">
        <v>179</v>
      </c>
      <c r="R252" s="148" t="s">
        <v>176</v>
      </c>
      <c r="S252" s="148" t="s">
        <v>120</v>
      </c>
      <c r="T252" s="148" t="s">
        <v>174</v>
      </c>
      <c r="U252" s="148" t="s">
        <v>2308</v>
      </c>
      <c r="V252" s="148" t="s">
        <v>786</v>
      </c>
      <c r="W252" s="148" t="s">
        <v>674</v>
      </c>
      <c r="X252" s="51" t="str">
        <f t="shared" si="3"/>
        <v>3</v>
      </c>
      <c r="Y252" s="51" t="str">
        <f>IF(T252="","",IF(AND(T252&lt;&gt;'Tabelas auxiliares'!$B$236,T252&lt;&gt;'Tabelas auxiliares'!$B$237),"FOLHA DE PESSOAL",IF(X252='Tabelas auxiliares'!$A$237,"CUSTEIO",IF(X252='Tabelas auxiliares'!$A$236,"INVESTIMENTO","ERRO - VERIFICAR"))))</f>
        <v>CUSTEIO</v>
      </c>
      <c r="Z252" s="150">
        <v>856.65</v>
      </c>
      <c r="AA252" s="149"/>
      <c r="AB252" s="149"/>
      <c r="AC252" s="150">
        <v>856.65</v>
      </c>
    </row>
    <row r="253" spans="1:29" x14ac:dyDescent="0.25">
      <c r="A253" s="147" t="s">
        <v>1060</v>
      </c>
      <c r="B253" s="73" t="s">
        <v>493</v>
      </c>
      <c r="C253" s="73" t="s">
        <v>1061</v>
      </c>
      <c r="D253" t="s">
        <v>51</v>
      </c>
      <c r="E253" t="s">
        <v>117</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s="148" t="s">
        <v>2288</v>
      </c>
      <c r="J253" s="148" t="s">
        <v>1873</v>
      </c>
      <c r="K253" s="148" t="s">
        <v>2990</v>
      </c>
      <c r="L253" s="148" t="s">
        <v>2978</v>
      </c>
      <c r="M253" s="148" t="s">
        <v>2991</v>
      </c>
      <c r="N253" s="148" t="s">
        <v>182</v>
      </c>
      <c r="O253" s="148" t="s">
        <v>178</v>
      </c>
      <c r="P253" s="148" t="s">
        <v>2245</v>
      </c>
      <c r="Q253" s="148" t="s">
        <v>179</v>
      </c>
      <c r="R253" s="148" t="s">
        <v>176</v>
      </c>
      <c r="S253" s="148" t="s">
        <v>120</v>
      </c>
      <c r="T253" s="148" t="s">
        <v>174</v>
      </c>
      <c r="U253" s="148" t="s">
        <v>2308</v>
      </c>
      <c r="V253" s="148" t="s">
        <v>786</v>
      </c>
      <c r="W253" s="148" t="s">
        <v>674</v>
      </c>
      <c r="X253" s="51" t="str">
        <f t="shared" si="3"/>
        <v>3</v>
      </c>
      <c r="Y253" s="51" t="str">
        <f>IF(T253="","",IF(AND(T253&lt;&gt;'Tabelas auxiliares'!$B$236,T253&lt;&gt;'Tabelas auxiliares'!$B$237),"FOLHA DE PESSOAL",IF(X253='Tabelas auxiliares'!$A$237,"CUSTEIO",IF(X253='Tabelas auxiliares'!$A$236,"INVESTIMENTO","ERRO - VERIFICAR"))))</f>
        <v>CUSTEIO</v>
      </c>
      <c r="Z253" s="150">
        <v>1451.13</v>
      </c>
      <c r="AA253" s="149"/>
      <c r="AB253" s="149"/>
      <c r="AC253" s="150">
        <v>1451.13</v>
      </c>
    </row>
    <row r="254" spans="1:29" x14ac:dyDescent="0.25">
      <c r="A254" s="147" t="s">
        <v>1060</v>
      </c>
      <c r="B254" s="73" t="s">
        <v>493</v>
      </c>
      <c r="C254" s="73" t="s">
        <v>1061</v>
      </c>
      <c r="D254" t="s">
        <v>51</v>
      </c>
      <c r="E254" t="s">
        <v>117</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s="148" t="s">
        <v>2288</v>
      </c>
      <c r="J254" s="148" t="s">
        <v>1873</v>
      </c>
      <c r="K254" s="148" t="s">
        <v>2992</v>
      </c>
      <c r="L254" s="148" t="s">
        <v>2978</v>
      </c>
      <c r="M254" s="148" t="s">
        <v>2993</v>
      </c>
      <c r="N254" s="148" t="s">
        <v>182</v>
      </c>
      <c r="O254" s="148" t="s">
        <v>178</v>
      </c>
      <c r="P254" s="148" t="s">
        <v>2245</v>
      </c>
      <c r="Q254" s="148" t="s">
        <v>179</v>
      </c>
      <c r="R254" s="148" t="s">
        <v>176</v>
      </c>
      <c r="S254" s="148" t="s">
        <v>120</v>
      </c>
      <c r="T254" s="148" t="s">
        <v>174</v>
      </c>
      <c r="U254" s="148" t="s">
        <v>2308</v>
      </c>
      <c r="V254" s="148" t="s">
        <v>786</v>
      </c>
      <c r="W254" s="148" t="s">
        <v>674</v>
      </c>
      <c r="X254" s="51" t="str">
        <f t="shared" si="3"/>
        <v>3</v>
      </c>
      <c r="Y254" s="51" t="str">
        <f>IF(T254="","",IF(AND(T254&lt;&gt;'Tabelas auxiliares'!$B$236,T254&lt;&gt;'Tabelas auxiliares'!$B$237),"FOLHA DE PESSOAL",IF(X254='Tabelas auxiliares'!$A$237,"CUSTEIO",IF(X254='Tabelas auxiliares'!$A$236,"INVESTIMENTO","ERRO - VERIFICAR"))))</f>
        <v>CUSTEIO</v>
      </c>
      <c r="Z254" s="150">
        <v>2629</v>
      </c>
      <c r="AA254" s="149"/>
      <c r="AB254" s="149"/>
      <c r="AC254" s="150">
        <v>2629</v>
      </c>
    </row>
    <row r="255" spans="1:29" x14ac:dyDescent="0.25">
      <c r="A255" s="147" t="s">
        <v>1060</v>
      </c>
      <c r="B255" s="73" t="s">
        <v>493</v>
      </c>
      <c r="C255" s="73" t="s">
        <v>1061</v>
      </c>
      <c r="D255" t="s">
        <v>51</v>
      </c>
      <c r="E255" t="s">
        <v>117</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s="148" t="s">
        <v>2288</v>
      </c>
      <c r="J255" s="148" t="s">
        <v>1873</v>
      </c>
      <c r="K255" s="148" t="s">
        <v>2994</v>
      </c>
      <c r="L255" s="148" t="s">
        <v>2978</v>
      </c>
      <c r="M255" s="148" t="s">
        <v>359</v>
      </c>
      <c r="N255" s="148" t="s">
        <v>182</v>
      </c>
      <c r="O255" s="148" t="s">
        <v>178</v>
      </c>
      <c r="P255" s="148" t="s">
        <v>2245</v>
      </c>
      <c r="Q255" s="148" t="s">
        <v>179</v>
      </c>
      <c r="R255" s="148" t="s">
        <v>176</v>
      </c>
      <c r="S255" s="148" t="s">
        <v>120</v>
      </c>
      <c r="T255" s="148" t="s">
        <v>174</v>
      </c>
      <c r="U255" s="148" t="s">
        <v>2308</v>
      </c>
      <c r="V255" s="148" t="s">
        <v>786</v>
      </c>
      <c r="W255" s="148" t="s">
        <v>674</v>
      </c>
      <c r="X255" s="51" t="str">
        <f t="shared" si="3"/>
        <v>3</v>
      </c>
      <c r="Y255" s="51" t="str">
        <f>IF(T255="","",IF(AND(T255&lt;&gt;'Tabelas auxiliares'!$B$236,T255&lt;&gt;'Tabelas auxiliares'!$B$237),"FOLHA DE PESSOAL",IF(X255='Tabelas auxiliares'!$A$237,"CUSTEIO",IF(X255='Tabelas auxiliares'!$A$236,"INVESTIMENTO","ERRO - VERIFICAR"))))</f>
        <v>CUSTEIO</v>
      </c>
      <c r="Z255" s="150">
        <v>1328</v>
      </c>
      <c r="AA255" s="149"/>
      <c r="AB255" s="150">
        <v>406</v>
      </c>
      <c r="AC255" s="150">
        <v>922</v>
      </c>
    </row>
    <row r="256" spans="1:29" x14ac:dyDescent="0.25">
      <c r="A256" s="147" t="s">
        <v>1060</v>
      </c>
      <c r="B256" s="73" t="s">
        <v>499</v>
      </c>
      <c r="C256" s="73" t="s">
        <v>1061</v>
      </c>
      <c r="D256" t="s">
        <v>15</v>
      </c>
      <c r="E256" t="s">
        <v>117</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s="148" t="s">
        <v>2995</v>
      </c>
      <c r="J256" s="148" t="s">
        <v>2996</v>
      </c>
      <c r="K256" s="148" t="s">
        <v>2997</v>
      </c>
      <c r="L256" s="148" t="s">
        <v>2998</v>
      </c>
      <c r="M256" s="148" t="s">
        <v>2999</v>
      </c>
      <c r="N256" s="148" t="s">
        <v>203</v>
      </c>
      <c r="O256" s="148" t="s">
        <v>178</v>
      </c>
      <c r="P256" s="148" t="s">
        <v>204</v>
      </c>
      <c r="Q256" s="148" t="s">
        <v>179</v>
      </c>
      <c r="R256" s="148" t="s">
        <v>176</v>
      </c>
      <c r="S256" s="148" t="s">
        <v>2755</v>
      </c>
      <c r="T256" s="148" t="s">
        <v>174</v>
      </c>
      <c r="U256" s="148" t="s">
        <v>121</v>
      </c>
      <c r="V256" s="148" t="s">
        <v>3000</v>
      </c>
      <c r="W256" s="148" t="s">
        <v>3001</v>
      </c>
      <c r="X256" s="51" t="str">
        <f t="shared" si="3"/>
        <v>4</v>
      </c>
      <c r="Y256" s="51" t="str">
        <f>IF(T256="","",IF(AND(T256&lt;&gt;'Tabelas auxiliares'!$B$236,T256&lt;&gt;'Tabelas auxiliares'!$B$237),"FOLHA DE PESSOAL",IF(X256='Tabelas auxiliares'!$A$237,"CUSTEIO",IF(X256='Tabelas auxiliares'!$A$236,"INVESTIMENTO","ERRO - VERIFICAR"))))</f>
        <v>INVESTIMENTO</v>
      </c>
      <c r="Z256" s="150">
        <v>98474.18</v>
      </c>
      <c r="AA256" s="150">
        <v>98474.18</v>
      </c>
      <c r="AB256" s="149"/>
      <c r="AC256" s="149"/>
    </row>
    <row r="257" spans="1:29" x14ac:dyDescent="0.25">
      <c r="A257" s="147" t="s">
        <v>1060</v>
      </c>
      <c r="B257" s="73" t="s">
        <v>499</v>
      </c>
      <c r="C257" s="73" t="s">
        <v>1061</v>
      </c>
      <c r="D257" t="s">
        <v>15</v>
      </c>
      <c r="E257" t="s">
        <v>117</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s="148" t="s">
        <v>3002</v>
      </c>
      <c r="J257" s="148" t="s">
        <v>3003</v>
      </c>
      <c r="K257" s="148" t="s">
        <v>3004</v>
      </c>
      <c r="L257" s="148" t="s">
        <v>3005</v>
      </c>
      <c r="M257" s="148" t="s">
        <v>3006</v>
      </c>
      <c r="N257" s="148" t="s">
        <v>177</v>
      </c>
      <c r="O257" s="148" t="s">
        <v>178</v>
      </c>
      <c r="P257" s="148" t="s">
        <v>288</v>
      </c>
      <c r="Q257" s="148" t="s">
        <v>179</v>
      </c>
      <c r="R257" s="148" t="s">
        <v>176</v>
      </c>
      <c r="S257" s="148" t="s">
        <v>120</v>
      </c>
      <c r="T257" s="148" t="s">
        <v>174</v>
      </c>
      <c r="U257" s="148" t="s">
        <v>119</v>
      </c>
      <c r="V257" s="148" t="s">
        <v>3007</v>
      </c>
      <c r="W257" s="148" t="s">
        <v>3008</v>
      </c>
      <c r="X257" s="51" t="str">
        <f t="shared" si="3"/>
        <v>3</v>
      </c>
      <c r="Y257" s="51" t="str">
        <f>IF(T257="","",IF(AND(T257&lt;&gt;'Tabelas auxiliares'!$B$236,T257&lt;&gt;'Tabelas auxiliares'!$B$237),"FOLHA DE PESSOAL",IF(X257='Tabelas auxiliares'!$A$237,"CUSTEIO",IF(X257='Tabelas auxiliares'!$A$236,"INVESTIMENTO","ERRO - VERIFICAR"))))</f>
        <v>CUSTEIO</v>
      </c>
      <c r="Z257" s="150">
        <v>15913</v>
      </c>
      <c r="AA257" s="150">
        <v>15913</v>
      </c>
      <c r="AB257" s="149"/>
      <c r="AC257" s="149"/>
    </row>
    <row r="258" spans="1:29" x14ac:dyDescent="0.25">
      <c r="A258" s="147" t="s">
        <v>1060</v>
      </c>
      <c r="B258" s="73" t="s">
        <v>499</v>
      </c>
      <c r="C258" s="73" t="s">
        <v>1061</v>
      </c>
      <c r="D258" t="s">
        <v>15</v>
      </c>
      <c r="E258" t="s">
        <v>117</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s="148" t="s">
        <v>3009</v>
      </c>
      <c r="J258" s="148" t="s">
        <v>3010</v>
      </c>
      <c r="K258" s="148" t="s">
        <v>3011</v>
      </c>
      <c r="L258" s="148" t="s">
        <v>3012</v>
      </c>
      <c r="M258" s="148" t="s">
        <v>2689</v>
      </c>
      <c r="N258" s="148" t="s">
        <v>177</v>
      </c>
      <c r="O258" s="148" t="s">
        <v>178</v>
      </c>
      <c r="P258" s="148" t="s">
        <v>288</v>
      </c>
      <c r="Q258" s="148" t="s">
        <v>179</v>
      </c>
      <c r="R258" s="148" t="s">
        <v>176</v>
      </c>
      <c r="S258" s="148" t="s">
        <v>120</v>
      </c>
      <c r="T258" s="148" t="s">
        <v>174</v>
      </c>
      <c r="U258" s="148" t="s">
        <v>119</v>
      </c>
      <c r="V258" s="148" t="s">
        <v>2691</v>
      </c>
      <c r="W258" s="148" t="s">
        <v>2692</v>
      </c>
      <c r="X258" s="51" t="str">
        <f t="shared" si="3"/>
        <v>3</v>
      </c>
      <c r="Y258" s="51" t="str">
        <f>IF(T258="","",IF(AND(T258&lt;&gt;'Tabelas auxiliares'!$B$236,T258&lt;&gt;'Tabelas auxiliares'!$B$237),"FOLHA DE PESSOAL",IF(X258='Tabelas auxiliares'!$A$237,"CUSTEIO",IF(X258='Tabelas auxiliares'!$A$236,"INVESTIMENTO","ERRO - VERIFICAR"))))</f>
        <v>CUSTEIO</v>
      </c>
      <c r="Z258" s="150">
        <v>15000</v>
      </c>
      <c r="AA258" s="150">
        <v>15000</v>
      </c>
      <c r="AB258" s="149"/>
      <c r="AC258" s="149"/>
    </row>
    <row r="259" spans="1:29" x14ac:dyDescent="0.25">
      <c r="A259" s="147" t="s">
        <v>1060</v>
      </c>
      <c r="B259" s="73" t="s">
        <v>499</v>
      </c>
      <c r="C259" s="73" t="s">
        <v>1061</v>
      </c>
      <c r="D259" t="s">
        <v>15</v>
      </c>
      <c r="E259" t="s">
        <v>117</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s="148" t="s">
        <v>3013</v>
      </c>
      <c r="J259" s="148" t="s">
        <v>3003</v>
      </c>
      <c r="K259" s="148" t="s">
        <v>3014</v>
      </c>
      <c r="L259" s="148" t="s">
        <v>3015</v>
      </c>
      <c r="M259" s="148" t="s">
        <v>3006</v>
      </c>
      <c r="N259" s="148" t="s">
        <v>177</v>
      </c>
      <c r="O259" s="148" t="s">
        <v>178</v>
      </c>
      <c r="P259" s="148" t="s">
        <v>288</v>
      </c>
      <c r="Q259" s="148" t="s">
        <v>179</v>
      </c>
      <c r="R259" s="148" t="s">
        <v>176</v>
      </c>
      <c r="S259" s="148" t="s">
        <v>120</v>
      </c>
      <c r="T259" s="148" t="s">
        <v>174</v>
      </c>
      <c r="U259" s="148" t="s">
        <v>119</v>
      </c>
      <c r="V259" s="148" t="s">
        <v>3007</v>
      </c>
      <c r="W259" s="148" t="s">
        <v>3008</v>
      </c>
      <c r="X259" s="51" t="str">
        <f t="shared" si="3"/>
        <v>3</v>
      </c>
      <c r="Y259" s="51" t="str">
        <f>IF(T259="","",IF(AND(T259&lt;&gt;'Tabelas auxiliares'!$B$236,T259&lt;&gt;'Tabelas auxiliares'!$B$237),"FOLHA DE PESSOAL",IF(X259='Tabelas auxiliares'!$A$237,"CUSTEIO",IF(X259='Tabelas auxiliares'!$A$236,"INVESTIMENTO","ERRO - VERIFICAR"))))</f>
        <v>CUSTEIO</v>
      </c>
      <c r="Z259" s="150">
        <v>15913</v>
      </c>
      <c r="AA259" s="150">
        <v>15913</v>
      </c>
      <c r="AB259" s="149"/>
      <c r="AC259" s="149"/>
    </row>
    <row r="260" spans="1:29" x14ac:dyDescent="0.25">
      <c r="A260" s="147" t="s">
        <v>1060</v>
      </c>
      <c r="B260" s="73" t="s">
        <v>499</v>
      </c>
      <c r="C260" s="73" t="s">
        <v>1061</v>
      </c>
      <c r="D260" t="s">
        <v>15</v>
      </c>
      <c r="E260" t="s">
        <v>117</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s="148" t="s">
        <v>2418</v>
      </c>
      <c r="J260" s="148" t="s">
        <v>3016</v>
      </c>
      <c r="K260" s="148" t="s">
        <v>3017</v>
      </c>
      <c r="L260" s="148" t="s">
        <v>3018</v>
      </c>
      <c r="M260" s="148" t="s">
        <v>3019</v>
      </c>
      <c r="N260" s="148" t="s">
        <v>177</v>
      </c>
      <c r="O260" s="148" t="s">
        <v>178</v>
      </c>
      <c r="P260" s="148" t="s">
        <v>288</v>
      </c>
      <c r="Q260" s="148" t="s">
        <v>179</v>
      </c>
      <c r="R260" s="148" t="s">
        <v>176</v>
      </c>
      <c r="S260" s="148" t="s">
        <v>120</v>
      </c>
      <c r="T260" s="148" t="s">
        <v>174</v>
      </c>
      <c r="U260" s="148" t="s">
        <v>119</v>
      </c>
      <c r="V260" s="148" t="s">
        <v>793</v>
      </c>
      <c r="W260" s="148" t="s">
        <v>680</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150">
        <v>1246.6600000000001</v>
      </c>
      <c r="AA260" s="150">
        <v>1246.6600000000001</v>
      </c>
      <c r="AB260" s="149"/>
      <c r="AC260" s="149"/>
    </row>
    <row r="261" spans="1:29" x14ac:dyDescent="0.25">
      <c r="A261" s="147" t="s">
        <v>1060</v>
      </c>
      <c r="B261" s="73" t="s">
        <v>499</v>
      </c>
      <c r="C261" s="73" t="s">
        <v>1061</v>
      </c>
      <c r="D261" t="s">
        <v>15</v>
      </c>
      <c r="E261" t="s">
        <v>117</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s="148" t="s">
        <v>2418</v>
      </c>
      <c r="J261" s="148" t="s">
        <v>3016</v>
      </c>
      <c r="K261" s="148" t="s">
        <v>3020</v>
      </c>
      <c r="L261" s="148" t="s">
        <v>3018</v>
      </c>
      <c r="M261" s="148" t="s">
        <v>3019</v>
      </c>
      <c r="N261" s="148" t="s">
        <v>177</v>
      </c>
      <c r="O261" s="148" t="s">
        <v>178</v>
      </c>
      <c r="P261" s="148" t="s">
        <v>288</v>
      </c>
      <c r="Q261" s="148" t="s">
        <v>179</v>
      </c>
      <c r="R261" s="148" t="s">
        <v>176</v>
      </c>
      <c r="S261" s="148" t="s">
        <v>120</v>
      </c>
      <c r="T261" s="148" t="s">
        <v>174</v>
      </c>
      <c r="U261" s="148" t="s">
        <v>119</v>
      </c>
      <c r="V261" s="148" t="s">
        <v>2691</v>
      </c>
      <c r="W261" s="148" t="s">
        <v>2692</v>
      </c>
      <c r="X261" s="51" t="str">
        <f t="shared" si="4"/>
        <v>3</v>
      </c>
      <c r="Y261" s="51" t="str">
        <f>IF(T261="","",IF(AND(T261&lt;&gt;'Tabelas auxiliares'!$B$236,T261&lt;&gt;'Tabelas auxiliares'!$B$237),"FOLHA DE PESSOAL",IF(X261='Tabelas auxiliares'!$A$237,"CUSTEIO",IF(X261='Tabelas auxiliares'!$A$236,"INVESTIMENTO","ERRO - VERIFICAR"))))</f>
        <v>CUSTEIO</v>
      </c>
      <c r="Z261" s="150">
        <v>10000</v>
      </c>
      <c r="AA261" s="150">
        <v>10000</v>
      </c>
      <c r="AB261" s="149"/>
      <c r="AC261" s="149"/>
    </row>
    <row r="262" spans="1:29" x14ac:dyDescent="0.25">
      <c r="A262" s="147" t="s">
        <v>1060</v>
      </c>
      <c r="B262" s="73" t="s">
        <v>499</v>
      </c>
      <c r="C262" s="73" t="s">
        <v>1061</v>
      </c>
      <c r="D262" t="s">
        <v>15</v>
      </c>
      <c r="E262" t="s">
        <v>117</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s="148" t="s">
        <v>3021</v>
      </c>
      <c r="J262" s="148" t="s">
        <v>3022</v>
      </c>
      <c r="K262" s="148" t="s">
        <v>3023</v>
      </c>
      <c r="L262" s="148" t="s">
        <v>3024</v>
      </c>
      <c r="M262" s="148" t="s">
        <v>3025</v>
      </c>
      <c r="N262" s="148" t="s">
        <v>177</v>
      </c>
      <c r="O262" s="148" t="s">
        <v>178</v>
      </c>
      <c r="P262" s="148" t="s">
        <v>288</v>
      </c>
      <c r="Q262" s="148" t="s">
        <v>179</v>
      </c>
      <c r="R262" s="148" t="s">
        <v>176</v>
      </c>
      <c r="S262" s="148" t="s">
        <v>120</v>
      </c>
      <c r="T262" s="148" t="s">
        <v>174</v>
      </c>
      <c r="U262" s="148" t="s">
        <v>119</v>
      </c>
      <c r="V262" s="148" t="s">
        <v>821</v>
      </c>
      <c r="W262" s="148" t="s">
        <v>706</v>
      </c>
      <c r="X262" s="51" t="str">
        <f t="shared" si="4"/>
        <v>3</v>
      </c>
      <c r="Y262" s="51" t="str">
        <f>IF(T262="","",IF(AND(T262&lt;&gt;'Tabelas auxiliares'!$B$236,T262&lt;&gt;'Tabelas auxiliares'!$B$237),"FOLHA DE PESSOAL",IF(X262='Tabelas auxiliares'!$A$237,"CUSTEIO",IF(X262='Tabelas auxiliares'!$A$236,"INVESTIMENTO","ERRO - VERIFICAR"))))</f>
        <v>CUSTEIO</v>
      </c>
      <c r="Z262" s="150">
        <v>5271.39</v>
      </c>
      <c r="AA262" s="149"/>
      <c r="AB262" s="149"/>
      <c r="AC262" s="150">
        <v>3651.07</v>
      </c>
    </row>
    <row r="263" spans="1:29" x14ac:dyDescent="0.25">
      <c r="A263" s="147" t="s">
        <v>1060</v>
      </c>
      <c r="B263" s="73" t="s">
        <v>499</v>
      </c>
      <c r="C263" s="73" t="s">
        <v>1061</v>
      </c>
      <c r="D263" t="s">
        <v>15</v>
      </c>
      <c r="E263" t="s">
        <v>117</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s="148" t="s">
        <v>3026</v>
      </c>
      <c r="J263" s="148" t="s">
        <v>3027</v>
      </c>
      <c r="K263" s="148" t="s">
        <v>3028</v>
      </c>
      <c r="L263" s="148" t="s">
        <v>3029</v>
      </c>
      <c r="M263" s="148" t="s">
        <v>3030</v>
      </c>
      <c r="N263" s="148" t="s">
        <v>177</v>
      </c>
      <c r="O263" s="148" t="s">
        <v>178</v>
      </c>
      <c r="P263" s="148" t="s">
        <v>288</v>
      </c>
      <c r="Q263" s="148" t="s">
        <v>179</v>
      </c>
      <c r="R263" s="148" t="s">
        <v>176</v>
      </c>
      <c r="S263" s="148" t="s">
        <v>120</v>
      </c>
      <c r="T263" s="148" t="s">
        <v>174</v>
      </c>
      <c r="U263" s="148" t="s">
        <v>119</v>
      </c>
      <c r="V263" s="148" t="s">
        <v>724</v>
      </c>
      <c r="W263" s="148" t="s">
        <v>636</v>
      </c>
      <c r="X263" s="51" t="str">
        <f t="shared" si="4"/>
        <v>3</v>
      </c>
      <c r="Y263" s="51" t="str">
        <f>IF(T263="","",IF(AND(T263&lt;&gt;'Tabelas auxiliares'!$B$236,T263&lt;&gt;'Tabelas auxiliares'!$B$237),"FOLHA DE PESSOAL",IF(X263='Tabelas auxiliares'!$A$237,"CUSTEIO",IF(X263='Tabelas auxiliares'!$A$236,"INVESTIMENTO","ERRO - VERIFICAR"))))</f>
        <v>CUSTEIO</v>
      </c>
      <c r="Z263" s="150">
        <v>6459.25</v>
      </c>
      <c r="AA263" s="149"/>
      <c r="AB263" s="149"/>
      <c r="AC263" s="150">
        <v>71.09</v>
      </c>
    </row>
    <row r="264" spans="1:29" x14ac:dyDescent="0.25">
      <c r="A264" s="147" t="s">
        <v>1060</v>
      </c>
      <c r="B264" s="73" t="s">
        <v>499</v>
      </c>
      <c r="C264" s="73" t="s">
        <v>1061</v>
      </c>
      <c r="D264" t="s">
        <v>15</v>
      </c>
      <c r="E264" t="s">
        <v>117</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s="148" t="s">
        <v>2385</v>
      </c>
      <c r="J264" s="148" t="s">
        <v>3010</v>
      </c>
      <c r="K264" s="148" t="s">
        <v>3031</v>
      </c>
      <c r="L264" s="148" t="s">
        <v>3012</v>
      </c>
      <c r="M264" s="148" t="s">
        <v>2689</v>
      </c>
      <c r="N264" s="148" t="s">
        <v>177</v>
      </c>
      <c r="O264" s="148" t="s">
        <v>178</v>
      </c>
      <c r="P264" s="148" t="s">
        <v>288</v>
      </c>
      <c r="Q264" s="148" t="s">
        <v>179</v>
      </c>
      <c r="R264" s="148" t="s">
        <v>176</v>
      </c>
      <c r="S264" s="148" t="s">
        <v>120</v>
      </c>
      <c r="T264" s="148" t="s">
        <v>174</v>
      </c>
      <c r="U264" s="148" t="s">
        <v>119</v>
      </c>
      <c r="V264" s="148" t="s">
        <v>793</v>
      </c>
      <c r="W264" s="148" t="s">
        <v>680</v>
      </c>
      <c r="X264" s="51" t="str">
        <f t="shared" si="4"/>
        <v>3</v>
      </c>
      <c r="Y264" s="51" t="str">
        <f>IF(T264="","",IF(AND(T264&lt;&gt;'Tabelas auxiliares'!$B$236,T264&lt;&gt;'Tabelas auxiliares'!$B$237),"FOLHA DE PESSOAL",IF(X264='Tabelas auxiliares'!$A$237,"CUSTEIO",IF(X264='Tabelas auxiliares'!$A$236,"INVESTIMENTO","ERRO - VERIFICAR"))))</f>
        <v>CUSTEIO</v>
      </c>
      <c r="Z264" s="150">
        <v>6303.19</v>
      </c>
      <c r="AA264" s="150">
        <v>2626.3</v>
      </c>
      <c r="AB264" s="149"/>
      <c r="AC264" s="150">
        <v>3676.89</v>
      </c>
    </row>
    <row r="265" spans="1:29" x14ac:dyDescent="0.25">
      <c r="A265" s="147" t="s">
        <v>1060</v>
      </c>
      <c r="B265" s="73" t="s">
        <v>499</v>
      </c>
      <c r="C265" s="73" t="s">
        <v>1061</v>
      </c>
      <c r="D265" t="s">
        <v>15</v>
      </c>
      <c r="E265" t="s">
        <v>117</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s="148" t="s">
        <v>2385</v>
      </c>
      <c r="J265" s="148" t="s">
        <v>3010</v>
      </c>
      <c r="K265" s="148" t="s">
        <v>3032</v>
      </c>
      <c r="L265" s="148" t="s">
        <v>3012</v>
      </c>
      <c r="M265" s="148" t="s">
        <v>2689</v>
      </c>
      <c r="N265" s="148" t="s">
        <v>177</v>
      </c>
      <c r="O265" s="148" t="s">
        <v>178</v>
      </c>
      <c r="P265" s="148" t="s">
        <v>288</v>
      </c>
      <c r="Q265" s="148" t="s">
        <v>179</v>
      </c>
      <c r="R265" s="148" t="s">
        <v>176</v>
      </c>
      <c r="S265" s="148" t="s">
        <v>120</v>
      </c>
      <c r="T265" s="148" t="s">
        <v>174</v>
      </c>
      <c r="U265" s="148" t="s">
        <v>119</v>
      </c>
      <c r="V265" s="148" t="s">
        <v>2691</v>
      </c>
      <c r="W265" s="148" t="s">
        <v>2692</v>
      </c>
      <c r="X265" s="51" t="str">
        <f t="shared" si="4"/>
        <v>3</v>
      </c>
      <c r="Y265" s="51" t="str">
        <f>IF(T265="","",IF(AND(T265&lt;&gt;'Tabelas auxiliares'!$B$236,T265&lt;&gt;'Tabelas auxiliares'!$B$237),"FOLHA DE PESSOAL",IF(X265='Tabelas auxiliares'!$A$237,"CUSTEIO",IF(X265='Tabelas auxiliares'!$A$236,"INVESTIMENTO","ERRO - VERIFICAR"))))</f>
        <v>CUSTEIO</v>
      </c>
      <c r="Z265" s="150">
        <v>16025.35</v>
      </c>
      <c r="AA265" s="150">
        <v>13525.35</v>
      </c>
      <c r="AB265" s="149"/>
      <c r="AC265" s="150">
        <v>2500</v>
      </c>
    </row>
    <row r="266" spans="1:29" x14ac:dyDescent="0.25">
      <c r="A266" s="147" t="s">
        <v>1060</v>
      </c>
      <c r="B266" s="73" t="s">
        <v>499</v>
      </c>
      <c r="C266" s="73" t="s">
        <v>1061</v>
      </c>
      <c r="D266" t="s">
        <v>15</v>
      </c>
      <c r="E266" t="s">
        <v>117</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s="148" t="s">
        <v>3033</v>
      </c>
      <c r="J266" s="148" t="s">
        <v>3034</v>
      </c>
      <c r="K266" s="148" t="s">
        <v>3035</v>
      </c>
      <c r="L266" s="148" t="s">
        <v>3036</v>
      </c>
      <c r="M266" s="148" t="s">
        <v>3037</v>
      </c>
      <c r="N266" s="148" t="s">
        <v>177</v>
      </c>
      <c r="O266" s="148" t="s">
        <v>178</v>
      </c>
      <c r="P266" s="148" t="s">
        <v>288</v>
      </c>
      <c r="Q266" s="148" t="s">
        <v>179</v>
      </c>
      <c r="R266" s="148" t="s">
        <v>176</v>
      </c>
      <c r="S266" s="148" t="s">
        <v>120</v>
      </c>
      <c r="T266" s="148" t="s">
        <v>174</v>
      </c>
      <c r="U266" s="148" t="s">
        <v>119</v>
      </c>
      <c r="V266" s="148" t="s">
        <v>786</v>
      </c>
      <c r="W266" s="148" t="s">
        <v>674</v>
      </c>
      <c r="X266" s="51" t="str">
        <f t="shared" si="4"/>
        <v>3</v>
      </c>
      <c r="Y266" s="51" t="str">
        <f>IF(T266="","",IF(AND(T266&lt;&gt;'Tabelas auxiliares'!$B$236,T266&lt;&gt;'Tabelas auxiliares'!$B$237),"FOLHA DE PESSOAL",IF(X266='Tabelas auxiliares'!$A$237,"CUSTEIO",IF(X266='Tabelas auxiliares'!$A$236,"INVESTIMENTO","ERRO - VERIFICAR"))))</f>
        <v>CUSTEIO</v>
      </c>
      <c r="Z266" s="150">
        <v>19542.95</v>
      </c>
      <c r="AA266" s="149"/>
      <c r="AB266" s="149"/>
      <c r="AC266" s="150">
        <v>600</v>
      </c>
    </row>
    <row r="267" spans="1:29" x14ac:dyDescent="0.25">
      <c r="A267" s="147" t="s">
        <v>1060</v>
      </c>
      <c r="B267" s="73" t="s">
        <v>499</v>
      </c>
      <c r="C267" s="73" t="s">
        <v>1061</v>
      </c>
      <c r="D267" t="s">
        <v>15</v>
      </c>
      <c r="E267" t="s">
        <v>117</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s="148" t="s">
        <v>3038</v>
      </c>
      <c r="J267" s="148" t="s">
        <v>3039</v>
      </c>
      <c r="K267" s="148" t="s">
        <v>3040</v>
      </c>
      <c r="L267" s="148" t="s">
        <v>3041</v>
      </c>
      <c r="M267" s="148" t="s">
        <v>3042</v>
      </c>
      <c r="N267" s="148" t="s">
        <v>177</v>
      </c>
      <c r="O267" s="148" t="s">
        <v>178</v>
      </c>
      <c r="P267" s="148" t="s">
        <v>288</v>
      </c>
      <c r="Q267" s="148" t="s">
        <v>179</v>
      </c>
      <c r="R267" s="148" t="s">
        <v>176</v>
      </c>
      <c r="S267" s="148" t="s">
        <v>120</v>
      </c>
      <c r="T267" s="148" t="s">
        <v>174</v>
      </c>
      <c r="U267" s="148" t="s">
        <v>119</v>
      </c>
      <c r="V267" s="148" t="s">
        <v>2691</v>
      </c>
      <c r="W267" s="148" t="s">
        <v>2692</v>
      </c>
      <c r="X267" s="51" t="str">
        <f t="shared" si="4"/>
        <v>3</v>
      </c>
      <c r="Y267" s="51" t="str">
        <f>IF(T267="","",IF(AND(T267&lt;&gt;'Tabelas auxiliares'!$B$236,T267&lt;&gt;'Tabelas auxiliares'!$B$237),"FOLHA DE PESSOAL",IF(X267='Tabelas auxiliares'!$A$237,"CUSTEIO",IF(X267='Tabelas auxiliares'!$A$236,"INVESTIMENTO","ERRO - VERIFICAR"))))</f>
        <v>CUSTEIO</v>
      </c>
      <c r="Z267" s="150">
        <v>1079.49</v>
      </c>
      <c r="AA267" s="149"/>
      <c r="AB267" s="149"/>
      <c r="AC267" s="150">
        <v>55.03</v>
      </c>
    </row>
    <row r="268" spans="1:29" x14ac:dyDescent="0.25">
      <c r="A268" s="147" t="s">
        <v>1060</v>
      </c>
      <c r="B268" s="73" t="s">
        <v>499</v>
      </c>
      <c r="C268" s="73" t="s">
        <v>1061</v>
      </c>
      <c r="D268" t="s">
        <v>15</v>
      </c>
      <c r="E268" t="s">
        <v>117</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s="148" t="s">
        <v>2259</v>
      </c>
      <c r="J268" s="148" t="s">
        <v>3043</v>
      </c>
      <c r="K268" s="148" t="s">
        <v>3044</v>
      </c>
      <c r="L268" s="148" t="s">
        <v>3045</v>
      </c>
      <c r="M268" s="148" t="s">
        <v>3046</v>
      </c>
      <c r="N268" s="148" t="s">
        <v>177</v>
      </c>
      <c r="O268" s="148" t="s">
        <v>178</v>
      </c>
      <c r="P268" s="148" t="s">
        <v>288</v>
      </c>
      <c r="Q268" s="148" t="s">
        <v>179</v>
      </c>
      <c r="R268" s="148" t="s">
        <v>176</v>
      </c>
      <c r="S268" s="148" t="s">
        <v>120</v>
      </c>
      <c r="T268" s="148" t="s">
        <v>174</v>
      </c>
      <c r="U268" s="148" t="s">
        <v>119</v>
      </c>
      <c r="V268" s="148" t="s">
        <v>2916</v>
      </c>
      <c r="W268" s="148" t="s">
        <v>2917</v>
      </c>
      <c r="X268" s="51" t="str">
        <f t="shared" si="4"/>
        <v>3</v>
      </c>
      <c r="Y268" s="51" t="str">
        <f>IF(T268="","",IF(AND(T268&lt;&gt;'Tabelas auxiliares'!$B$236,T268&lt;&gt;'Tabelas auxiliares'!$B$237),"FOLHA DE PESSOAL",IF(X268='Tabelas auxiliares'!$A$237,"CUSTEIO",IF(X268='Tabelas auxiliares'!$A$236,"INVESTIMENTO","ERRO - VERIFICAR"))))</f>
        <v>CUSTEIO</v>
      </c>
      <c r="Z268" s="150">
        <v>7657.86</v>
      </c>
      <c r="AA268" s="150">
        <v>1613.27</v>
      </c>
      <c r="AB268" s="149"/>
      <c r="AC268" s="150">
        <v>6044.59</v>
      </c>
    </row>
    <row r="269" spans="1:29" x14ac:dyDescent="0.25">
      <c r="A269" s="147" t="s">
        <v>1060</v>
      </c>
      <c r="B269" s="73" t="s">
        <v>499</v>
      </c>
      <c r="C269" s="73" t="s">
        <v>1061</v>
      </c>
      <c r="D269" t="s">
        <v>15</v>
      </c>
      <c r="E269" t="s">
        <v>117</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s="148" t="s">
        <v>3047</v>
      </c>
      <c r="J269" s="148" t="s">
        <v>3048</v>
      </c>
      <c r="K269" s="148" t="s">
        <v>3049</v>
      </c>
      <c r="L269" s="148" t="s">
        <v>3050</v>
      </c>
      <c r="M269" s="148" t="s">
        <v>3051</v>
      </c>
      <c r="N269" s="148" t="s">
        <v>177</v>
      </c>
      <c r="O269" s="148" t="s">
        <v>178</v>
      </c>
      <c r="P269" s="148" t="s">
        <v>288</v>
      </c>
      <c r="Q269" s="148" t="s">
        <v>179</v>
      </c>
      <c r="R269" s="148" t="s">
        <v>176</v>
      </c>
      <c r="S269" s="148" t="s">
        <v>120</v>
      </c>
      <c r="T269" s="148" t="s">
        <v>319</v>
      </c>
      <c r="U269" s="148" t="s">
        <v>3052</v>
      </c>
      <c r="V269" s="148" t="s">
        <v>787</v>
      </c>
      <c r="W269" s="148" t="s">
        <v>676</v>
      </c>
      <c r="X269" s="51" t="str">
        <f t="shared" si="4"/>
        <v>3</v>
      </c>
      <c r="Y269" s="51" t="str">
        <f>IF(T269="","",IF(AND(T269&lt;&gt;'Tabelas auxiliares'!$B$236,T269&lt;&gt;'Tabelas auxiliares'!$B$237),"FOLHA DE PESSOAL",IF(X269='Tabelas auxiliares'!$A$237,"CUSTEIO",IF(X269='Tabelas auxiliares'!$A$236,"INVESTIMENTO","ERRO - VERIFICAR"))))</f>
        <v>CUSTEIO</v>
      </c>
      <c r="Z269" s="150">
        <v>80000</v>
      </c>
      <c r="AA269" s="149"/>
      <c r="AB269" s="149"/>
      <c r="AC269" s="150">
        <v>80000</v>
      </c>
    </row>
    <row r="270" spans="1:29" x14ac:dyDescent="0.25">
      <c r="A270" s="147" t="s">
        <v>1060</v>
      </c>
      <c r="B270" s="73" t="s">
        <v>499</v>
      </c>
      <c r="C270" s="73" t="s">
        <v>1061</v>
      </c>
      <c r="D270" t="s">
        <v>15</v>
      </c>
      <c r="E270" t="s">
        <v>117</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s="148" t="s">
        <v>2450</v>
      </c>
      <c r="J270" s="148" t="s">
        <v>3053</v>
      </c>
      <c r="K270" s="148" t="s">
        <v>3054</v>
      </c>
      <c r="L270" s="148" t="s">
        <v>3055</v>
      </c>
      <c r="M270" s="148" t="s">
        <v>3056</v>
      </c>
      <c r="N270" s="148" t="s">
        <v>177</v>
      </c>
      <c r="O270" s="148" t="s">
        <v>178</v>
      </c>
      <c r="P270" s="148" t="s">
        <v>288</v>
      </c>
      <c r="Q270" s="148" t="s">
        <v>179</v>
      </c>
      <c r="R270" s="148" t="s">
        <v>176</v>
      </c>
      <c r="S270" s="148" t="s">
        <v>120</v>
      </c>
      <c r="T270" s="148" t="s">
        <v>174</v>
      </c>
      <c r="U270" s="148" t="s">
        <v>119</v>
      </c>
      <c r="V270" s="148" t="s">
        <v>3007</v>
      </c>
      <c r="W270" s="148" t="s">
        <v>3008</v>
      </c>
      <c r="X270" s="51" t="str">
        <f t="shared" si="4"/>
        <v>3</v>
      </c>
      <c r="Y270" s="51" t="str">
        <f>IF(T270="","",IF(AND(T270&lt;&gt;'Tabelas auxiliares'!$B$236,T270&lt;&gt;'Tabelas auxiliares'!$B$237),"FOLHA DE PESSOAL",IF(X270='Tabelas auxiliares'!$A$237,"CUSTEIO",IF(X270='Tabelas auxiliares'!$A$236,"INVESTIMENTO","ERRO - VERIFICAR"))))</f>
        <v>CUSTEIO</v>
      </c>
      <c r="Z270" s="150">
        <v>2250</v>
      </c>
      <c r="AA270" s="149"/>
      <c r="AB270" s="149"/>
      <c r="AC270" s="150">
        <v>2250</v>
      </c>
    </row>
    <row r="271" spans="1:29" x14ac:dyDescent="0.25">
      <c r="A271" s="147" t="s">
        <v>1060</v>
      </c>
      <c r="B271" s="73" t="s">
        <v>499</v>
      </c>
      <c r="C271" s="73" t="s">
        <v>1061</v>
      </c>
      <c r="D271" t="s">
        <v>15</v>
      </c>
      <c r="E271" t="s">
        <v>117</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s="148" t="s">
        <v>3057</v>
      </c>
      <c r="J271" s="148" t="s">
        <v>3058</v>
      </c>
      <c r="K271" s="148" t="s">
        <v>3059</v>
      </c>
      <c r="L271" s="148" t="s">
        <v>3060</v>
      </c>
      <c r="M271" s="148" t="s">
        <v>3037</v>
      </c>
      <c r="N271" s="148" t="s">
        <v>177</v>
      </c>
      <c r="O271" s="148" t="s">
        <v>178</v>
      </c>
      <c r="P271" s="148" t="s">
        <v>288</v>
      </c>
      <c r="Q271" s="148" t="s">
        <v>179</v>
      </c>
      <c r="R271" s="148" t="s">
        <v>176</v>
      </c>
      <c r="S271" s="148" t="s">
        <v>180</v>
      </c>
      <c r="T271" s="148" t="s">
        <v>174</v>
      </c>
      <c r="U271" s="148" t="s">
        <v>119</v>
      </c>
      <c r="V271" s="148" t="s">
        <v>786</v>
      </c>
      <c r="W271" s="148" t="s">
        <v>674</v>
      </c>
      <c r="X271" s="51" t="str">
        <f t="shared" si="4"/>
        <v>3</v>
      </c>
      <c r="Y271" s="51" t="str">
        <f>IF(T271="","",IF(AND(T271&lt;&gt;'Tabelas auxiliares'!$B$236,T271&lt;&gt;'Tabelas auxiliares'!$B$237),"FOLHA DE PESSOAL",IF(X271='Tabelas auxiliares'!$A$237,"CUSTEIO",IF(X271='Tabelas auxiliares'!$A$236,"INVESTIMENTO","ERRO - VERIFICAR"))))</f>
        <v>CUSTEIO</v>
      </c>
      <c r="Z271" s="150">
        <v>79561.240000000005</v>
      </c>
      <c r="AA271" s="149"/>
      <c r="AB271" s="149"/>
      <c r="AC271" s="150">
        <v>79561.240000000005</v>
      </c>
    </row>
    <row r="272" spans="1:29" x14ac:dyDescent="0.25">
      <c r="A272" s="147" t="s">
        <v>1060</v>
      </c>
      <c r="B272" s="73" t="s">
        <v>499</v>
      </c>
      <c r="C272" s="73" t="s">
        <v>1061</v>
      </c>
      <c r="D272" t="s">
        <v>295</v>
      </c>
      <c r="E272" t="s">
        <v>117</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s="148" t="s">
        <v>3061</v>
      </c>
      <c r="J272" s="148" t="s">
        <v>3062</v>
      </c>
      <c r="K272" s="148" t="s">
        <v>3063</v>
      </c>
      <c r="L272" s="148" t="s">
        <v>3064</v>
      </c>
      <c r="M272" s="148" t="s">
        <v>3046</v>
      </c>
      <c r="N272" s="148" t="s">
        <v>177</v>
      </c>
      <c r="O272" s="148" t="s">
        <v>178</v>
      </c>
      <c r="P272" s="148" t="s">
        <v>288</v>
      </c>
      <c r="Q272" s="148" t="s">
        <v>179</v>
      </c>
      <c r="R272" s="148" t="s">
        <v>176</v>
      </c>
      <c r="S272" s="148" t="s">
        <v>180</v>
      </c>
      <c r="T272" s="148" t="s">
        <v>174</v>
      </c>
      <c r="U272" s="148" t="s">
        <v>119</v>
      </c>
      <c r="V272" s="148" t="s">
        <v>2691</v>
      </c>
      <c r="W272" s="148" t="s">
        <v>2692</v>
      </c>
      <c r="X272" s="51" t="str">
        <f t="shared" si="4"/>
        <v>3</v>
      </c>
      <c r="Y272" s="51" t="str">
        <f>IF(T272="","",IF(AND(T272&lt;&gt;'Tabelas auxiliares'!$B$236,T272&lt;&gt;'Tabelas auxiliares'!$B$237),"FOLHA DE PESSOAL",IF(X272='Tabelas auxiliares'!$A$237,"CUSTEIO",IF(X272='Tabelas auxiliares'!$A$236,"INVESTIMENTO","ERRO - VERIFICAR"))))</f>
        <v>CUSTEIO</v>
      </c>
      <c r="Z272" s="150">
        <v>13196.26</v>
      </c>
      <c r="AA272" s="149"/>
      <c r="AB272" s="149"/>
      <c r="AC272" s="150">
        <v>9665.8700000000008</v>
      </c>
    </row>
    <row r="273" spans="1:29" x14ac:dyDescent="0.25">
      <c r="A273" s="147" t="s">
        <v>1060</v>
      </c>
      <c r="B273" s="73" t="s">
        <v>499</v>
      </c>
      <c r="C273" s="73" t="s">
        <v>1061</v>
      </c>
      <c r="D273" t="s">
        <v>295</v>
      </c>
      <c r="E273" t="s">
        <v>117</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s="148" t="s">
        <v>3038</v>
      </c>
      <c r="J273" s="148" t="s">
        <v>3039</v>
      </c>
      <c r="K273" s="148" t="s">
        <v>3065</v>
      </c>
      <c r="L273" s="148" t="s">
        <v>3041</v>
      </c>
      <c r="M273" s="148" t="s">
        <v>3042</v>
      </c>
      <c r="N273" s="148" t="s">
        <v>177</v>
      </c>
      <c r="O273" s="148" t="s">
        <v>178</v>
      </c>
      <c r="P273" s="148" t="s">
        <v>288</v>
      </c>
      <c r="Q273" s="148" t="s">
        <v>179</v>
      </c>
      <c r="R273" s="148" t="s">
        <v>176</v>
      </c>
      <c r="S273" s="148" t="s">
        <v>180</v>
      </c>
      <c r="T273" s="148" t="s">
        <v>174</v>
      </c>
      <c r="U273" s="148" t="s">
        <v>119</v>
      </c>
      <c r="V273" s="148" t="s">
        <v>2691</v>
      </c>
      <c r="W273" s="148" t="s">
        <v>2692</v>
      </c>
      <c r="X273" s="51" t="str">
        <f t="shared" si="4"/>
        <v>3</v>
      </c>
      <c r="Y273" s="51" t="str">
        <f>IF(T273="","",IF(AND(T273&lt;&gt;'Tabelas auxiliares'!$B$236,T273&lt;&gt;'Tabelas auxiliares'!$B$237),"FOLHA DE PESSOAL",IF(X273='Tabelas auxiliares'!$A$237,"CUSTEIO",IF(X273='Tabelas auxiliares'!$A$236,"INVESTIMENTO","ERRO - VERIFICAR"))))</f>
        <v>CUSTEIO</v>
      </c>
      <c r="Z273" s="150">
        <v>2230.65</v>
      </c>
      <c r="AA273" s="149"/>
      <c r="AB273" s="149"/>
      <c r="AC273" s="150">
        <v>2230.65</v>
      </c>
    </row>
    <row r="274" spans="1:29" x14ac:dyDescent="0.25">
      <c r="A274" s="147" t="s">
        <v>1060</v>
      </c>
      <c r="B274" s="73" t="s">
        <v>499</v>
      </c>
      <c r="C274" s="73" t="s">
        <v>1061</v>
      </c>
      <c r="D274" t="s">
        <v>295</v>
      </c>
      <c r="E274" t="s">
        <v>117</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s="148" t="s">
        <v>2259</v>
      </c>
      <c r="J274" s="148" t="s">
        <v>3043</v>
      </c>
      <c r="K274" s="148" t="s">
        <v>3066</v>
      </c>
      <c r="L274" s="148" t="s">
        <v>3045</v>
      </c>
      <c r="M274" s="148" t="s">
        <v>3046</v>
      </c>
      <c r="N274" s="148" t="s">
        <v>177</v>
      </c>
      <c r="O274" s="148" t="s">
        <v>178</v>
      </c>
      <c r="P274" s="148" t="s">
        <v>288</v>
      </c>
      <c r="Q274" s="148" t="s">
        <v>179</v>
      </c>
      <c r="R274" s="148" t="s">
        <v>176</v>
      </c>
      <c r="S274" s="148" t="s">
        <v>180</v>
      </c>
      <c r="T274" s="148" t="s">
        <v>174</v>
      </c>
      <c r="U274" s="148" t="s">
        <v>119</v>
      </c>
      <c r="V274" s="148" t="s">
        <v>2916</v>
      </c>
      <c r="W274" s="148" t="s">
        <v>2917</v>
      </c>
      <c r="X274" s="51" t="str">
        <f t="shared" si="4"/>
        <v>3</v>
      </c>
      <c r="Y274" s="51" t="str">
        <f>IF(T274="","",IF(AND(T274&lt;&gt;'Tabelas auxiliares'!$B$236,T274&lt;&gt;'Tabelas auxiliares'!$B$237),"FOLHA DE PESSOAL",IF(X274='Tabelas auxiliares'!$A$237,"CUSTEIO",IF(X274='Tabelas auxiliares'!$A$236,"INVESTIMENTO","ERRO - VERIFICAR"))))</f>
        <v>CUSTEIO</v>
      </c>
      <c r="Z274" s="150">
        <v>1252.8</v>
      </c>
      <c r="AA274" s="150">
        <v>1252.8</v>
      </c>
      <c r="AB274" s="149"/>
      <c r="AC274" s="149"/>
    </row>
    <row r="275" spans="1:29" x14ac:dyDescent="0.25">
      <c r="A275" s="147" t="s">
        <v>1060</v>
      </c>
      <c r="B275" s="73" t="s">
        <v>502</v>
      </c>
      <c r="C275" s="73" t="s">
        <v>1061</v>
      </c>
      <c r="D275" t="s">
        <v>55</v>
      </c>
      <c r="E275" t="s">
        <v>117</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s="148" t="s">
        <v>2599</v>
      </c>
      <c r="J275" s="148" t="s">
        <v>3067</v>
      </c>
      <c r="K275" s="148" t="s">
        <v>3068</v>
      </c>
      <c r="L275" s="148" t="s">
        <v>3069</v>
      </c>
      <c r="M275" s="148" t="s">
        <v>3070</v>
      </c>
      <c r="N275" s="148" t="s">
        <v>177</v>
      </c>
      <c r="O275" s="148" t="s">
        <v>178</v>
      </c>
      <c r="P275" s="148" t="s">
        <v>288</v>
      </c>
      <c r="Q275" s="148" t="s">
        <v>179</v>
      </c>
      <c r="R275" s="148" t="s">
        <v>176</v>
      </c>
      <c r="S275" s="148" t="s">
        <v>120</v>
      </c>
      <c r="T275" s="148" t="s">
        <v>174</v>
      </c>
      <c r="U275" s="148" t="s">
        <v>119</v>
      </c>
      <c r="V275" s="148" t="s">
        <v>810</v>
      </c>
      <c r="W275" s="148" t="s">
        <v>697</v>
      </c>
      <c r="X275" s="51" t="str">
        <f t="shared" si="4"/>
        <v>3</v>
      </c>
      <c r="Y275" s="51" t="str">
        <f>IF(T275="","",IF(AND(T275&lt;&gt;'Tabelas auxiliares'!$B$236,T275&lt;&gt;'Tabelas auxiliares'!$B$237),"FOLHA DE PESSOAL",IF(X275='Tabelas auxiliares'!$A$237,"CUSTEIO",IF(X275='Tabelas auxiliares'!$A$236,"INVESTIMENTO","ERRO - VERIFICAR"))))</f>
        <v>CUSTEIO</v>
      </c>
      <c r="Z275" s="150">
        <v>6933.16</v>
      </c>
      <c r="AA275" s="150">
        <v>6933.16</v>
      </c>
      <c r="AB275" s="149"/>
      <c r="AC275" s="149"/>
    </row>
    <row r="276" spans="1:29" x14ac:dyDescent="0.25">
      <c r="A276" s="147" t="s">
        <v>1060</v>
      </c>
      <c r="B276" s="73" t="s">
        <v>505</v>
      </c>
      <c r="C276" s="73" t="s">
        <v>1061</v>
      </c>
      <c r="D276" t="s">
        <v>55</v>
      </c>
      <c r="E276" t="s">
        <v>117</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s="148" t="s">
        <v>2518</v>
      </c>
      <c r="J276" s="148" t="s">
        <v>3071</v>
      </c>
      <c r="K276" s="148" t="s">
        <v>3072</v>
      </c>
      <c r="L276" s="148" t="s">
        <v>3073</v>
      </c>
      <c r="M276" s="148" t="s">
        <v>3074</v>
      </c>
      <c r="N276" s="148" t="s">
        <v>177</v>
      </c>
      <c r="O276" s="148" t="s">
        <v>178</v>
      </c>
      <c r="P276" s="148" t="s">
        <v>288</v>
      </c>
      <c r="Q276" s="148" t="s">
        <v>179</v>
      </c>
      <c r="R276" s="148" t="s">
        <v>176</v>
      </c>
      <c r="S276" s="148" t="s">
        <v>120</v>
      </c>
      <c r="T276" s="148" t="s">
        <v>174</v>
      </c>
      <c r="U276" s="148" t="s">
        <v>119</v>
      </c>
      <c r="V276" s="148" t="s">
        <v>810</v>
      </c>
      <c r="W276" s="148" t="s">
        <v>697</v>
      </c>
      <c r="X276" s="51" t="str">
        <f t="shared" si="4"/>
        <v>3</v>
      </c>
      <c r="Y276" s="51" t="str">
        <f>IF(T276="","",IF(AND(T276&lt;&gt;'Tabelas auxiliares'!$B$236,T276&lt;&gt;'Tabelas auxiliares'!$B$237),"FOLHA DE PESSOAL",IF(X276='Tabelas auxiliares'!$A$237,"CUSTEIO",IF(X276='Tabelas auxiliares'!$A$236,"INVESTIMENTO","ERRO - VERIFICAR"))))</f>
        <v>CUSTEIO</v>
      </c>
      <c r="Z276" s="150">
        <v>4096</v>
      </c>
      <c r="AA276" s="150">
        <v>880</v>
      </c>
      <c r="AB276" s="149"/>
      <c r="AC276" s="150">
        <v>3216</v>
      </c>
    </row>
    <row r="277" spans="1:29" x14ac:dyDescent="0.25">
      <c r="A277" s="147" t="s">
        <v>1060</v>
      </c>
      <c r="B277" s="73" t="s">
        <v>505</v>
      </c>
      <c r="C277" s="73" t="s">
        <v>1061</v>
      </c>
      <c r="D277" t="s">
        <v>55</v>
      </c>
      <c r="E277" t="s">
        <v>117</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s="148" t="s">
        <v>2518</v>
      </c>
      <c r="J277" s="148" t="s">
        <v>3071</v>
      </c>
      <c r="K277" s="148" t="s">
        <v>3072</v>
      </c>
      <c r="L277" s="148" t="s">
        <v>3073</v>
      </c>
      <c r="M277" s="148" t="s">
        <v>3074</v>
      </c>
      <c r="N277" s="148" t="s">
        <v>177</v>
      </c>
      <c r="O277" s="148" t="s">
        <v>178</v>
      </c>
      <c r="P277" s="148" t="s">
        <v>288</v>
      </c>
      <c r="Q277" s="148" t="s">
        <v>179</v>
      </c>
      <c r="R277" s="148" t="s">
        <v>176</v>
      </c>
      <c r="S277" s="148" t="s">
        <v>120</v>
      </c>
      <c r="T277" s="148" t="s">
        <v>174</v>
      </c>
      <c r="U277" s="148" t="s">
        <v>119</v>
      </c>
      <c r="V277" s="148" t="s">
        <v>732</v>
      </c>
      <c r="W277" s="148" t="s">
        <v>642</v>
      </c>
      <c r="X277" s="51" t="str">
        <f t="shared" si="4"/>
        <v>3</v>
      </c>
      <c r="Y277" s="51" t="str">
        <f>IF(T277="","",IF(AND(T277&lt;&gt;'Tabelas auxiliares'!$B$236,T277&lt;&gt;'Tabelas auxiliares'!$B$237),"FOLHA DE PESSOAL",IF(X277='Tabelas auxiliares'!$A$237,"CUSTEIO",IF(X277='Tabelas auxiliares'!$A$236,"INVESTIMENTO","ERRO - VERIFICAR"))))</f>
        <v>CUSTEIO</v>
      </c>
      <c r="Z277" s="150">
        <v>3258</v>
      </c>
      <c r="AA277" s="150">
        <v>3258</v>
      </c>
      <c r="AB277" s="149"/>
      <c r="AC277" s="149"/>
    </row>
    <row r="278" spans="1:29" x14ac:dyDescent="0.25">
      <c r="A278" s="147" t="s">
        <v>1060</v>
      </c>
      <c r="B278" s="73" t="s">
        <v>505</v>
      </c>
      <c r="C278" s="73" t="s">
        <v>1061</v>
      </c>
      <c r="D278" t="s">
        <v>55</v>
      </c>
      <c r="E278" t="s">
        <v>117</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s="148" t="s">
        <v>3075</v>
      </c>
      <c r="J278" s="148" t="s">
        <v>3071</v>
      </c>
      <c r="K278" s="148" t="s">
        <v>3076</v>
      </c>
      <c r="L278" s="148" t="s">
        <v>3077</v>
      </c>
      <c r="M278" s="148" t="s">
        <v>3074</v>
      </c>
      <c r="N278" s="148" t="s">
        <v>177</v>
      </c>
      <c r="O278" s="148" t="s">
        <v>178</v>
      </c>
      <c r="P278" s="148" t="s">
        <v>288</v>
      </c>
      <c r="Q278" s="148" t="s">
        <v>179</v>
      </c>
      <c r="R278" s="148" t="s">
        <v>176</v>
      </c>
      <c r="S278" s="148" t="s">
        <v>120</v>
      </c>
      <c r="T278" s="148" t="s">
        <v>174</v>
      </c>
      <c r="U278" s="148" t="s">
        <v>119</v>
      </c>
      <c r="V278" s="148" t="s">
        <v>815</v>
      </c>
      <c r="W278" s="148" t="s">
        <v>702</v>
      </c>
      <c r="X278" s="51" t="str">
        <f t="shared" si="4"/>
        <v>3</v>
      </c>
      <c r="Y278" s="51" t="str">
        <f>IF(T278="","",IF(AND(T278&lt;&gt;'Tabelas auxiliares'!$B$236,T278&lt;&gt;'Tabelas auxiliares'!$B$237),"FOLHA DE PESSOAL",IF(X278='Tabelas auxiliares'!$A$237,"CUSTEIO",IF(X278='Tabelas auxiliares'!$A$236,"INVESTIMENTO","ERRO - VERIFICAR"))))</f>
        <v>CUSTEIO</v>
      </c>
      <c r="Z278" s="150">
        <v>44908</v>
      </c>
      <c r="AA278" s="150">
        <v>21020</v>
      </c>
      <c r="AB278" s="149"/>
      <c r="AC278" s="150">
        <v>23888</v>
      </c>
    </row>
    <row r="279" spans="1:29" x14ac:dyDescent="0.25">
      <c r="A279" s="147" t="s">
        <v>1060</v>
      </c>
      <c r="B279" s="73" t="s">
        <v>505</v>
      </c>
      <c r="C279" s="73" t="s">
        <v>1061</v>
      </c>
      <c r="D279" t="s">
        <v>57</v>
      </c>
      <c r="E279" t="s">
        <v>117</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s="148" t="s">
        <v>3078</v>
      </c>
      <c r="J279" s="148" t="s">
        <v>3071</v>
      </c>
      <c r="K279" s="148" t="s">
        <v>3079</v>
      </c>
      <c r="L279" s="148" t="s">
        <v>3077</v>
      </c>
      <c r="M279" s="148" t="s">
        <v>3074</v>
      </c>
      <c r="N279" s="148" t="s">
        <v>177</v>
      </c>
      <c r="O279" s="148" t="s">
        <v>178</v>
      </c>
      <c r="P279" s="148" t="s">
        <v>288</v>
      </c>
      <c r="Q279" s="148" t="s">
        <v>179</v>
      </c>
      <c r="R279" s="148" t="s">
        <v>176</v>
      </c>
      <c r="S279" s="148" t="s">
        <v>120</v>
      </c>
      <c r="T279" s="148" t="s">
        <v>174</v>
      </c>
      <c r="U279" s="148" t="s">
        <v>119</v>
      </c>
      <c r="V279" s="148" t="s">
        <v>810</v>
      </c>
      <c r="W279" s="148" t="s">
        <v>697</v>
      </c>
      <c r="X279" s="51" t="str">
        <f t="shared" si="4"/>
        <v>3</v>
      </c>
      <c r="Y279" s="51" t="str">
        <f>IF(T279="","",IF(AND(T279&lt;&gt;'Tabelas auxiliares'!$B$236,T279&lt;&gt;'Tabelas auxiliares'!$B$237),"FOLHA DE PESSOAL",IF(X279='Tabelas auxiliares'!$A$237,"CUSTEIO",IF(X279='Tabelas auxiliares'!$A$236,"INVESTIMENTO","ERRO - VERIFICAR"))))</f>
        <v>CUSTEIO</v>
      </c>
      <c r="Z279" s="150">
        <v>604</v>
      </c>
      <c r="AA279" s="150">
        <v>220</v>
      </c>
      <c r="AB279" s="149"/>
      <c r="AC279" s="150">
        <v>384</v>
      </c>
    </row>
    <row r="280" spans="1:29" x14ac:dyDescent="0.25">
      <c r="A280" s="147" t="s">
        <v>1060</v>
      </c>
      <c r="B280" s="73" t="s">
        <v>505</v>
      </c>
      <c r="C280" s="73" t="s">
        <v>1061</v>
      </c>
      <c r="D280" t="s">
        <v>57</v>
      </c>
      <c r="E280" t="s">
        <v>117</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s="148" t="s">
        <v>3078</v>
      </c>
      <c r="J280" s="148" t="s">
        <v>3071</v>
      </c>
      <c r="K280" s="148" t="s">
        <v>3079</v>
      </c>
      <c r="L280" s="148" t="s">
        <v>3077</v>
      </c>
      <c r="M280" s="148" t="s">
        <v>3074</v>
      </c>
      <c r="N280" s="148" t="s">
        <v>177</v>
      </c>
      <c r="O280" s="148" t="s">
        <v>178</v>
      </c>
      <c r="P280" s="148" t="s">
        <v>288</v>
      </c>
      <c r="Q280" s="148" t="s">
        <v>179</v>
      </c>
      <c r="R280" s="148" t="s">
        <v>176</v>
      </c>
      <c r="S280" s="148" t="s">
        <v>120</v>
      </c>
      <c r="T280" s="148" t="s">
        <v>174</v>
      </c>
      <c r="U280" s="148" t="s">
        <v>119</v>
      </c>
      <c r="V280" s="148" t="s">
        <v>732</v>
      </c>
      <c r="W280" s="148" t="s">
        <v>642</v>
      </c>
      <c r="X280" s="51" t="str">
        <f t="shared" si="4"/>
        <v>3</v>
      </c>
      <c r="Y280" s="51" t="str">
        <f>IF(T280="","",IF(AND(T280&lt;&gt;'Tabelas auxiliares'!$B$236,T280&lt;&gt;'Tabelas auxiliares'!$B$237),"FOLHA DE PESSOAL",IF(X280='Tabelas auxiliares'!$A$237,"CUSTEIO",IF(X280='Tabelas auxiliares'!$A$236,"INVESTIMENTO","ERRO - VERIFICAR"))))</f>
        <v>CUSTEIO</v>
      </c>
      <c r="Z280" s="150">
        <v>1179</v>
      </c>
      <c r="AA280" s="150">
        <v>1179</v>
      </c>
      <c r="AB280" s="149"/>
      <c r="AC280" s="149"/>
    </row>
    <row r="281" spans="1:29" x14ac:dyDescent="0.25">
      <c r="A281" s="147" t="s">
        <v>1060</v>
      </c>
      <c r="B281" s="73" t="s">
        <v>505</v>
      </c>
      <c r="C281" s="73" t="s">
        <v>1061</v>
      </c>
      <c r="D281" t="s">
        <v>57</v>
      </c>
      <c r="E281" t="s">
        <v>117</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s="148" t="s">
        <v>3078</v>
      </c>
      <c r="J281" s="148" t="s">
        <v>3071</v>
      </c>
      <c r="K281" s="148" t="s">
        <v>3080</v>
      </c>
      <c r="L281" s="148" t="s">
        <v>3077</v>
      </c>
      <c r="M281" s="148" t="s">
        <v>3074</v>
      </c>
      <c r="N281" s="148" t="s">
        <v>177</v>
      </c>
      <c r="O281" s="148" t="s">
        <v>178</v>
      </c>
      <c r="P281" s="148" t="s">
        <v>288</v>
      </c>
      <c r="Q281" s="148" t="s">
        <v>179</v>
      </c>
      <c r="R281" s="148" t="s">
        <v>176</v>
      </c>
      <c r="S281" s="148" t="s">
        <v>120</v>
      </c>
      <c r="T281" s="148" t="s">
        <v>174</v>
      </c>
      <c r="U281" s="148" t="s">
        <v>119</v>
      </c>
      <c r="V281" s="148" t="s">
        <v>815</v>
      </c>
      <c r="W281" s="148" t="s">
        <v>702</v>
      </c>
      <c r="X281" s="51" t="str">
        <f t="shared" si="4"/>
        <v>3</v>
      </c>
      <c r="Y281" s="51" t="str">
        <f>IF(T281="","",IF(AND(T281&lt;&gt;'Tabelas auxiliares'!$B$236,T281&lt;&gt;'Tabelas auxiliares'!$B$237),"FOLHA DE PESSOAL",IF(X281='Tabelas auxiliares'!$A$237,"CUSTEIO",IF(X281='Tabelas auxiliares'!$A$236,"INVESTIMENTO","ERRO - VERIFICAR"))))</f>
        <v>CUSTEIO</v>
      </c>
      <c r="Z281" s="150">
        <v>1830</v>
      </c>
      <c r="AA281" s="150">
        <v>1830</v>
      </c>
      <c r="AB281" s="149"/>
      <c r="AC281" s="149"/>
    </row>
    <row r="282" spans="1:29" x14ac:dyDescent="0.25">
      <c r="A282" s="147" t="s">
        <v>1060</v>
      </c>
      <c r="B282" s="73" t="s">
        <v>505</v>
      </c>
      <c r="C282" s="73" t="s">
        <v>1061</v>
      </c>
      <c r="D282" t="s">
        <v>57</v>
      </c>
      <c r="E282" t="s">
        <v>117</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s="148" t="s">
        <v>3075</v>
      </c>
      <c r="J282" s="148" t="s">
        <v>3071</v>
      </c>
      <c r="K282" s="148" t="s">
        <v>3081</v>
      </c>
      <c r="L282" s="148" t="s">
        <v>3077</v>
      </c>
      <c r="M282" s="148" t="s">
        <v>3074</v>
      </c>
      <c r="N282" s="148" t="s">
        <v>177</v>
      </c>
      <c r="O282" s="148" t="s">
        <v>178</v>
      </c>
      <c r="P282" s="148" t="s">
        <v>288</v>
      </c>
      <c r="Q282" s="148" t="s">
        <v>179</v>
      </c>
      <c r="R282" s="148" t="s">
        <v>176</v>
      </c>
      <c r="S282" s="148" t="s">
        <v>120</v>
      </c>
      <c r="T282" s="148" t="s">
        <v>174</v>
      </c>
      <c r="U282" s="148" t="s">
        <v>119</v>
      </c>
      <c r="V282" s="148" t="s">
        <v>810</v>
      </c>
      <c r="W282" s="148" t="s">
        <v>697</v>
      </c>
      <c r="X282" s="51" t="str">
        <f t="shared" si="4"/>
        <v>3</v>
      </c>
      <c r="Y282" s="51" t="str">
        <f>IF(T282="","",IF(AND(T282&lt;&gt;'Tabelas auxiliares'!$B$236,T282&lt;&gt;'Tabelas auxiliares'!$B$237),"FOLHA DE PESSOAL",IF(X282='Tabelas auxiliares'!$A$237,"CUSTEIO",IF(X282='Tabelas auxiliares'!$A$236,"INVESTIMENTO","ERRO - VERIFICAR"))))</f>
        <v>CUSTEIO</v>
      </c>
      <c r="Z282" s="150">
        <v>7108</v>
      </c>
      <c r="AA282" s="150">
        <v>5800</v>
      </c>
      <c r="AB282" s="149"/>
      <c r="AC282" s="150">
        <v>1308</v>
      </c>
    </row>
    <row r="283" spans="1:29" x14ac:dyDescent="0.25">
      <c r="A283" s="147" t="s">
        <v>1060</v>
      </c>
      <c r="B283" s="73" t="s">
        <v>505</v>
      </c>
      <c r="C283" s="73" t="s">
        <v>1061</v>
      </c>
      <c r="D283" t="s">
        <v>57</v>
      </c>
      <c r="E283" t="s">
        <v>117</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s="148" t="s">
        <v>3075</v>
      </c>
      <c r="J283" s="148" t="s">
        <v>3071</v>
      </c>
      <c r="K283" s="148" t="s">
        <v>3081</v>
      </c>
      <c r="L283" s="148" t="s">
        <v>3077</v>
      </c>
      <c r="M283" s="148" t="s">
        <v>3074</v>
      </c>
      <c r="N283" s="148" t="s">
        <v>177</v>
      </c>
      <c r="O283" s="148" t="s">
        <v>178</v>
      </c>
      <c r="P283" s="148" t="s">
        <v>288</v>
      </c>
      <c r="Q283" s="148" t="s">
        <v>179</v>
      </c>
      <c r="R283" s="148" t="s">
        <v>176</v>
      </c>
      <c r="S283" s="148" t="s">
        <v>120</v>
      </c>
      <c r="T283" s="148" t="s">
        <v>174</v>
      </c>
      <c r="U283" s="148" t="s">
        <v>119</v>
      </c>
      <c r="V283" s="148" t="s">
        <v>732</v>
      </c>
      <c r="W283" s="148" t="s">
        <v>642</v>
      </c>
      <c r="X283" s="51" t="str">
        <f t="shared" si="4"/>
        <v>3</v>
      </c>
      <c r="Y283" s="51" t="str">
        <f>IF(T283="","",IF(AND(T283&lt;&gt;'Tabelas auxiliares'!$B$236,T283&lt;&gt;'Tabelas auxiliares'!$B$237),"FOLHA DE PESSOAL",IF(X283='Tabelas auxiliares'!$A$237,"CUSTEIO",IF(X283='Tabelas auxiliares'!$A$236,"INVESTIMENTO","ERRO - VERIFICAR"))))</f>
        <v>CUSTEIO</v>
      </c>
      <c r="Z283" s="150">
        <v>120</v>
      </c>
      <c r="AA283" s="150">
        <v>120</v>
      </c>
      <c r="AB283" s="149"/>
      <c r="AC283" s="149"/>
    </row>
    <row r="284" spans="1:29" x14ac:dyDescent="0.25">
      <c r="A284" s="147" t="s">
        <v>1060</v>
      </c>
      <c r="B284" s="73" t="s">
        <v>505</v>
      </c>
      <c r="C284" s="73" t="s">
        <v>1061</v>
      </c>
      <c r="D284" t="s">
        <v>57</v>
      </c>
      <c r="E284" t="s">
        <v>117</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s="148" t="s">
        <v>3075</v>
      </c>
      <c r="J284" s="148" t="s">
        <v>3071</v>
      </c>
      <c r="K284" s="148" t="s">
        <v>3082</v>
      </c>
      <c r="L284" s="148" t="s">
        <v>3077</v>
      </c>
      <c r="M284" s="148" t="s">
        <v>3074</v>
      </c>
      <c r="N284" s="148" t="s">
        <v>177</v>
      </c>
      <c r="O284" s="148" t="s">
        <v>178</v>
      </c>
      <c r="P284" s="148" t="s">
        <v>288</v>
      </c>
      <c r="Q284" s="148" t="s">
        <v>179</v>
      </c>
      <c r="R284" s="148" t="s">
        <v>176</v>
      </c>
      <c r="S284" s="148" t="s">
        <v>120</v>
      </c>
      <c r="T284" s="148" t="s">
        <v>174</v>
      </c>
      <c r="U284" s="148" t="s">
        <v>119</v>
      </c>
      <c r="V284" s="148" t="s">
        <v>815</v>
      </c>
      <c r="W284" s="148" t="s">
        <v>702</v>
      </c>
      <c r="X284" s="51" t="str">
        <f t="shared" si="4"/>
        <v>3</v>
      </c>
      <c r="Y284" s="51" t="str">
        <f>IF(T284="","",IF(AND(T284&lt;&gt;'Tabelas auxiliares'!$B$236,T284&lt;&gt;'Tabelas auxiliares'!$B$237),"FOLHA DE PESSOAL",IF(X284='Tabelas auxiliares'!$A$237,"CUSTEIO",IF(X284='Tabelas auxiliares'!$A$236,"INVESTIMENTO","ERRO - VERIFICAR"))))</f>
        <v>CUSTEIO</v>
      </c>
      <c r="Z284" s="150">
        <v>53361</v>
      </c>
      <c r="AA284" s="150">
        <v>12447</v>
      </c>
      <c r="AB284" s="149"/>
      <c r="AC284" s="150">
        <v>40914</v>
      </c>
    </row>
    <row r="285" spans="1:29" x14ac:dyDescent="0.25">
      <c r="A285" s="147" t="s">
        <v>1060</v>
      </c>
      <c r="B285" s="73" t="s">
        <v>505</v>
      </c>
      <c r="C285" s="73" t="s">
        <v>1061</v>
      </c>
      <c r="D285" t="s">
        <v>57</v>
      </c>
      <c r="E285" t="s">
        <v>117</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s="148" t="s">
        <v>3083</v>
      </c>
      <c r="J285" s="148" t="s">
        <v>3084</v>
      </c>
      <c r="K285" s="148" t="s">
        <v>3085</v>
      </c>
      <c r="L285" s="148" t="s">
        <v>3086</v>
      </c>
      <c r="M285" s="148" t="s">
        <v>2558</v>
      </c>
      <c r="N285" s="148" t="s">
        <v>177</v>
      </c>
      <c r="O285" s="148" t="s">
        <v>178</v>
      </c>
      <c r="P285" s="148" t="s">
        <v>288</v>
      </c>
      <c r="Q285" s="148" t="s">
        <v>179</v>
      </c>
      <c r="R285" s="148" t="s">
        <v>176</v>
      </c>
      <c r="S285" s="148" t="s">
        <v>120</v>
      </c>
      <c r="T285" s="148" t="s">
        <v>174</v>
      </c>
      <c r="U285" s="148" t="s">
        <v>119</v>
      </c>
      <c r="V285" s="148" t="s">
        <v>732</v>
      </c>
      <c r="W285" s="148" t="s">
        <v>642</v>
      </c>
      <c r="X285" s="51" t="str">
        <f t="shared" si="4"/>
        <v>3</v>
      </c>
      <c r="Y285" s="51" t="str">
        <f>IF(T285="","",IF(AND(T285&lt;&gt;'Tabelas auxiliares'!$B$236,T285&lt;&gt;'Tabelas auxiliares'!$B$237),"FOLHA DE PESSOAL",IF(X285='Tabelas auxiliares'!$A$237,"CUSTEIO",IF(X285='Tabelas auxiliares'!$A$236,"INVESTIMENTO","ERRO - VERIFICAR"))))</f>
        <v>CUSTEIO</v>
      </c>
      <c r="Z285" s="150">
        <v>1034</v>
      </c>
      <c r="AA285" s="150">
        <v>890</v>
      </c>
      <c r="AB285" s="149"/>
      <c r="AC285" s="150">
        <v>144</v>
      </c>
    </row>
    <row r="286" spans="1:29" x14ac:dyDescent="0.25">
      <c r="A286" s="147" t="s">
        <v>1060</v>
      </c>
      <c r="B286" s="73" t="s">
        <v>508</v>
      </c>
      <c r="C286" s="73" t="s">
        <v>1061</v>
      </c>
      <c r="D286" t="s">
        <v>31</v>
      </c>
      <c r="E286" t="s">
        <v>117</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s="148" t="s">
        <v>3087</v>
      </c>
      <c r="J286" s="148" t="s">
        <v>3088</v>
      </c>
      <c r="K286" s="148" t="s">
        <v>3089</v>
      </c>
      <c r="L286" s="148" t="s">
        <v>3090</v>
      </c>
      <c r="M286" s="148" t="s">
        <v>360</v>
      </c>
      <c r="N286" s="148" t="s">
        <v>177</v>
      </c>
      <c r="O286" s="148" t="s">
        <v>178</v>
      </c>
      <c r="P286" s="148" t="s">
        <v>288</v>
      </c>
      <c r="Q286" s="148" t="s">
        <v>179</v>
      </c>
      <c r="R286" s="148" t="s">
        <v>176</v>
      </c>
      <c r="S286" s="148" t="s">
        <v>120</v>
      </c>
      <c r="T286" s="148" t="s">
        <v>174</v>
      </c>
      <c r="U286" s="148" t="s">
        <v>119</v>
      </c>
      <c r="V286" s="148" t="s">
        <v>732</v>
      </c>
      <c r="W286" s="148" t="s">
        <v>642</v>
      </c>
      <c r="X286" s="51" t="str">
        <f t="shared" si="4"/>
        <v>3</v>
      </c>
      <c r="Y286" s="51" t="str">
        <f>IF(T286="","",IF(AND(T286&lt;&gt;'Tabelas auxiliares'!$B$236,T286&lt;&gt;'Tabelas auxiliares'!$B$237),"FOLHA DE PESSOAL",IF(X286='Tabelas auxiliares'!$A$237,"CUSTEIO",IF(X286='Tabelas auxiliares'!$A$236,"INVESTIMENTO","ERRO - VERIFICAR"))))</f>
        <v>CUSTEIO</v>
      </c>
      <c r="Z286" s="150">
        <v>159.72999999999999</v>
      </c>
      <c r="AA286" s="150">
        <v>159.72999999999999</v>
      </c>
      <c r="AB286" s="149"/>
      <c r="AC286" s="149"/>
    </row>
    <row r="287" spans="1:29" x14ac:dyDescent="0.25">
      <c r="A287" s="147" t="s">
        <v>1060</v>
      </c>
      <c r="B287" s="73" t="s">
        <v>508</v>
      </c>
      <c r="C287" s="73" t="s">
        <v>1061</v>
      </c>
      <c r="D287" t="s">
        <v>31</v>
      </c>
      <c r="E287" t="s">
        <v>117</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s="148" t="s">
        <v>3091</v>
      </c>
      <c r="J287" s="148" t="s">
        <v>3092</v>
      </c>
      <c r="K287" s="148" t="s">
        <v>3093</v>
      </c>
      <c r="L287" s="148" t="s">
        <v>3094</v>
      </c>
      <c r="M287" s="148" t="s">
        <v>3095</v>
      </c>
      <c r="N287" s="148" t="s">
        <v>177</v>
      </c>
      <c r="O287" s="148" t="s">
        <v>178</v>
      </c>
      <c r="P287" s="148" t="s">
        <v>288</v>
      </c>
      <c r="Q287" s="148" t="s">
        <v>179</v>
      </c>
      <c r="R287" s="148" t="s">
        <v>176</v>
      </c>
      <c r="S287" s="148" t="s">
        <v>120</v>
      </c>
      <c r="T287" s="148" t="s">
        <v>174</v>
      </c>
      <c r="U287" s="148" t="s">
        <v>119</v>
      </c>
      <c r="V287" s="148" t="s">
        <v>732</v>
      </c>
      <c r="W287" s="148" t="s">
        <v>642</v>
      </c>
      <c r="X287" s="51" t="str">
        <f t="shared" si="4"/>
        <v>3</v>
      </c>
      <c r="Y287" s="51" t="str">
        <f>IF(T287="","",IF(AND(T287&lt;&gt;'Tabelas auxiliares'!$B$236,T287&lt;&gt;'Tabelas auxiliares'!$B$237),"FOLHA DE PESSOAL",IF(X287='Tabelas auxiliares'!$A$237,"CUSTEIO",IF(X287='Tabelas auxiliares'!$A$236,"INVESTIMENTO","ERRO - VERIFICAR"))))</f>
        <v>CUSTEIO</v>
      </c>
      <c r="Z287" s="150">
        <v>1874.42</v>
      </c>
      <c r="AA287" s="150">
        <v>1874.42</v>
      </c>
      <c r="AB287" s="149"/>
      <c r="AC287" s="149"/>
    </row>
    <row r="288" spans="1:29" x14ac:dyDescent="0.25">
      <c r="A288" s="147" t="s">
        <v>1060</v>
      </c>
      <c r="B288" s="73" t="s">
        <v>508</v>
      </c>
      <c r="C288" s="73" t="s">
        <v>1061</v>
      </c>
      <c r="D288" t="s">
        <v>31</v>
      </c>
      <c r="E288" t="s">
        <v>117</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s="148" t="s">
        <v>3096</v>
      </c>
      <c r="J288" s="148" t="s">
        <v>3088</v>
      </c>
      <c r="K288" s="148" t="s">
        <v>3097</v>
      </c>
      <c r="L288" s="148" t="s">
        <v>3090</v>
      </c>
      <c r="M288" s="148" t="s">
        <v>360</v>
      </c>
      <c r="N288" s="148" t="s">
        <v>177</v>
      </c>
      <c r="O288" s="148" t="s">
        <v>178</v>
      </c>
      <c r="P288" s="148" t="s">
        <v>288</v>
      </c>
      <c r="Q288" s="148" t="s">
        <v>179</v>
      </c>
      <c r="R288" s="148" t="s">
        <v>176</v>
      </c>
      <c r="S288" s="148" t="s">
        <v>120</v>
      </c>
      <c r="T288" s="148" t="s">
        <v>174</v>
      </c>
      <c r="U288" s="148" t="s">
        <v>119</v>
      </c>
      <c r="V288" s="148" t="s">
        <v>732</v>
      </c>
      <c r="W288" s="148" t="s">
        <v>642</v>
      </c>
      <c r="X288" s="51" t="str">
        <f t="shared" si="4"/>
        <v>3</v>
      </c>
      <c r="Y288" s="51" t="str">
        <f>IF(T288="","",IF(AND(T288&lt;&gt;'Tabelas auxiliares'!$B$236,T288&lt;&gt;'Tabelas auxiliares'!$B$237),"FOLHA DE PESSOAL",IF(X288='Tabelas auxiliares'!$A$237,"CUSTEIO",IF(X288='Tabelas auxiliares'!$A$236,"INVESTIMENTO","ERRO - VERIFICAR"))))</f>
        <v>CUSTEIO</v>
      </c>
      <c r="Z288" s="150">
        <v>5000</v>
      </c>
      <c r="AA288" s="150">
        <v>5000</v>
      </c>
      <c r="AB288" s="149"/>
      <c r="AC288" s="149"/>
    </row>
    <row r="289" spans="1:29" x14ac:dyDescent="0.25">
      <c r="A289" s="147" t="s">
        <v>1060</v>
      </c>
      <c r="B289" s="73" t="s">
        <v>508</v>
      </c>
      <c r="C289" s="73" t="s">
        <v>1061</v>
      </c>
      <c r="D289" t="s">
        <v>31</v>
      </c>
      <c r="E289" t="s">
        <v>117</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s="148" t="s">
        <v>3098</v>
      </c>
      <c r="J289" s="148" t="s">
        <v>3099</v>
      </c>
      <c r="K289" s="148" t="s">
        <v>3100</v>
      </c>
      <c r="L289" s="148" t="s">
        <v>3101</v>
      </c>
      <c r="M289" s="148" t="s">
        <v>3102</v>
      </c>
      <c r="N289" s="148" t="s">
        <v>177</v>
      </c>
      <c r="O289" s="148" t="s">
        <v>178</v>
      </c>
      <c r="P289" s="148" t="s">
        <v>288</v>
      </c>
      <c r="Q289" s="148" t="s">
        <v>179</v>
      </c>
      <c r="R289" s="148" t="s">
        <v>176</v>
      </c>
      <c r="S289" s="148" t="s">
        <v>120</v>
      </c>
      <c r="T289" s="148" t="s">
        <v>174</v>
      </c>
      <c r="U289" s="148" t="s">
        <v>119</v>
      </c>
      <c r="V289" s="148" t="s">
        <v>3103</v>
      </c>
      <c r="W289" s="148" t="s">
        <v>3104</v>
      </c>
      <c r="X289" s="51" t="str">
        <f t="shared" si="4"/>
        <v>3</v>
      </c>
      <c r="Y289" s="51" t="str">
        <f>IF(T289="","",IF(AND(T289&lt;&gt;'Tabelas auxiliares'!$B$236,T289&lt;&gt;'Tabelas auxiliares'!$B$237),"FOLHA DE PESSOAL",IF(X289='Tabelas auxiliares'!$A$237,"CUSTEIO",IF(X289='Tabelas auxiliares'!$A$236,"INVESTIMENTO","ERRO - VERIFICAR"))))</f>
        <v>CUSTEIO</v>
      </c>
      <c r="Z289" s="150">
        <v>4251.6000000000004</v>
      </c>
      <c r="AA289" s="150">
        <v>4251.6000000000004</v>
      </c>
      <c r="AB289" s="149"/>
      <c r="AC289" s="149"/>
    </row>
    <row r="290" spans="1:29" x14ac:dyDescent="0.25">
      <c r="A290" s="147" t="s">
        <v>1060</v>
      </c>
      <c r="B290" s="73" t="s">
        <v>508</v>
      </c>
      <c r="C290" s="73" t="s">
        <v>1061</v>
      </c>
      <c r="D290" t="s">
        <v>31</v>
      </c>
      <c r="E290" t="s">
        <v>117</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s="148" t="s">
        <v>3105</v>
      </c>
      <c r="J290" s="148" t="s">
        <v>1926</v>
      </c>
      <c r="K290" s="148" t="s">
        <v>3106</v>
      </c>
      <c r="L290" s="148" t="s">
        <v>361</v>
      </c>
      <c r="M290" s="148" t="s">
        <v>360</v>
      </c>
      <c r="N290" s="148" t="s">
        <v>177</v>
      </c>
      <c r="O290" s="148" t="s">
        <v>178</v>
      </c>
      <c r="P290" s="148" t="s">
        <v>288</v>
      </c>
      <c r="Q290" s="148" t="s">
        <v>179</v>
      </c>
      <c r="R290" s="148" t="s">
        <v>176</v>
      </c>
      <c r="S290" s="148" t="s">
        <v>120</v>
      </c>
      <c r="T290" s="148" t="s">
        <v>174</v>
      </c>
      <c r="U290" s="148" t="s">
        <v>119</v>
      </c>
      <c r="V290" s="148" t="s">
        <v>732</v>
      </c>
      <c r="W290" s="148" t="s">
        <v>642</v>
      </c>
      <c r="X290" s="51" t="str">
        <f t="shared" si="4"/>
        <v>3</v>
      </c>
      <c r="Y290" s="51" t="str">
        <f>IF(T290="","",IF(AND(T290&lt;&gt;'Tabelas auxiliares'!$B$236,T290&lt;&gt;'Tabelas auxiliares'!$B$237),"FOLHA DE PESSOAL",IF(X290='Tabelas auxiliares'!$A$237,"CUSTEIO",IF(X290='Tabelas auxiliares'!$A$236,"INVESTIMENTO","ERRO - VERIFICAR"))))</f>
        <v>CUSTEIO</v>
      </c>
      <c r="Z290" s="150">
        <v>10000</v>
      </c>
      <c r="AA290" s="149"/>
      <c r="AB290" s="149"/>
      <c r="AC290" s="150">
        <v>10000</v>
      </c>
    </row>
    <row r="291" spans="1:29" x14ac:dyDescent="0.25">
      <c r="A291" s="147" t="s">
        <v>1060</v>
      </c>
      <c r="B291" s="73" t="s">
        <v>508</v>
      </c>
      <c r="C291" s="73" t="s">
        <v>1061</v>
      </c>
      <c r="D291" t="s">
        <v>31</v>
      </c>
      <c r="E291" t="s">
        <v>117</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s="148" t="s">
        <v>2389</v>
      </c>
      <c r="J291" s="148" t="s">
        <v>1926</v>
      </c>
      <c r="K291" s="148" t="s">
        <v>3107</v>
      </c>
      <c r="L291" s="148" t="s">
        <v>361</v>
      </c>
      <c r="M291" s="148" t="s">
        <v>360</v>
      </c>
      <c r="N291" s="148" t="s">
        <v>177</v>
      </c>
      <c r="O291" s="148" t="s">
        <v>178</v>
      </c>
      <c r="P291" s="148" t="s">
        <v>288</v>
      </c>
      <c r="Q291" s="148" t="s">
        <v>179</v>
      </c>
      <c r="R291" s="148" t="s">
        <v>176</v>
      </c>
      <c r="S291" s="148" t="s">
        <v>120</v>
      </c>
      <c r="T291" s="148" t="s">
        <v>174</v>
      </c>
      <c r="U291" s="148" t="s">
        <v>119</v>
      </c>
      <c r="V291" s="148" t="s">
        <v>732</v>
      </c>
      <c r="W291" s="148" t="s">
        <v>642</v>
      </c>
      <c r="X291" s="51" t="str">
        <f t="shared" si="4"/>
        <v>3</v>
      </c>
      <c r="Y291" s="51" t="str">
        <f>IF(T291="","",IF(AND(T291&lt;&gt;'Tabelas auxiliares'!$B$236,T291&lt;&gt;'Tabelas auxiliares'!$B$237),"FOLHA DE PESSOAL",IF(X291='Tabelas auxiliares'!$A$237,"CUSTEIO",IF(X291='Tabelas auxiliares'!$A$236,"INVESTIMENTO","ERRO - VERIFICAR"))))</f>
        <v>CUSTEIO</v>
      </c>
      <c r="Z291" s="150">
        <v>10000</v>
      </c>
      <c r="AA291" s="150">
        <v>10000</v>
      </c>
      <c r="AB291" s="149"/>
      <c r="AC291" s="149"/>
    </row>
    <row r="292" spans="1:29" x14ac:dyDescent="0.25">
      <c r="A292" s="147" t="s">
        <v>1060</v>
      </c>
      <c r="B292" s="73" t="s">
        <v>508</v>
      </c>
      <c r="C292" s="73" t="s">
        <v>1061</v>
      </c>
      <c r="D292" t="s">
        <v>31</v>
      </c>
      <c r="E292" t="s">
        <v>117</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s="148" t="s">
        <v>2668</v>
      </c>
      <c r="J292" s="148" t="s">
        <v>3108</v>
      </c>
      <c r="K292" s="148" t="s">
        <v>3109</v>
      </c>
      <c r="L292" s="148" t="s">
        <v>3110</v>
      </c>
      <c r="M292" s="148" t="s">
        <v>3111</v>
      </c>
      <c r="N292" s="148" t="s">
        <v>177</v>
      </c>
      <c r="O292" s="148" t="s">
        <v>178</v>
      </c>
      <c r="P292" s="148" t="s">
        <v>288</v>
      </c>
      <c r="Q292" s="148" t="s">
        <v>179</v>
      </c>
      <c r="R292" s="148" t="s">
        <v>176</v>
      </c>
      <c r="S292" s="148" t="s">
        <v>120</v>
      </c>
      <c r="T292" s="148" t="s">
        <v>174</v>
      </c>
      <c r="U292" s="148" t="s">
        <v>119</v>
      </c>
      <c r="V292" s="148" t="s">
        <v>3103</v>
      </c>
      <c r="W292" s="148" t="s">
        <v>3104</v>
      </c>
      <c r="X292" s="51" t="str">
        <f t="shared" si="4"/>
        <v>3</v>
      </c>
      <c r="Y292" s="51" t="str">
        <f>IF(T292="","",IF(AND(T292&lt;&gt;'Tabelas auxiliares'!$B$236,T292&lt;&gt;'Tabelas auxiliares'!$B$237),"FOLHA DE PESSOAL",IF(X292='Tabelas auxiliares'!$A$237,"CUSTEIO",IF(X292='Tabelas auxiliares'!$A$236,"INVESTIMENTO","ERRO - VERIFICAR"))))</f>
        <v>CUSTEIO</v>
      </c>
      <c r="Z292" s="150">
        <v>5743.1</v>
      </c>
      <c r="AA292" s="150">
        <v>5141.5</v>
      </c>
      <c r="AB292" s="149"/>
      <c r="AC292" s="150">
        <v>601.6</v>
      </c>
    </row>
    <row r="293" spans="1:29" x14ac:dyDescent="0.25">
      <c r="A293" s="147" t="s">
        <v>1060</v>
      </c>
      <c r="B293" s="73" t="s">
        <v>508</v>
      </c>
      <c r="C293" s="73" t="s">
        <v>1061</v>
      </c>
      <c r="D293" t="s">
        <v>35</v>
      </c>
      <c r="E293" t="s">
        <v>117</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s="148" t="s">
        <v>3112</v>
      </c>
      <c r="J293" s="148" t="s">
        <v>1972</v>
      </c>
      <c r="K293" s="148" t="s">
        <v>3113</v>
      </c>
      <c r="L293" s="148" t="s">
        <v>362</v>
      </c>
      <c r="M293" s="148" t="s">
        <v>363</v>
      </c>
      <c r="N293" s="148" t="s">
        <v>177</v>
      </c>
      <c r="O293" s="148" t="s">
        <v>178</v>
      </c>
      <c r="P293" s="148" t="s">
        <v>288</v>
      </c>
      <c r="Q293" s="148" t="s">
        <v>179</v>
      </c>
      <c r="R293" s="148" t="s">
        <v>176</v>
      </c>
      <c r="S293" s="148" t="s">
        <v>120</v>
      </c>
      <c r="T293" s="148" t="s">
        <v>174</v>
      </c>
      <c r="U293" s="148" t="s">
        <v>119</v>
      </c>
      <c r="V293" s="148" t="s">
        <v>815</v>
      </c>
      <c r="W293" s="148" t="s">
        <v>702</v>
      </c>
      <c r="X293" s="51" t="str">
        <f t="shared" si="4"/>
        <v>3</v>
      </c>
      <c r="Y293" s="51" t="str">
        <f>IF(T293="","",IF(AND(T293&lt;&gt;'Tabelas auxiliares'!$B$236,T293&lt;&gt;'Tabelas auxiliares'!$B$237),"FOLHA DE PESSOAL",IF(X293='Tabelas auxiliares'!$A$237,"CUSTEIO",IF(X293='Tabelas auxiliares'!$A$236,"INVESTIMENTO","ERRO - VERIFICAR"))))</f>
        <v>CUSTEIO</v>
      </c>
      <c r="Z293" s="150">
        <v>4419.1499999999996</v>
      </c>
      <c r="AA293" s="149"/>
      <c r="AB293" s="149"/>
      <c r="AC293" s="150">
        <v>4419.1499999999996</v>
      </c>
    </row>
    <row r="294" spans="1:29" x14ac:dyDescent="0.25">
      <c r="A294" s="147" t="s">
        <v>1060</v>
      </c>
      <c r="B294" s="73" t="s">
        <v>508</v>
      </c>
      <c r="C294" s="73" t="s">
        <v>1061</v>
      </c>
      <c r="D294" t="s">
        <v>35</v>
      </c>
      <c r="E294" t="s">
        <v>117</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s="148" t="s">
        <v>3114</v>
      </c>
      <c r="J294" s="148" t="s">
        <v>3115</v>
      </c>
      <c r="K294" s="148" t="s">
        <v>3116</v>
      </c>
      <c r="L294" s="148" t="s">
        <v>3117</v>
      </c>
      <c r="M294" s="148" t="s">
        <v>3118</v>
      </c>
      <c r="N294" s="148" t="s">
        <v>177</v>
      </c>
      <c r="O294" s="148" t="s">
        <v>178</v>
      </c>
      <c r="P294" s="148" t="s">
        <v>288</v>
      </c>
      <c r="Q294" s="148" t="s">
        <v>179</v>
      </c>
      <c r="R294" s="148" t="s">
        <v>176</v>
      </c>
      <c r="S294" s="148" t="s">
        <v>120</v>
      </c>
      <c r="T294" s="148" t="s">
        <v>174</v>
      </c>
      <c r="U294" s="148" t="s">
        <v>119</v>
      </c>
      <c r="V294" s="148" t="s">
        <v>821</v>
      </c>
      <c r="W294" s="148" t="s">
        <v>706</v>
      </c>
      <c r="X294" s="51" t="str">
        <f t="shared" si="4"/>
        <v>3</v>
      </c>
      <c r="Y294" s="51" t="str">
        <f>IF(T294="","",IF(AND(T294&lt;&gt;'Tabelas auxiliares'!$B$236,T294&lt;&gt;'Tabelas auxiliares'!$B$237),"FOLHA DE PESSOAL",IF(X294='Tabelas auxiliares'!$A$237,"CUSTEIO",IF(X294='Tabelas auxiliares'!$A$236,"INVESTIMENTO","ERRO - VERIFICAR"))))</f>
        <v>CUSTEIO</v>
      </c>
      <c r="Z294" s="150">
        <v>3.53</v>
      </c>
      <c r="AA294" s="149"/>
      <c r="AB294" s="149"/>
      <c r="AC294" s="149"/>
    </row>
    <row r="295" spans="1:29" x14ac:dyDescent="0.25">
      <c r="A295" s="147" t="s">
        <v>1060</v>
      </c>
      <c r="B295" s="73" t="s">
        <v>508</v>
      </c>
      <c r="C295" s="73" t="s">
        <v>1061</v>
      </c>
      <c r="D295" t="s">
        <v>35</v>
      </c>
      <c r="E295" t="s">
        <v>117</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s="148" t="s">
        <v>3114</v>
      </c>
      <c r="J295" s="148" t="s">
        <v>3115</v>
      </c>
      <c r="K295" s="148" t="s">
        <v>3119</v>
      </c>
      <c r="L295" s="148" t="s">
        <v>3117</v>
      </c>
      <c r="M295" s="148" t="s">
        <v>3118</v>
      </c>
      <c r="N295" s="148" t="s">
        <v>177</v>
      </c>
      <c r="O295" s="148" t="s">
        <v>178</v>
      </c>
      <c r="P295" s="148" t="s">
        <v>288</v>
      </c>
      <c r="Q295" s="148" t="s">
        <v>179</v>
      </c>
      <c r="R295" s="148" t="s">
        <v>176</v>
      </c>
      <c r="S295" s="148" t="s">
        <v>180</v>
      </c>
      <c r="T295" s="148" t="s">
        <v>174</v>
      </c>
      <c r="U295" s="148" t="s">
        <v>119</v>
      </c>
      <c r="V295" s="148" t="s">
        <v>821</v>
      </c>
      <c r="W295" s="148" t="s">
        <v>706</v>
      </c>
      <c r="X295" s="51" t="str">
        <f t="shared" si="4"/>
        <v>3</v>
      </c>
      <c r="Y295" s="51" t="str">
        <f>IF(T295="","",IF(AND(T295&lt;&gt;'Tabelas auxiliares'!$B$236,T295&lt;&gt;'Tabelas auxiliares'!$B$237),"FOLHA DE PESSOAL",IF(X295='Tabelas auxiliares'!$A$237,"CUSTEIO",IF(X295='Tabelas auxiliares'!$A$236,"INVESTIMENTO","ERRO - VERIFICAR"))))</f>
        <v>CUSTEIO</v>
      </c>
      <c r="Z295" s="150">
        <v>0.12</v>
      </c>
      <c r="AA295" s="149"/>
      <c r="AB295" s="149"/>
      <c r="AC295" s="149"/>
    </row>
    <row r="296" spans="1:29" x14ac:dyDescent="0.25">
      <c r="A296" s="147" t="s">
        <v>1060</v>
      </c>
      <c r="B296" s="73" t="s">
        <v>508</v>
      </c>
      <c r="C296" s="73" t="s">
        <v>1061</v>
      </c>
      <c r="D296" t="s">
        <v>37</v>
      </c>
      <c r="E296" t="s">
        <v>117</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s="148" t="s">
        <v>3120</v>
      </c>
      <c r="J296" s="148" t="s">
        <v>3121</v>
      </c>
      <c r="K296" s="148" t="s">
        <v>3122</v>
      </c>
      <c r="L296" s="148" t="s">
        <v>3123</v>
      </c>
      <c r="M296" s="148" t="s">
        <v>3124</v>
      </c>
      <c r="N296" s="148" t="s">
        <v>177</v>
      </c>
      <c r="O296" s="148" t="s">
        <v>178</v>
      </c>
      <c r="P296" s="148" t="s">
        <v>288</v>
      </c>
      <c r="Q296" s="148" t="s">
        <v>179</v>
      </c>
      <c r="R296" s="148" t="s">
        <v>176</v>
      </c>
      <c r="S296" s="148" t="s">
        <v>120</v>
      </c>
      <c r="T296" s="148" t="s">
        <v>174</v>
      </c>
      <c r="U296" s="148" t="s">
        <v>119</v>
      </c>
      <c r="V296" s="148" t="s">
        <v>815</v>
      </c>
      <c r="W296" s="148" t="s">
        <v>702</v>
      </c>
      <c r="X296" s="51" t="str">
        <f t="shared" si="4"/>
        <v>3</v>
      </c>
      <c r="Y296" s="51" t="str">
        <f>IF(T296="","",IF(AND(T296&lt;&gt;'Tabelas auxiliares'!$B$236,T296&lt;&gt;'Tabelas auxiliares'!$B$237),"FOLHA DE PESSOAL",IF(X296='Tabelas auxiliares'!$A$237,"CUSTEIO",IF(X296='Tabelas auxiliares'!$A$236,"INVESTIMENTO","ERRO - VERIFICAR"))))</f>
        <v>CUSTEIO</v>
      </c>
      <c r="Z296" s="150">
        <v>0.05</v>
      </c>
      <c r="AA296" s="150">
        <v>0.05</v>
      </c>
      <c r="AB296" s="149"/>
      <c r="AC296" s="149"/>
    </row>
    <row r="297" spans="1:29" x14ac:dyDescent="0.25">
      <c r="A297" s="147" t="s">
        <v>1060</v>
      </c>
      <c r="B297" s="73" t="s">
        <v>508</v>
      </c>
      <c r="C297" s="73" t="s">
        <v>1061</v>
      </c>
      <c r="D297" t="s">
        <v>37</v>
      </c>
      <c r="E297" t="s">
        <v>117</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s="148" t="s">
        <v>3125</v>
      </c>
      <c r="J297" s="148" t="s">
        <v>3126</v>
      </c>
      <c r="K297" s="148" t="s">
        <v>3127</v>
      </c>
      <c r="L297" s="148" t="s">
        <v>3128</v>
      </c>
      <c r="M297" s="148" t="s">
        <v>3129</v>
      </c>
      <c r="N297" s="148" t="s">
        <v>177</v>
      </c>
      <c r="O297" s="148" t="s">
        <v>178</v>
      </c>
      <c r="P297" s="148" t="s">
        <v>288</v>
      </c>
      <c r="Q297" s="148" t="s">
        <v>179</v>
      </c>
      <c r="R297" s="148" t="s">
        <v>176</v>
      </c>
      <c r="S297" s="148" t="s">
        <v>120</v>
      </c>
      <c r="T297" s="148" t="s">
        <v>174</v>
      </c>
      <c r="U297" s="148" t="s">
        <v>119</v>
      </c>
      <c r="V297" s="148" t="s">
        <v>815</v>
      </c>
      <c r="W297" s="148" t="s">
        <v>702</v>
      </c>
      <c r="X297" s="51" t="str">
        <f t="shared" si="4"/>
        <v>3</v>
      </c>
      <c r="Y297" s="51" t="str">
        <f>IF(T297="","",IF(AND(T297&lt;&gt;'Tabelas auxiliares'!$B$236,T297&lt;&gt;'Tabelas auxiliares'!$B$237),"FOLHA DE PESSOAL",IF(X297='Tabelas auxiliares'!$A$237,"CUSTEIO",IF(X297='Tabelas auxiliares'!$A$236,"INVESTIMENTO","ERRO - VERIFICAR"))))</f>
        <v>CUSTEIO</v>
      </c>
      <c r="Z297" s="150">
        <v>976.8</v>
      </c>
      <c r="AA297" s="150">
        <v>976.8</v>
      </c>
      <c r="AB297" s="149"/>
      <c r="AC297" s="149"/>
    </row>
    <row r="298" spans="1:29" x14ac:dyDescent="0.25">
      <c r="A298" s="147" t="s">
        <v>1060</v>
      </c>
      <c r="B298" s="73" t="s">
        <v>508</v>
      </c>
      <c r="C298" s="73" t="s">
        <v>1061</v>
      </c>
      <c r="D298" t="s">
        <v>37</v>
      </c>
      <c r="E298" t="s">
        <v>117</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s="148" t="s">
        <v>3130</v>
      </c>
      <c r="J298" s="148" t="s">
        <v>3131</v>
      </c>
      <c r="K298" s="148" t="s">
        <v>3132</v>
      </c>
      <c r="L298" s="148" t="s">
        <v>3133</v>
      </c>
      <c r="M298" s="148" t="s">
        <v>3134</v>
      </c>
      <c r="N298" s="148" t="s">
        <v>177</v>
      </c>
      <c r="O298" s="148" t="s">
        <v>178</v>
      </c>
      <c r="P298" s="148" t="s">
        <v>288</v>
      </c>
      <c r="Q298" s="148" t="s">
        <v>179</v>
      </c>
      <c r="R298" s="148" t="s">
        <v>176</v>
      </c>
      <c r="S298" s="148" t="s">
        <v>120</v>
      </c>
      <c r="T298" s="148" t="s">
        <v>174</v>
      </c>
      <c r="U298" s="148" t="s">
        <v>119</v>
      </c>
      <c r="V298" s="148" t="s">
        <v>815</v>
      </c>
      <c r="W298" s="148" t="s">
        <v>702</v>
      </c>
      <c r="X298" s="51" t="str">
        <f t="shared" si="4"/>
        <v>3</v>
      </c>
      <c r="Y298" s="51" t="str">
        <f>IF(T298="","",IF(AND(T298&lt;&gt;'Tabelas auxiliares'!$B$236,T298&lt;&gt;'Tabelas auxiliares'!$B$237),"FOLHA DE PESSOAL",IF(X298='Tabelas auxiliares'!$A$237,"CUSTEIO",IF(X298='Tabelas auxiliares'!$A$236,"INVESTIMENTO","ERRO - VERIFICAR"))))</f>
        <v>CUSTEIO</v>
      </c>
      <c r="Z298" s="150">
        <v>1256.6500000000001</v>
      </c>
      <c r="AA298" s="150">
        <v>1198.7</v>
      </c>
      <c r="AB298" s="149"/>
      <c r="AC298" s="150">
        <v>57.95</v>
      </c>
    </row>
    <row r="299" spans="1:29" x14ac:dyDescent="0.25">
      <c r="A299" s="147" t="s">
        <v>1060</v>
      </c>
      <c r="B299" s="73" t="s">
        <v>508</v>
      </c>
      <c r="C299" s="73" t="s">
        <v>1061</v>
      </c>
      <c r="D299" t="s">
        <v>37</v>
      </c>
      <c r="E299" t="s">
        <v>117</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s="148" t="s">
        <v>3130</v>
      </c>
      <c r="J299" s="148" t="s">
        <v>3131</v>
      </c>
      <c r="K299" s="148" t="s">
        <v>3135</v>
      </c>
      <c r="L299" s="148" t="s">
        <v>3133</v>
      </c>
      <c r="M299" s="148" t="s">
        <v>3136</v>
      </c>
      <c r="N299" s="148" t="s">
        <v>177</v>
      </c>
      <c r="O299" s="148" t="s">
        <v>178</v>
      </c>
      <c r="P299" s="148" t="s">
        <v>288</v>
      </c>
      <c r="Q299" s="148" t="s">
        <v>179</v>
      </c>
      <c r="R299" s="148" t="s">
        <v>176</v>
      </c>
      <c r="S299" s="148" t="s">
        <v>120</v>
      </c>
      <c r="T299" s="148" t="s">
        <v>174</v>
      </c>
      <c r="U299" s="148" t="s">
        <v>119</v>
      </c>
      <c r="V299" s="148" t="s">
        <v>815</v>
      </c>
      <c r="W299" s="148" t="s">
        <v>702</v>
      </c>
      <c r="X299" s="51" t="str">
        <f t="shared" si="4"/>
        <v>3</v>
      </c>
      <c r="Y299" s="51" t="str">
        <f>IF(T299="","",IF(AND(T299&lt;&gt;'Tabelas auxiliares'!$B$236,T299&lt;&gt;'Tabelas auxiliares'!$B$237),"FOLHA DE PESSOAL",IF(X299='Tabelas auxiliares'!$A$237,"CUSTEIO",IF(X299='Tabelas auxiliares'!$A$236,"INVESTIMENTO","ERRO - VERIFICAR"))))</f>
        <v>CUSTEIO</v>
      </c>
      <c r="Z299" s="150">
        <v>4269.8500000000004</v>
      </c>
      <c r="AA299" s="150">
        <v>4269.8500000000004</v>
      </c>
      <c r="AB299" s="149"/>
      <c r="AC299" s="149"/>
    </row>
    <row r="300" spans="1:29" x14ac:dyDescent="0.25">
      <c r="A300" s="147" t="s">
        <v>1060</v>
      </c>
      <c r="B300" s="73" t="s">
        <v>508</v>
      </c>
      <c r="C300" s="73" t="s">
        <v>1061</v>
      </c>
      <c r="D300" t="s">
        <v>45</v>
      </c>
      <c r="E300" t="s">
        <v>117</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s="148" t="s">
        <v>3137</v>
      </c>
      <c r="J300" s="148" t="s">
        <v>3138</v>
      </c>
      <c r="K300" s="148" t="s">
        <v>3139</v>
      </c>
      <c r="L300" s="148" t="s">
        <v>3140</v>
      </c>
      <c r="M300" s="148" t="s">
        <v>3141</v>
      </c>
      <c r="N300" s="148" t="s">
        <v>177</v>
      </c>
      <c r="O300" s="148" t="s">
        <v>178</v>
      </c>
      <c r="P300" s="148" t="s">
        <v>288</v>
      </c>
      <c r="Q300" s="148" t="s">
        <v>179</v>
      </c>
      <c r="R300" s="148" t="s">
        <v>176</v>
      </c>
      <c r="S300" s="148" t="s">
        <v>120</v>
      </c>
      <c r="T300" s="148" t="s">
        <v>174</v>
      </c>
      <c r="U300" s="148" t="s">
        <v>119</v>
      </c>
      <c r="V300" s="148" t="s">
        <v>789</v>
      </c>
      <c r="W300" s="148" t="s">
        <v>677</v>
      </c>
      <c r="X300" s="51" t="str">
        <f t="shared" si="4"/>
        <v>3</v>
      </c>
      <c r="Y300" s="51" t="str">
        <f>IF(T300="","",IF(AND(T300&lt;&gt;'Tabelas auxiliares'!$B$236,T300&lt;&gt;'Tabelas auxiliares'!$B$237),"FOLHA DE PESSOAL",IF(X300='Tabelas auxiliares'!$A$237,"CUSTEIO",IF(X300='Tabelas auxiliares'!$A$236,"INVESTIMENTO","ERRO - VERIFICAR"))))</f>
        <v>CUSTEIO</v>
      </c>
      <c r="Z300" s="150">
        <v>351.6</v>
      </c>
      <c r="AA300" s="150">
        <v>351.6</v>
      </c>
      <c r="AB300" s="149"/>
      <c r="AC300" s="149"/>
    </row>
    <row r="301" spans="1:29" x14ac:dyDescent="0.25">
      <c r="A301" s="147" t="s">
        <v>1060</v>
      </c>
      <c r="B301" s="73" t="s">
        <v>508</v>
      </c>
      <c r="C301" s="73" t="s">
        <v>1061</v>
      </c>
      <c r="D301" t="s">
        <v>69</v>
      </c>
      <c r="E301" t="s">
        <v>117</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s="148" t="s">
        <v>3142</v>
      </c>
      <c r="J301" s="148" t="s">
        <v>3143</v>
      </c>
      <c r="K301" s="148" t="s">
        <v>3144</v>
      </c>
      <c r="L301" s="148" t="s">
        <v>3145</v>
      </c>
      <c r="M301" s="148" t="s">
        <v>3146</v>
      </c>
      <c r="N301" s="148" t="s">
        <v>177</v>
      </c>
      <c r="O301" s="148" t="s">
        <v>178</v>
      </c>
      <c r="P301" s="148" t="s">
        <v>288</v>
      </c>
      <c r="Q301" s="148" t="s">
        <v>179</v>
      </c>
      <c r="R301" s="148" t="s">
        <v>176</v>
      </c>
      <c r="S301" s="148" t="s">
        <v>120</v>
      </c>
      <c r="T301" s="148" t="s">
        <v>174</v>
      </c>
      <c r="U301" s="148" t="s">
        <v>119</v>
      </c>
      <c r="V301" s="148" t="s">
        <v>790</v>
      </c>
      <c r="W301" s="148" t="s">
        <v>678</v>
      </c>
      <c r="X301" s="51" t="str">
        <f t="shared" si="4"/>
        <v>3</v>
      </c>
      <c r="Y301" s="51" t="str">
        <f>IF(T301="","",IF(AND(T301&lt;&gt;'Tabelas auxiliares'!$B$236,T301&lt;&gt;'Tabelas auxiliares'!$B$237),"FOLHA DE PESSOAL",IF(X301='Tabelas auxiliares'!$A$237,"CUSTEIO",IF(X301='Tabelas auxiliares'!$A$236,"INVESTIMENTO","ERRO - VERIFICAR"))))</f>
        <v>CUSTEIO</v>
      </c>
      <c r="Z301" s="150">
        <v>4950.0600000000004</v>
      </c>
      <c r="AA301" s="149"/>
      <c r="AB301" s="149"/>
      <c r="AC301" s="150">
        <v>4950.0600000000004</v>
      </c>
    </row>
    <row r="302" spans="1:29" x14ac:dyDescent="0.25">
      <c r="A302" s="147" t="s">
        <v>1060</v>
      </c>
      <c r="B302" s="73" t="s">
        <v>508</v>
      </c>
      <c r="C302" s="73" t="s">
        <v>1061</v>
      </c>
      <c r="D302" t="s">
        <v>69</v>
      </c>
      <c r="E302" t="s">
        <v>117</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s="148" t="s">
        <v>3147</v>
      </c>
      <c r="J302" s="148" t="s">
        <v>3143</v>
      </c>
      <c r="K302" s="148" t="s">
        <v>3148</v>
      </c>
      <c r="L302" s="148" t="s">
        <v>3149</v>
      </c>
      <c r="M302" s="148" t="s">
        <v>3146</v>
      </c>
      <c r="N302" s="148" t="s">
        <v>177</v>
      </c>
      <c r="O302" s="148" t="s">
        <v>178</v>
      </c>
      <c r="P302" s="148" t="s">
        <v>288</v>
      </c>
      <c r="Q302" s="148" t="s">
        <v>179</v>
      </c>
      <c r="R302" s="148" t="s">
        <v>176</v>
      </c>
      <c r="S302" s="148" t="s">
        <v>120</v>
      </c>
      <c r="T302" s="148" t="s">
        <v>174</v>
      </c>
      <c r="U302" s="148" t="s">
        <v>119</v>
      </c>
      <c r="V302" s="148" t="s">
        <v>790</v>
      </c>
      <c r="W302" s="148" t="s">
        <v>678</v>
      </c>
      <c r="X302" s="51" t="str">
        <f t="shared" si="4"/>
        <v>3</v>
      </c>
      <c r="Y302" s="51" t="str">
        <f>IF(T302="","",IF(AND(T302&lt;&gt;'Tabelas auxiliares'!$B$236,T302&lt;&gt;'Tabelas auxiliares'!$B$237),"FOLHA DE PESSOAL",IF(X302='Tabelas auxiliares'!$A$237,"CUSTEIO",IF(X302='Tabelas auxiliares'!$A$236,"INVESTIMENTO","ERRO - VERIFICAR"))))</f>
        <v>CUSTEIO</v>
      </c>
      <c r="Z302" s="150">
        <v>21100</v>
      </c>
      <c r="AA302" s="150">
        <v>20517.64</v>
      </c>
      <c r="AB302" s="149"/>
      <c r="AC302" s="150">
        <v>582.36</v>
      </c>
    </row>
    <row r="303" spans="1:29" x14ac:dyDescent="0.25">
      <c r="A303" s="147" t="s">
        <v>1060</v>
      </c>
      <c r="B303" s="73" t="s">
        <v>508</v>
      </c>
      <c r="C303" s="73" t="s">
        <v>1061</v>
      </c>
      <c r="D303" t="s">
        <v>71</v>
      </c>
      <c r="E303" t="s">
        <v>117</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s="148" t="s">
        <v>3125</v>
      </c>
      <c r="J303" s="148" t="s">
        <v>3150</v>
      </c>
      <c r="K303" s="148" t="s">
        <v>3151</v>
      </c>
      <c r="L303" s="148" t="s">
        <v>3152</v>
      </c>
      <c r="M303" s="148" t="s">
        <v>3153</v>
      </c>
      <c r="N303" s="148" t="s">
        <v>177</v>
      </c>
      <c r="O303" s="148" t="s">
        <v>178</v>
      </c>
      <c r="P303" s="148" t="s">
        <v>288</v>
      </c>
      <c r="Q303" s="148" t="s">
        <v>179</v>
      </c>
      <c r="R303" s="148" t="s">
        <v>176</v>
      </c>
      <c r="S303" s="148" t="s">
        <v>120</v>
      </c>
      <c r="T303" s="148" t="s">
        <v>174</v>
      </c>
      <c r="U303" s="148" t="s">
        <v>119</v>
      </c>
      <c r="V303" s="148" t="s">
        <v>3103</v>
      </c>
      <c r="W303" s="148" t="s">
        <v>3104</v>
      </c>
      <c r="X303" s="51" t="str">
        <f t="shared" si="4"/>
        <v>3</v>
      </c>
      <c r="Y303" s="51" t="str">
        <f>IF(T303="","",IF(AND(T303&lt;&gt;'Tabelas auxiliares'!$B$236,T303&lt;&gt;'Tabelas auxiliares'!$B$237),"FOLHA DE PESSOAL",IF(X303='Tabelas auxiliares'!$A$237,"CUSTEIO",IF(X303='Tabelas auxiliares'!$A$236,"INVESTIMENTO","ERRO - VERIFICAR"))))</f>
        <v>CUSTEIO</v>
      </c>
      <c r="Z303" s="150">
        <v>445.5</v>
      </c>
      <c r="AA303" s="150">
        <v>445.5</v>
      </c>
      <c r="AB303" s="149"/>
      <c r="AC303" s="149"/>
    </row>
    <row r="304" spans="1:29" x14ac:dyDescent="0.25">
      <c r="A304" s="147" t="s">
        <v>1060</v>
      </c>
      <c r="B304" s="73" t="s">
        <v>508</v>
      </c>
      <c r="C304" s="73" t="s">
        <v>1061</v>
      </c>
      <c r="D304" t="s">
        <v>71</v>
      </c>
      <c r="E304" t="s">
        <v>117</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s="148" t="s">
        <v>3125</v>
      </c>
      <c r="J304" s="148" t="s">
        <v>3150</v>
      </c>
      <c r="K304" s="148" t="s">
        <v>3154</v>
      </c>
      <c r="L304" s="148" t="s">
        <v>3152</v>
      </c>
      <c r="M304" s="148" t="s">
        <v>3155</v>
      </c>
      <c r="N304" s="148" t="s">
        <v>177</v>
      </c>
      <c r="O304" s="148" t="s">
        <v>178</v>
      </c>
      <c r="P304" s="148" t="s">
        <v>288</v>
      </c>
      <c r="Q304" s="148" t="s">
        <v>179</v>
      </c>
      <c r="R304" s="148" t="s">
        <v>176</v>
      </c>
      <c r="S304" s="148" t="s">
        <v>120</v>
      </c>
      <c r="T304" s="148" t="s">
        <v>174</v>
      </c>
      <c r="U304" s="148" t="s">
        <v>119</v>
      </c>
      <c r="V304" s="148" t="s">
        <v>3103</v>
      </c>
      <c r="W304" s="148" t="s">
        <v>3104</v>
      </c>
      <c r="X304" s="51" t="str">
        <f t="shared" si="4"/>
        <v>3</v>
      </c>
      <c r="Y304" s="51" t="str">
        <f>IF(T304="","",IF(AND(T304&lt;&gt;'Tabelas auxiliares'!$B$236,T304&lt;&gt;'Tabelas auxiliares'!$B$237),"FOLHA DE PESSOAL",IF(X304='Tabelas auxiliares'!$A$237,"CUSTEIO",IF(X304='Tabelas auxiliares'!$A$236,"INVESTIMENTO","ERRO - VERIFICAR"))))</f>
        <v>CUSTEIO</v>
      </c>
      <c r="Z304" s="150">
        <v>4849</v>
      </c>
      <c r="AA304" s="150">
        <v>4849</v>
      </c>
      <c r="AB304" s="149"/>
      <c r="AC304" s="149"/>
    </row>
    <row r="305" spans="1:29" x14ac:dyDescent="0.25">
      <c r="A305" s="147" t="s">
        <v>1060</v>
      </c>
      <c r="B305" s="73" t="s">
        <v>508</v>
      </c>
      <c r="C305" s="73" t="s">
        <v>1061</v>
      </c>
      <c r="D305" t="s">
        <v>71</v>
      </c>
      <c r="E305" t="s">
        <v>117</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s="148" t="s">
        <v>2775</v>
      </c>
      <c r="J305" s="148" t="s">
        <v>3150</v>
      </c>
      <c r="K305" s="148" t="s">
        <v>3156</v>
      </c>
      <c r="L305" s="148" t="s">
        <v>3152</v>
      </c>
      <c r="M305" s="148" t="s">
        <v>3157</v>
      </c>
      <c r="N305" s="148" t="s">
        <v>177</v>
      </c>
      <c r="O305" s="148" t="s">
        <v>178</v>
      </c>
      <c r="P305" s="148" t="s">
        <v>288</v>
      </c>
      <c r="Q305" s="148" t="s">
        <v>179</v>
      </c>
      <c r="R305" s="148" t="s">
        <v>176</v>
      </c>
      <c r="S305" s="148" t="s">
        <v>120</v>
      </c>
      <c r="T305" s="148" t="s">
        <v>174</v>
      </c>
      <c r="U305" s="148" t="s">
        <v>119</v>
      </c>
      <c r="V305" s="148" t="s">
        <v>3103</v>
      </c>
      <c r="W305" s="148" t="s">
        <v>3104</v>
      </c>
      <c r="X305" s="51" t="str">
        <f t="shared" si="4"/>
        <v>3</v>
      </c>
      <c r="Y305" s="51" t="str">
        <f>IF(T305="","",IF(AND(T305&lt;&gt;'Tabelas auxiliares'!$B$236,T305&lt;&gt;'Tabelas auxiliares'!$B$237),"FOLHA DE PESSOAL",IF(X305='Tabelas auxiliares'!$A$237,"CUSTEIO",IF(X305='Tabelas auxiliares'!$A$236,"INVESTIMENTO","ERRO - VERIFICAR"))))</f>
        <v>CUSTEIO</v>
      </c>
      <c r="Z305" s="150">
        <v>2400</v>
      </c>
      <c r="AA305" s="150">
        <v>2400</v>
      </c>
      <c r="AB305" s="149"/>
      <c r="AC305" s="149"/>
    </row>
    <row r="306" spans="1:29" x14ac:dyDescent="0.25">
      <c r="A306" s="147" t="s">
        <v>1060</v>
      </c>
      <c r="B306" s="73" t="s">
        <v>508</v>
      </c>
      <c r="C306" s="73" t="s">
        <v>1061</v>
      </c>
      <c r="D306" t="s">
        <v>71</v>
      </c>
      <c r="E306" t="s">
        <v>117</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s="148" t="s">
        <v>2775</v>
      </c>
      <c r="J306" s="148" t="s">
        <v>3150</v>
      </c>
      <c r="K306" s="148" t="s">
        <v>3158</v>
      </c>
      <c r="L306" s="148" t="s">
        <v>3152</v>
      </c>
      <c r="M306" s="148" t="s">
        <v>3159</v>
      </c>
      <c r="N306" s="148" t="s">
        <v>177</v>
      </c>
      <c r="O306" s="148" t="s">
        <v>178</v>
      </c>
      <c r="P306" s="148" t="s">
        <v>288</v>
      </c>
      <c r="Q306" s="148" t="s">
        <v>179</v>
      </c>
      <c r="R306" s="148" t="s">
        <v>176</v>
      </c>
      <c r="S306" s="148" t="s">
        <v>120</v>
      </c>
      <c r="T306" s="148" t="s">
        <v>174</v>
      </c>
      <c r="U306" s="148" t="s">
        <v>119</v>
      </c>
      <c r="V306" s="148" t="s">
        <v>3103</v>
      </c>
      <c r="W306" s="148" t="s">
        <v>3104</v>
      </c>
      <c r="X306" s="51" t="str">
        <f t="shared" si="4"/>
        <v>3</v>
      </c>
      <c r="Y306" s="51" t="str">
        <f>IF(T306="","",IF(AND(T306&lt;&gt;'Tabelas auxiliares'!$B$236,T306&lt;&gt;'Tabelas auxiliares'!$B$237),"FOLHA DE PESSOAL",IF(X306='Tabelas auxiliares'!$A$237,"CUSTEIO",IF(X306='Tabelas auxiliares'!$A$236,"INVESTIMENTO","ERRO - VERIFICAR"))))</f>
        <v>CUSTEIO</v>
      </c>
      <c r="Z306" s="150">
        <v>890</v>
      </c>
      <c r="AA306" s="150">
        <v>890</v>
      </c>
      <c r="AB306" s="149"/>
      <c r="AC306" s="149"/>
    </row>
    <row r="307" spans="1:29" x14ac:dyDescent="0.25">
      <c r="A307" s="147" t="s">
        <v>1060</v>
      </c>
      <c r="B307" s="73" t="s">
        <v>508</v>
      </c>
      <c r="C307" s="73" t="s">
        <v>1061</v>
      </c>
      <c r="D307" t="s">
        <v>83</v>
      </c>
      <c r="E307" t="s">
        <v>117</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s="148" t="s">
        <v>2715</v>
      </c>
      <c r="J307" s="148" t="s">
        <v>2756</v>
      </c>
      <c r="K307" s="148" t="s">
        <v>3160</v>
      </c>
      <c r="L307" s="148" t="s">
        <v>2758</v>
      </c>
      <c r="M307" s="148" t="s">
        <v>3161</v>
      </c>
      <c r="N307" s="148" t="s">
        <v>177</v>
      </c>
      <c r="O307" s="148" t="s">
        <v>178</v>
      </c>
      <c r="P307" s="148" t="s">
        <v>288</v>
      </c>
      <c r="Q307" s="148" t="s">
        <v>179</v>
      </c>
      <c r="R307" s="148" t="s">
        <v>176</v>
      </c>
      <c r="S307" s="148" t="s">
        <v>120</v>
      </c>
      <c r="T307" s="148" t="s">
        <v>174</v>
      </c>
      <c r="U307" s="148" t="s">
        <v>119</v>
      </c>
      <c r="V307" s="148" t="s">
        <v>821</v>
      </c>
      <c r="W307" s="148" t="s">
        <v>706</v>
      </c>
      <c r="X307" s="51" t="str">
        <f t="shared" si="4"/>
        <v>3</v>
      </c>
      <c r="Y307" s="51" t="str">
        <f>IF(T307="","",IF(AND(T307&lt;&gt;'Tabelas auxiliares'!$B$236,T307&lt;&gt;'Tabelas auxiliares'!$B$237),"FOLHA DE PESSOAL",IF(X307='Tabelas auxiliares'!$A$237,"CUSTEIO",IF(X307='Tabelas auxiliares'!$A$236,"INVESTIMENTO","ERRO - VERIFICAR"))))</f>
        <v>CUSTEIO</v>
      </c>
      <c r="Z307" s="150">
        <v>1299.96</v>
      </c>
      <c r="AA307" s="150">
        <v>1299.96</v>
      </c>
      <c r="AB307" s="149"/>
      <c r="AC307" s="149"/>
    </row>
    <row r="308" spans="1:29" x14ac:dyDescent="0.25">
      <c r="A308" s="147" t="s">
        <v>1060</v>
      </c>
      <c r="B308" s="73" t="s">
        <v>508</v>
      </c>
      <c r="C308" s="73" t="s">
        <v>1061</v>
      </c>
      <c r="D308" t="s">
        <v>83</v>
      </c>
      <c r="E308" t="s">
        <v>117</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s="148" t="s">
        <v>2715</v>
      </c>
      <c r="J308" s="148" t="s">
        <v>2756</v>
      </c>
      <c r="K308" s="148" t="s">
        <v>3162</v>
      </c>
      <c r="L308" s="148" t="s">
        <v>2758</v>
      </c>
      <c r="M308" s="148" t="s">
        <v>2762</v>
      </c>
      <c r="N308" s="148" t="s">
        <v>177</v>
      </c>
      <c r="O308" s="148" t="s">
        <v>178</v>
      </c>
      <c r="P308" s="148" t="s">
        <v>288</v>
      </c>
      <c r="Q308" s="148" t="s">
        <v>179</v>
      </c>
      <c r="R308" s="148" t="s">
        <v>176</v>
      </c>
      <c r="S308" s="148" t="s">
        <v>120</v>
      </c>
      <c r="T308" s="148" t="s">
        <v>174</v>
      </c>
      <c r="U308" s="148" t="s">
        <v>119</v>
      </c>
      <c r="V308" s="148" t="s">
        <v>821</v>
      </c>
      <c r="W308" s="148" t="s">
        <v>706</v>
      </c>
      <c r="X308" s="51" t="str">
        <f t="shared" si="4"/>
        <v>3</v>
      </c>
      <c r="Y308" s="51" t="str">
        <f>IF(T308="","",IF(AND(T308&lt;&gt;'Tabelas auxiliares'!$B$236,T308&lt;&gt;'Tabelas auxiliares'!$B$237),"FOLHA DE PESSOAL",IF(X308='Tabelas auxiliares'!$A$237,"CUSTEIO",IF(X308='Tabelas auxiliares'!$A$236,"INVESTIMENTO","ERRO - VERIFICAR"))))</f>
        <v>CUSTEIO</v>
      </c>
      <c r="Z308" s="150">
        <v>16498.2</v>
      </c>
      <c r="AA308" s="149"/>
      <c r="AB308" s="149"/>
      <c r="AC308" s="150">
        <v>16498.2</v>
      </c>
    </row>
    <row r="309" spans="1:29" x14ac:dyDescent="0.25">
      <c r="A309" s="147" t="s">
        <v>1060</v>
      </c>
      <c r="B309" s="73" t="s">
        <v>508</v>
      </c>
      <c r="C309" s="73" t="s">
        <v>1061</v>
      </c>
      <c r="D309" t="s">
        <v>88</v>
      </c>
      <c r="E309" t="s">
        <v>117</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s="148" t="s">
        <v>3163</v>
      </c>
      <c r="J309" s="148" t="s">
        <v>3164</v>
      </c>
      <c r="K309" s="148" t="s">
        <v>3165</v>
      </c>
      <c r="L309" s="148" t="s">
        <v>3166</v>
      </c>
      <c r="M309" s="148" t="s">
        <v>3167</v>
      </c>
      <c r="N309" s="148" t="s">
        <v>177</v>
      </c>
      <c r="O309" s="148" t="s">
        <v>178</v>
      </c>
      <c r="P309" s="148" t="s">
        <v>288</v>
      </c>
      <c r="Q309" s="148" t="s">
        <v>179</v>
      </c>
      <c r="R309" s="148" t="s">
        <v>176</v>
      </c>
      <c r="S309" s="148" t="s">
        <v>120</v>
      </c>
      <c r="T309" s="148" t="s">
        <v>174</v>
      </c>
      <c r="U309" s="148" t="s">
        <v>119</v>
      </c>
      <c r="V309" s="148" t="s">
        <v>789</v>
      </c>
      <c r="W309" s="148" t="s">
        <v>677</v>
      </c>
      <c r="X309" s="51" t="str">
        <f t="shared" si="4"/>
        <v>3</v>
      </c>
      <c r="Y309" s="51" t="str">
        <f>IF(T309="","",IF(AND(T309&lt;&gt;'Tabelas auxiliares'!$B$236,T309&lt;&gt;'Tabelas auxiliares'!$B$237),"FOLHA DE PESSOAL",IF(X309='Tabelas auxiliares'!$A$237,"CUSTEIO",IF(X309='Tabelas auxiliares'!$A$236,"INVESTIMENTO","ERRO - VERIFICAR"))))</f>
        <v>CUSTEIO</v>
      </c>
      <c r="Z309" s="150">
        <v>57.98</v>
      </c>
      <c r="AA309" s="150">
        <v>57.98</v>
      </c>
      <c r="AB309" s="149"/>
      <c r="AC309" s="149"/>
    </row>
    <row r="310" spans="1:29" x14ac:dyDescent="0.25">
      <c r="A310" s="147" t="s">
        <v>1060</v>
      </c>
      <c r="B310" s="73" t="s">
        <v>508</v>
      </c>
      <c r="C310" s="73" t="s">
        <v>1061</v>
      </c>
      <c r="D310" t="s">
        <v>88</v>
      </c>
      <c r="E310" t="s">
        <v>117</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s="148" t="s">
        <v>3168</v>
      </c>
      <c r="J310" s="148" t="s">
        <v>3169</v>
      </c>
      <c r="K310" s="148" t="s">
        <v>3170</v>
      </c>
      <c r="L310" s="148" t="s">
        <v>3171</v>
      </c>
      <c r="M310" s="148" t="s">
        <v>3172</v>
      </c>
      <c r="N310" s="148" t="s">
        <v>177</v>
      </c>
      <c r="O310" s="148" t="s">
        <v>178</v>
      </c>
      <c r="P310" s="148" t="s">
        <v>288</v>
      </c>
      <c r="Q310" s="148" t="s">
        <v>179</v>
      </c>
      <c r="R310" s="148" t="s">
        <v>176</v>
      </c>
      <c r="S310" s="148" t="s">
        <v>120</v>
      </c>
      <c r="T310" s="148" t="s">
        <v>174</v>
      </c>
      <c r="U310" s="148" t="s">
        <v>119</v>
      </c>
      <c r="V310" s="148" t="s">
        <v>789</v>
      </c>
      <c r="W310" s="148" t="s">
        <v>677</v>
      </c>
      <c r="X310" s="51" t="str">
        <f t="shared" si="4"/>
        <v>3</v>
      </c>
      <c r="Y310" s="51" t="str">
        <f>IF(T310="","",IF(AND(T310&lt;&gt;'Tabelas auxiliares'!$B$236,T310&lt;&gt;'Tabelas auxiliares'!$B$237),"FOLHA DE PESSOAL",IF(X310='Tabelas auxiliares'!$A$237,"CUSTEIO",IF(X310='Tabelas auxiliares'!$A$236,"INVESTIMENTO","ERRO - VERIFICAR"))))</f>
        <v>CUSTEIO</v>
      </c>
      <c r="Z310" s="150">
        <v>4441</v>
      </c>
      <c r="AA310" s="150">
        <v>4441</v>
      </c>
      <c r="AB310" s="149"/>
      <c r="AC310" s="149"/>
    </row>
    <row r="311" spans="1:29" x14ac:dyDescent="0.25">
      <c r="A311" s="147" t="s">
        <v>1060</v>
      </c>
      <c r="B311" s="73" t="s">
        <v>508</v>
      </c>
      <c r="C311" s="73" t="s">
        <v>1061</v>
      </c>
      <c r="D311" t="s">
        <v>88</v>
      </c>
      <c r="E311" t="s">
        <v>117</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s="148" t="s">
        <v>2613</v>
      </c>
      <c r="J311" s="148" t="s">
        <v>3169</v>
      </c>
      <c r="K311" s="148" t="s">
        <v>3173</v>
      </c>
      <c r="L311" s="148" t="s">
        <v>3171</v>
      </c>
      <c r="M311" s="148" t="s">
        <v>3174</v>
      </c>
      <c r="N311" s="148" t="s">
        <v>177</v>
      </c>
      <c r="O311" s="148" t="s">
        <v>178</v>
      </c>
      <c r="P311" s="148" t="s">
        <v>288</v>
      </c>
      <c r="Q311" s="148" t="s">
        <v>179</v>
      </c>
      <c r="R311" s="148" t="s">
        <v>176</v>
      </c>
      <c r="S311" s="148" t="s">
        <v>120</v>
      </c>
      <c r="T311" s="148" t="s">
        <v>174</v>
      </c>
      <c r="U311" s="148" t="s">
        <v>119</v>
      </c>
      <c r="V311" s="148" t="s">
        <v>789</v>
      </c>
      <c r="W311" s="148" t="s">
        <v>677</v>
      </c>
      <c r="X311" s="51" t="str">
        <f t="shared" si="4"/>
        <v>3</v>
      </c>
      <c r="Y311" s="51" t="str">
        <f>IF(T311="","",IF(AND(T311&lt;&gt;'Tabelas auxiliares'!$B$236,T311&lt;&gt;'Tabelas auxiliares'!$B$237),"FOLHA DE PESSOAL",IF(X311='Tabelas auxiliares'!$A$237,"CUSTEIO",IF(X311='Tabelas auxiliares'!$A$236,"INVESTIMENTO","ERRO - VERIFICAR"))))</f>
        <v>CUSTEIO</v>
      </c>
      <c r="Z311" s="150">
        <v>1520</v>
      </c>
      <c r="AA311" s="150">
        <v>1520</v>
      </c>
      <c r="AB311" s="149"/>
      <c r="AC311" s="149"/>
    </row>
    <row r="312" spans="1:29" x14ac:dyDescent="0.25">
      <c r="A312" s="147" t="s">
        <v>1060</v>
      </c>
      <c r="B312" s="73" t="s">
        <v>508</v>
      </c>
      <c r="C312" s="73" t="s">
        <v>1061</v>
      </c>
      <c r="D312" t="s">
        <v>88</v>
      </c>
      <c r="E312" t="s">
        <v>117</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s="148" t="s">
        <v>3175</v>
      </c>
      <c r="J312" s="148" t="s">
        <v>3176</v>
      </c>
      <c r="K312" s="148" t="s">
        <v>3177</v>
      </c>
      <c r="L312" s="148" t="s">
        <v>3178</v>
      </c>
      <c r="M312" s="148" t="s">
        <v>2682</v>
      </c>
      <c r="N312" s="148" t="s">
        <v>177</v>
      </c>
      <c r="O312" s="148" t="s">
        <v>178</v>
      </c>
      <c r="P312" s="148" t="s">
        <v>288</v>
      </c>
      <c r="Q312" s="148" t="s">
        <v>179</v>
      </c>
      <c r="R312" s="148" t="s">
        <v>176</v>
      </c>
      <c r="S312" s="148" t="s">
        <v>120</v>
      </c>
      <c r="T312" s="148" t="s">
        <v>174</v>
      </c>
      <c r="U312" s="148" t="s">
        <v>119</v>
      </c>
      <c r="V312" s="148" t="s">
        <v>3007</v>
      </c>
      <c r="W312" s="148" t="s">
        <v>3008</v>
      </c>
      <c r="X312" s="51" t="str">
        <f t="shared" si="4"/>
        <v>3</v>
      </c>
      <c r="Y312" s="51" t="str">
        <f>IF(T312="","",IF(AND(T312&lt;&gt;'Tabelas auxiliares'!$B$236,T312&lt;&gt;'Tabelas auxiliares'!$B$237),"FOLHA DE PESSOAL",IF(X312='Tabelas auxiliares'!$A$237,"CUSTEIO",IF(X312='Tabelas auxiliares'!$A$236,"INVESTIMENTO","ERRO - VERIFICAR"))))</f>
        <v>CUSTEIO</v>
      </c>
      <c r="Z312" s="150">
        <v>28745</v>
      </c>
      <c r="AA312" s="150">
        <v>3783</v>
      </c>
      <c r="AB312" s="149"/>
      <c r="AC312" s="150">
        <v>24962</v>
      </c>
    </row>
    <row r="313" spans="1:29" x14ac:dyDescent="0.25">
      <c r="A313" s="147" t="s">
        <v>1060</v>
      </c>
      <c r="B313" s="73" t="s">
        <v>508</v>
      </c>
      <c r="C313" s="73" t="s">
        <v>1061</v>
      </c>
      <c r="D313" t="s">
        <v>88</v>
      </c>
      <c r="E313" t="s">
        <v>117</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s="148" t="s">
        <v>3175</v>
      </c>
      <c r="J313" s="148" t="s">
        <v>3176</v>
      </c>
      <c r="K313" s="148" t="s">
        <v>3179</v>
      </c>
      <c r="L313" s="148" t="s">
        <v>3178</v>
      </c>
      <c r="M313" s="148" t="s">
        <v>2682</v>
      </c>
      <c r="N313" s="148" t="s">
        <v>177</v>
      </c>
      <c r="O313" s="148" t="s">
        <v>178</v>
      </c>
      <c r="P313" s="148" t="s">
        <v>288</v>
      </c>
      <c r="Q313" s="148" t="s">
        <v>179</v>
      </c>
      <c r="R313" s="148" t="s">
        <v>176</v>
      </c>
      <c r="S313" s="148" t="s">
        <v>120</v>
      </c>
      <c r="T313" s="148" t="s">
        <v>174</v>
      </c>
      <c r="U313" s="148" t="s">
        <v>119</v>
      </c>
      <c r="V313" s="148" t="s">
        <v>793</v>
      </c>
      <c r="W313" s="148" t="s">
        <v>680</v>
      </c>
      <c r="X313" s="51" t="str">
        <f t="shared" si="4"/>
        <v>3</v>
      </c>
      <c r="Y313" s="51" t="str">
        <f>IF(T313="","",IF(AND(T313&lt;&gt;'Tabelas auxiliares'!$B$236,T313&lt;&gt;'Tabelas auxiliares'!$B$237),"FOLHA DE PESSOAL",IF(X313='Tabelas auxiliares'!$A$237,"CUSTEIO",IF(X313='Tabelas auxiliares'!$A$236,"INVESTIMENTO","ERRO - VERIFICAR"))))</f>
        <v>CUSTEIO</v>
      </c>
      <c r="Z313" s="150">
        <v>5480</v>
      </c>
      <c r="AA313" s="150">
        <v>3160</v>
      </c>
      <c r="AB313" s="149"/>
      <c r="AC313" s="150">
        <v>2320</v>
      </c>
    </row>
    <row r="314" spans="1:29" x14ac:dyDescent="0.25">
      <c r="A314" s="147" t="s">
        <v>1060</v>
      </c>
      <c r="B314" s="73" t="s">
        <v>508</v>
      </c>
      <c r="C314" s="73" t="s">
        <v>1061</v>
      </c>
      <c r="D314" t="s">
        <v>88</v>
      </c>
      <c r="E314" t="s">
        <v>117</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s="148" t="s">
        <v>2434</v>
      </c>
      <c r="J314" s="148" t="s">
        <v>1170</v>
      </c>
      <c r="K314" s="148" t="s">
        <v>3180</v>
      </c>
      <c r="L314" s="148" t="s">
        <v>1172</v>
      </c>
      <c r="M314" s="148" t="s">
        <v>3181</v>
      </c>
      <c r="N314" s="148" t="s">
        <v>177</v>
      </c>
      <c r="O314" s="148" t="s">
        <v>178</v>
      </c>
      <c r="P314" s="148" t="s">
        <v>288</v>
      </c>
      <c r="Q314" s="148" t="s">
        <v>179</v>
      </c>
      <c r="R314" s="148" t="s">
        <v>176</v>
      </c>
      <c r="S314" s="148" t="s">
        <v>120</v>
      </c>
      <c r="T314" s="148" t="s">
        <v>174</v>
      </c>
      <c r="U314" s="148" t="s">
        <v>119</v>
      </c>
      <c r="V314" s="148" t="s">
        <v>789</v>
      </c>
      <c r="W314" s="148" t="s">
        <v>677</v>
      </c>
      <c r="X314" s="51" t="str">
        <f t="shared" si="4"/>
        <v>3</v>
      </c>
      <c r="Y314" s="51" t="str">
        <f>IF(T314="","",IF(AND(T314&lt;&gt;'Tabelas auxiliares'!$B$236,T314&lt;&gt;'Tabelas auxiliares'!$B$237),"FOLHA DE PESSOAL",IF(X314='Tabelas auxiliares'!$A$237,"CUSTEIO",IF(X314='Tabelas auxiliares'!$A$236,"INVESTIMENTO","ERRO - VERIFICAR"))))</f>
        <v>CUSTEIO</v>
      </c>
      <c r="Z314" s="150">
        <v>29125.599999999999</v>
      </c>
      <c r="AA314" s="150">
        <v>27596.799999999999</v>
      </c>
      <c r="AB314" s="149"/>
      <c r="AC314" s="150">
        <v>1528.8</v>
      </c>
    </row>
    <row r="315" spans="1:29" x14ac:dyDescent="0.25">
      <c r="A315" s="147" t="s">
        <v>1060</v>
      </c>
      <c r="B315" s="73" t="s">
        <v>508</v>
      </c>
      <c r="C315" s="73" t="s">
        <v>1061</v>
      </c>
      <c r="D315" t="s">
        <v>88</v>
      </c>
      <c r="E315" t="s">
        <v>117</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s="148" t="s">
        <v>2434</v>
      </c>
      <c r="J315" s="148" t="s">
        <v>1170</v>
      </c>
      <c r="K315" s="148" t="s">
        <v>3182</v>
      </c>
      <c r="L315" s="148" t="s">
        <v>1172</v>
      </c>
      <c r="M315" s="148" t="s">
        <v>3183</v>
      </c>
      <c r="N315" s="148" t="s">
        <v>177</v>
      </c>
      <c r="O315" s="148" t="s">
        <v>178</v>
      </c>
      <c r="P315" s="148" t="s">
        <v>288</v>
      </c>
      <c r="Q315" s="148" t="s">
        <v>179</v>
      </c>
      <c r="R315" s="148" t="s">
        <v>176</v>
      </c>
      <c r="S315" s="148" t="s">
        <v>120</v>
      </c>
      <c r="T315" s="148" t="s">
        <v>174</v>
      </c>
      <c r="U315" s="148" t="s">
        <v>119</v>
      </c>
      <c r="V315" s="148" t="s">
        <v>789</v>
      </c>
      <c r="W315" s="148" t="s">
        <v>677</v>
      </c>
      <c r="X315" s="51" t="str">
        <f t="shared" si="4"/>
        <v>3</v>
      </c>
      <c r="Y315" s="51" t="str">
        <f>IF(T315="","",IF(AND(T315&lt;&gt;'Tabelas auxiliares'!$B$236,T315&lt;&gt;'Tabelas auxiliares'!$B$237),"FOLHA DE PESSOAL",IF(X315='Tabelas auxiliares'!$A$237,"CUSTEIO",IF(X315='Tabelas auxiliares'!$A$236,"INVESTIMENTO","ERRO - VERIFICAR"))))</f>
        <v>CUSTEIO</v>
      </c>
      <c r="Z315" s="150">
        <v>5640.5</v>
      </c>
      <c r="AA315" s="149"/>
      <c r="AB315" s="149"/>
      <c r="AC315" s="150">
        <v>5640.5</v>
      </c>
    </row>
    <row r="316" spans="1:29" x14ac:dyDescent="0.25">
      <c r="A316" s="147" t="s">
        <v>1060</v>
      </c>
      <c r="B316" s="73" t="s">
        <v>508</v>
      </c>
      <c r="C316" s="73" t="s">
        <v>1061</v>
      </c>
      <c r="D316" t="s">
        <v>88</v>
      </c>
      <c r="E316" t="s">
        <v>117</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s="148" t="s">
        <v>2434</v>
      </c>
      <c r="J316" s="148" t="s">
        <v>1170</v>
      </c>
      <c r="K316" s="148" t="s">
        <v>3184</v>
      </c>
      <c r="L316" s="148" t="s">
        <v>1172</v>
      </c>
      <c r="M316" s="148" t="s">
        <v>3185</v>
      </c>
      <c r="N316" s="148" t="s">
        <v>177</v>
      </c>
      <c r="O316" s="148" t="s">
        <v>178</v>
      </c>
      <c r="P316" s="148" t="s">
        <v>288</v>
      </c>
      <c r="Q316" s="148" t="s">
        <v>179</v>
      </c>
      <c r="R316" s="148" t="s">
        <v>176</v>
      </c>
      <c r="S316" s="148" t="s">
        <v>120</v>
      </c>
      <c r="T316" s="148" t="s">
        <v>174</v>
      </c>
      <c r="U316" s="148" t="s">
        <v>119</v>
      </c>
      <c r="V316" s="148" t="s">
        <v>789</v>
      </c>
      <c r="W316" s="148" t="s">
        <v>677</v>
      </c>
      <c r="X316" s="51" t="str">
        <f t="shared" si="4"/>
        <v>3</v>
      </c>
      <c r="Y316" s="51" t="str">
        <f>IF(T316="","",IF(AND(T316&lt;&gt;'Tabelas auxiliares'!$B$236,T316&lt;&gt;'Tabelas auxiliares'!$B$237),"FOLHA DE PESSOAL",IF(X316='Tabelas auxiliares'!$A$237,"CUSTEIO",IF(X316='Tabelas auxiliares'!$A$236,"INVESTIMENTO","ERRO - VERIFICAR"))))</f>
        <v>CUSTEIO</v>
      </c>
      <c r="Z316" s="150">
        <v>1509.9</v>
      </c>
      <c r="AA316" s="149"/>
      <c r="AB316" s="149"/>
      <c r="AC316" s="150">
        <v>1509.9</v>
      </c>
    </row>
    <row r="317" spans="1:29" x14ac:dyDescent="0.25">
      <c r="A317" s="147" t="s">
        <v>1060</v>
      </c>
      <c r="B317" s="73" t="s">
        <v>508</v>
      </c>
      <c r="C317" s="73" t="s">
        <v>1061</v>
      </c>
      <c r="D317" t="s">
        <v>88</v>
      </c>
      <c r="E317" t="s">
        <v>117</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s="148" t="s">
        <v>2434</v>
      </c>
      <c r="J317" s="148" t="s">
        <v>1170</v>
      </c>
      <c r="K317" s="148" t="s">
        <v>3186</v>
      </c>
      <c r="L317" s="148" t="s">
        <v>1172</v>
      </c>
      <c r="M317" s="148" t="s">
        <v>3187</v>
      </c>
      <c r="N317" s="148" t="s">
        <v>177</v>
      </c>
      <c r="O317" s="148" t="s">
        <v>178</v>
      </c>
      <c r="P317" s="148" t="s">
        <v>288</v>
      </c>
      <c r="Q317" s="148" t="s">
        <v>179</v>
      </c>
      <c r="R317" s="148" t="s">
        <v>176</v>
      </c>
      <c r="S317" s="148" t="s">
        <v>120</v>
      </c>
      <c r="T317" s="148" t="s">
        <v>174</v>
      </c>
      <c r="U317" s="148" t="s">
        <v>119</v>
      </c>
      <c r="V317" s="148" t="s">
        <v>789</v>
      </c>
      <c r="W317" s="148" t="s">
        <v>677</v>
      </c>
      <c r="X317" s="51" t="str">
        <f t="shared" si="4"/>
        <v>3</v>
      </c>
      <c r="Y317" s="51" t="str">
        <f>IF(T317="","",IF(AND(T317&lt;&gt;'Tabelas auxiliares'!$B$236,T317&lt;&gt;'Tabelas auxiliares'!$B$237),"FOLHA DE PESSOAL",IF(X317='Tabelas auxiliares'!$A$237,"CUSTEIO",IF(X317='Tabelas auxiliares'!$A$236,"INVESTIMENTO","ERRO - VERIFICAR"))))</f>
        <v>CUSTEIO</v>
      </c>
      <c r="Z317" s="150">
        <v>432</v>
      </c>
      <c r="AA317" s="149"/>
      <c r="AB317" s="149"/>
      <c r="AC317" s="150">
        <v>432</v>
      </c>
    </row>
    <row r="318" spans="1:29" x14ac:dyDescent="0.25">
      <c r="A318" s="147" t="s">
        <v>1060</v>
      </c>
      <c r="B318" s="73" t="s">
        <v>508</v>
      </c>
      <c r="C318" s="73" t="s">
        <v>1061</v>
      </c>
      <c r="D318" t="s">
        <v>88</v>
      </c>
      <c r="E318" t="s">
        <v>117</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s="148" t="s">
        <v>2450</v>
      </c>
      <c r="J318" s="148" t="s">
        <v>1170</v>
      </c>
      <c r="K318" s="148" t="s">
        <v>3188</v>
      </c>
      <c r="L318" s="148" t="s">
        <v>1172</v>
      </c>
      <c r="M318" s="148" t="s">
        <v>3189</v>
      </c>
      <c r="N318" s="148" t="s">
        <v>177</v>
      </c>
      <c r="O318" s="148" t="s">
        <v>178</v>
      </c>
      <c r="P318" s="148" t="s">
        <v>288</v>
      </c>
      <c r="Q318" s="148" t="s">
        <v>179</v>
      </c>
      <c r="R318" s="148" t="s">
        <v>176</v>
      </c>
      <c r="S318" s="148" t="s">
        <v>120</v>
      </c>
      <c r="T318" s="148" t="s">
        <v>174</v>
      </c>
      <c r="U318" s="148" t="s">
        <v>119</v>
      </c>
      <c r="V318" s="148" t="s">
        <v>789</v>
      </c>
      <c r="W318" s="148" t="s">
        <v>677</v>
      </c>
      <c r="X318" s="51" t="str">
        <f t="shared" si="4"/>
        <v>3</v>
      </c>
      <c r="Y318" s="51" t="str">
        <f>IF(T318="","",IF(AND(T318&lt;&gt;'Tabelas auxiliares'!$B$236,T318&lt;&gt;'Tabelas auxiliares'!$B$237),"FOLHA DE PESSOAL",IF(X318='Tabelas auxiliares'!$A$237,"CUSTEIO",IF(X318='Tabelas auxiliares'!$A$236,"INVESTIMENTO","ERRO - VERIFICAR"))))</f>
        <v>CUSTEIO</v>
      </c>
      <c r="Z318" s="150">
        <v>7000</v>
      </c>
      <c r="AA318" s="150">
        <v>2800</v>
      </c>
      <c r="AB318" s="149"/>
      <c r="AC318" s="150">
        <v>4200</v>
      </c>
    </row>
    <row r="319" spans="1:29" x14ac:dyDescent="0.25">
      <c r="A319" s="147" t="s">
        <v>1060</v>
      </c>
      <c r="B319" s="73" t="s">
        <v>511</v>
      </c>
      <c r="C319" s="73" t="s">
        <v>1061</v>
      </c>
      <c r="D319" t="s">
        <v>35</v>
      </c>
      <c r="E319" t="s">
        <v>117</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s="148" t="s">
        <v>3190</v>
      </c>
      <c r="J319" s="148" t="s">
        <v>3191</v>
      </c>
      <c r="K319" s="148" t="s">
        <v>3192</v>
      </c>
      <c r="L319" s="148" t="s">
        <v>3193</v>
      </c>
      <c r="M319" s="148" t="s">
        <v>3194</v>
      </c>
      <c r="N319" s="148" t="s">
        <v>177</v>
      </c>
      <c r="O319" s="148" t="s">
        <v>178</v>
      </c>
      <c r="P319" s="148" t="s">
        <v>288</v>
      </c>
      <c r="Q319" s="148" t="s">
        <v>179</v>
      </c>
      <c r="R319" s="148" t="s">
        <v>176</v>
      </c>
      <c r="S319" s="148" t="s">
        <v>120</v>
      </c>
      <c r="T319" s="148" t="s">
        <v>174</v>
      </c>
      <c r="U319" s="148" t="s">
        <v>119</v>
      </c>
      <c r="V319" s="148" t="s">
        <v>791</v>
      </c>
      <c r="W319" s="148" t="s">
        <v>679</v>
      </c>
      <c r="X319" s="51" t="str">
        <f t="shared" si="4"/>
        <v>3</v>
      </c>
      <c r="Y319" s="51" t="str">
        <f>IF(T319="","",IF(AND(T319&lt;&gt;'Tabelas auxiliares'!$B$236,T319&lt;&gt;'Tabelas auxiliares'!$B$237),"FOLHA DE PESSOAL",IF(X319='Tabelas auxiliares'!$A$237,"CUSTEIO",IF(X319='Tabelas auxiliares'!$A$236,"INVESTIMENTO","ERRO - VERIFICAR"))))</f>
        <v>CUSTEIO</v>
      </c>
      <c r="Z319" s="150">
        <v>97881.54</v>
      </c>
      <c r="AA319" s="150">
        <v>97881.54</v>
      </c>
      <c r="AB319" s="149"/>
      <c r="AC319" s="149"/>
    </row>
    <row r="320" spans="1:29" x14ac:dyDescent="0.25">
      <c r="A320" s="147" t="s">
        <v>1060</v>
      </c>
      <c r="B320" s="73" t="s">
        <v>511</v>
      </c>
      <c r="C320" s="73" t="s">
        <v>1061</v>
      </c>
      <c r="D320" t="s">
        <v>35</v>
      </c>
      <c r="E320" t="s">
        <v>117</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s="148" t="s">
        <v>3195</v>
      </c>
      <c r="J320" s="148" t="s">
        <v>3196</v>
      </c>
      <c r="K320" s="148" t="s">
        <v>3197</v>
      </c>
      <c r="L320" s="148" t="s">
        <v>3198</v>
      </c>
      <c r="M320" s="148" t="s">
        <v>364</v>
      </c>
      <c r="N320" s="148" t="s">
        <v>177</v>
      </c>
      <c r="O320" s="148" t="s">
        <v>178</v>
      </c>
      <c r="P320" s="148" t="s">
        <v>288</v>
      </c>
      <c r="Q320" s="148" t="s">
        <v>179</v>
      </c>
      <c r="R320" s="148" t="s">
        <v>176</v>
      </c>
      <c r="S320" s="148" t="s">
        <v>120</v>
      </c>
      <c r="T320" s="148" t="s">
        <v>174</v>
      </c>
      <c r="U320" s="148" t="s">
        <v>119</v>
      </c>
      <c r="V320" s="148" t="s">
        <v>791</v>
      </c>
      <c r="W320" s="148" t="s">
        <v>679</v>
      </c>
      <c r="X320" s="51" t="str">
        <f t="shared" si="4"/>
        <v>3</v>
      </c>
      <c r="Y320" s="51" t="str">
        <f>IF(T320="","",IF(AND(T320&lt;&gt;'Tabelas auxiliares'!$B$236,T320&lt;&gt;'Tabelas auxiliares'!$B$237),"FOLHA DE PESSOAL",IF(X320='Tabelas auxiliares'!$A$237,"CUSTEIO",IF(X320='Tabelas auxiliares'!$A$236,"INVESTIMENTO","ERRO - VERIFICAR"))))</f>
        <v>CUSTEIO</v>
      </c>
      <c r="Z320" s="150">
        <v>6857.96</v>
      </c>
      <c r="AA320" s="150">
        <v>6857.96</v>
      </c>
      <c r="AB320" s="149"/>
      <c r="AC320" s="149"/>
    </row>
    <row r="321" spans="1:29" x14ac:dyDescent="0.25">
      <c r="A321" s="147" t="s">
        <v>1060</v>
      </c>
      <c r="B321" s="73" t="s">
        <v>511</v>
      </c>
      <c r="C321" s="73" t="s">
        <v>1061</v>
      </c>
      <c r="D321" t="s">
        <v>35</v>
      </c>
      <c r="E321" t="s">
        <v>117</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s="148" t="s">
        <v>3199</v>
      </c>
      <c r="J321" s="148" t="s">
        <v>1321</v>
      </c>
      <c r="K321" s="148" t="s">
        <v>3200</v>
      </c>
      <c r="L321" s="148" t="s">
        <v>365</v>
      </c>
      <c r="M321" s="148" t="s">
        <v>3201</v>
      </c>
      <c r="N321" s="148" t="s">
        <v>177</v>
      </c>
      <c r="O321" s="148" t="s">
        <v>178</v>
      </c>
      <c r="P321" s="148" t="s">
        <v>288</v>
      </c>
      <c r="Q321" s="148" t="s">
        <v>179</v>
      </c>
      <c r="R321" s="148" t="s">
        <v>176</v>
      </c>
      <c r="S321" s="148" t="s">
        <v>120</v>
      </c>
      <c r="T321" s="148" t="s">
        <v>174</v>
      </c>
      <c r="U321" s="148" t="s">
        <v>119</v>
      </c>
      <c r="V321" s="148" t="s">
        <v>791</v>
      </c>
      <c r="W321" s="148" t="s">
        <v>679</v>
      </c>
      <c r="X321" s="51" t="str">
        <f t="shared" si="4"/>
        <v>3</v>
      </c>
      <c r="Y321" s="51" t="str">
        <f>IF(T321="","",IF(AND(T321&lt;&gt;'Tabelas auxiliares'!$B$236,T321&lt;&gt;'Tabelas auxiliares'!$B$237),"FOLHA DE PESSOAL",IF(X321='Tabelas auxiliares'!$A$237,"CUSTEIO",IF(X321='Tabelas auxiliares'!$A$236,"INVESTIMENTO","ERRO - VERIFICAR"))))</f>
        <v>CUSTEIO</v>
      </c>
      <c r="Z321" s="150">
        <v>7533.13</v>
      </c>
      <c r="AA321" s="150">
        <v>7533.13</v>
      </c>
      <c r="AB321" s="149"/>
      <c r="AC321" s="149"/>
    </row>
    <row r="322" spans="1:29" x14ac:dyDescent="0.25">
      <c r="A322" s="147" t="s">
        <v>1060</v>
      </c>
      <c r="B322" s="73" t="s">
        <v>511</v>
      </c>
      <c r="C322" s="73" t="s">
        <v>1061</v>
      </c>
      <c r="D322" t="s">
        <v>35</v>
      </c>
      <c r="E322" t="s">
        <v>117</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s="148" t="s">
        <v>3202</v>
      </c>
      <c r="J322" s="148" t="s">
        <v>1324</v>
      </c>
      <c r="K322" s="148" t="s">
        <v>3203</v>
      </c>
      <c r="L322" s="148" t="s">
        <v>1326</v>
      </c>
      <c r="M322" s="148" t="s">
        <v>3204</v>
      </c>
      <c r="N322" s="148" t="s">
        <v>177</v>
      </c>
      <c r="O322" s="148" t="s">
        <v>178</v>
      </c>
      <c r="P322" s="148" t="s">
        <v>288</v>
      </c>
      <c r="Q322" s="148" t="s">
        <v>179</v>
      </c>
      <c r="R322" s="148" t="s">
        <v>176</v>
      </c>
      <c r="S322" s="148" t="s">
        <v>120</v>
      </c>
      <c r="T322" s="148" t="s">
        <v>174</v>
      </c>
      <c r="U322" s="148" t="s">
        <v>119</v>
      </c>
      <c r="V322" s="148" t="s">
        <v>793</v>
      </c>
      <c r="W322" s="148" t="s">
        <v>680</v>
      </c>
      <c r="X322" s="51" t="str">
        <f t="shared" si="4"/>
        <v>3</v>
      </c>
      <c r="Y322" s="51" t="str">
        <f>IF(T322="","",IF(AND(T322&lt;&gt;'Tabelas auxiliares'!$B$236,T322&lt;&gt;'Tabelas auxiliares'!$B$237),"FOLHA DE PESSOAL",IF(X322='Tabelas auxiliares'!$A$237,"CUSTEIO",IF(X322='Tabelas auxiliares'!$A$236,"INVESTIMENTO","ERRO - VERIFICAR"))))</f>
        <v>CUSTEIO</v>
      </c>
      <c r="Z322" s="150">
        <v>42927.16</v>
      </c>
      <c r="AA322" s="149"/>
      <c r="AB322" s="149"/>
      <c r="AC322" s="150">
        <v>42927.16</v>
      </c>
    </row>
    <row r="323" spans="1:29" x14ac:dyDescent="0.25">
      <c r="A323" s="147" t="s">
        <v>1060</v>
      </c>
      <c r="B323" s="73" t="s">
        <v>511</v>
      </c>
      <c r="C323" s="73" t="s">
        <v>1061</v>
      </c>
      <c r="D323" t="s">
        <v>35</v>
      </c>
      <c r="E323" t="s">
        <v>117</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s="148" t="s">
        <v>3205</v>
      </c>
      <c r="J323" s="148" t="s">
        <v>1957</v>
      </c>
      <c r="K323" s="148" t="s">
        <v>3206</v>
      </c>
      <c r="L323" s="148" t="s">
        <v>366</v>
      </c>
      <c r="M323" s="148" t="s">
        <v>258</v>
      </c>
      <c r="N323" s="148" t="s">
        <v>177</v>
      </c>
      <c r="O323" s="148" t="s">
        <v>178</v>
      </c>
      <c r="P323" s="148" t="s">
        <v>288</v>
      </c>
      <c r="Q323" s="148" t="s">
        <v>179</v>
      </c>
      <c r="R323" s="148" t="s">
        <v>176</v>
      </c>
      <c r="S323" s="148" t="s">
        <v>120</v>
      </c>
      <c r="T323" s="148" t="s">
        <v>174</v>
      </c>
      <c r="U323" s="148" t="s">
        <v>119</v>
      </c>
      <c r="V323" s="148" t="s">
        <v>795</v>
      </c>
      <c r="W323" s="148" t="s">
        <v>681</v>
      </c>
      <c r="X323" s="51" t="str">
        <f t="shared" si="4"/>
        <v>3</v>
      </c>
      <c r="Y323" s="51" t="str">
        <f>IF(T323="","",IF(AND(T323&lt;&gt;'Tabelas auxiliares'!$B$236,T323&lt;&gt;'Tabelas auxiliares'!$B$237),"FOLHA DE PESSOAL",IF(X323='Tabelas auxiliares'!$A$237,"CUSTEIO",IF(X323='Tabelas auxiliares'!$A$236,"INVESTIMENTO","ERRO - VERIFICAR"))))</f>
        <v>CUSTEIO</v>
      </c>
      <c r="Z323" s="150">
        <v>37875.74</v>
      </c>
      <c r="AA323" s="149"/>
      <c r="AB323" s="149"/>
      <c r="AC323" s="150">
        <v>37875.74</v>
      </c>
    </row>
    <row r="324" spans="1:29" x14ac:dyDescent="0.25">
      <c r="A324" s="147" t="s">
        <v>1060</v>
      </c>
      <c r="B324" s="73" t="s">
        <v>511</v>
      </c>
      <c r="C324" s="73" t="s">
        <v>1061</v>
      </c>
      <c r="D324" t="s">
        <v>35</v>
      </c>
      <c r="E324" t="s">
        <v>117</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s="148" t="s">
        <v>3207</v>
      </c>
      <c r="J324" s="148" t="s">
        <v>1318</v>
      </c>
      <c r="K324" s="148" t="s">
        <v>3208</v>
      </c>
      <c r="L324" s="148" t="s">
        <v>251</v>
      </c>
      <c r="M324" s="148" t="s">
        <v>252</v>
      </c>
      <c r="N324" s="148" t="s">
        <v>177</v>
      </c>
      <c r="O324" s="148" t="s">
        <v>178</v>
      </c>
      <c r="P324" s="148" t="s">
        <v>288</v>
      </c>
      <c r="Q324" s="148" t="s">
        <v>179</v>
      </c>
      <c r="R324" s="148" t="s">
        <v>176</v>
      </c>
      <c r="S324" s="148" t="s">
        <v>120</v>
      </c>
      <c r="T324" s="148" t="s">
        <v>174</v>
      </c>
      <c r="U324" s="148" t="s">
        <v>119</v>
      </c>
      <c r="V324" s="148" t="s">
        <v>791</v>
      </c>
      <c r="W324" s="148" t="s">
        <v>679</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150">
        <v>423676.34</v>
      </c>
      <c r="AA324" s="149"/>
      <c r="AB324" s="149"/>
      <c r="AC324" s="150">
        <v>423676.34</v>
      </c>
    </row>
    <row r="325" spans="1:29" x14ac:dyDescent="0.25">
      <c r="A325" s="147" t="s">
        <v>1060</v>
      </c>
      <c r="B325" s="73" t="s">
        <v>511</v>
      </c>
      <c r="C325" s="73" t="s">
        <v>1061</v>
      </c>
      <c r="D325" t="s">
        <v>35</v>
      </c>
      <c r="E325" t="s">
        <v>117</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s="148" t="s">
        <v>3209</v>
      </c>
      <c r="J325" s="148" t="s">
        <v>3210</v>
      </c>
      <c r="K325" s="148" t="s">
        <v>3211</v>
      </c>
      <c r="L325" s="148" t="s">
        <v>3212</v>
      </c>
      <c r="M325" s="148" t="s">
        <v>3213</v>
      </c>
      <c r="N325" s="148" t="s">
        <v>177</v>
      </c>
      <c r="O325" s="148" t="s">
        <v>178</v>
      </c>
      <c r="P325" s="148" t="s">
        <v>288</v>
      </c>
      <c r="Q325" s="148" t="s">
        <v>179</v>
      </c>
      <c r="R325" s="148" t="s">
        <v>176</v>
      </c>
      <c r="S325" s="148" t="s">
        <v>120</v>
      </c>
      <c r="T325" s="148" t="s">
        <v>174</v>
      </c>
      <c r="U325" s="148" t="s">
        <v>119</v>
      </c>
      <c r="V325" s="148" t="s">
        <v>793</v>
      </c>
      <c r="W325" s="148" t="s">
        <v>680</v>
      </c>
      <c r="X325" s="51" t="str">
        <f t="shared" si="5"/>
        <v>3</v>
      </c>
      <c r="Y325" s="51" t="str">
        <f>IF(T325="","",IF(AND(T325&lt;&gt;'Tabelas auxiliares'!$B$236,T325&lt;&gt;'Tabelas auxiliares'!$B$237),"FOLHA DE PESSOAL",IF(X325='Tabelas auxiliares'!$A$237,"CUSTEIO",IF(X325='Tabelas auxiliares'!$A$236,"INVESTIMENTO","ERRO - VERIFICAR"))))</f>
        <v>CUSTEIO</v>
      </c>
      <c r="Z325" s="150">
        <v>34847.589999999997</v>
      </c>
      <c r="AA325" s="150">
        <v>4729.75</v>
      </c>
      <c r="AB325" s="149"/>
      <c r="AC325" s="150">
        <v>30117.84</v>
      </c>
    </row>
    <row r="326" spans="1:29" x14ac:dyDescent="0.25">
      <c r="A326" s="147" t="s">
        <v>1060</v>
      </c>
      <c r="B326" s="73" t="s">
        <v>511</v>
      </c>
      <c r="C326" s="73" t="s">
        <v>1061</v>
      </c>
      <c r="D326" t="s">
        <v>35</v>
      </c>
      <c r="E326" t="s">
        <v>117</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s="148" t="s">
        <v>2543</v>
      </c>
      <c r="J326" s="148" t="s">
        <v>1969</v>
      </c>
      <c r="K326" s="148" t="s">
        <v>3214</v>
      </c>
      <c r="L326" s="148" t="s">
        <v>367</v>
      </c>
      <c r="M326" s="148" t="s">
        <v>368</v>
      </c>
      <c r="N326" s="148" t="s">
        <v>177</v>
      </c>
      <c r="O326" s="148" t="s">
        <v>178</v>
      </c>
      <c r="P326" s="148" t="s">
        <v>288</v>
      </c>
      <c r="Q326" s="148" t="s">
        <v>179</v>
      </c>
      <c r="R326" s="148" t="s">
        <v>176</v>
      </c>
      <c r="S326" s="148" t="s">
        <v>120</v>
      </c>
      <c r="T326" s="148" t="s">
        <v>174</v>
      </c>
      <c r="U326" s="148" t="s">
        <v>119</v>
      </c>
      <c r="V326" s="148" t="s">
        <v>795</v>
      </c>
      <c r="W326" s="148" t="s">
        <v>681</v>
      </c>
      <c r="X326" s="51" t="str">
        <f t="shared" si="5"/>
        <v>3</v>
      </c>
      <c r="Y326" s="51" t="str">
        <f>IF(T326="","",IF(AND(T326&lt;&gt;'Tabelas auxiliares'!$B$236,T326&lt;&gt;'Tabelas auxiliares'!$B$237),"FOLHA DE PESSOAL",IF(X326='Tabelas auxiliares'!$A$237,"CUSTEIO",IF(X326='Tabelas auxiliares'!$A$236,"INVESTIMENTO","ERRO - VERIFICAR"))))</f>
        <v>CUSTEIO</v>
      </c>
      <c r="Z326" s="150">
        <v>101801.25</v>
      </c>
      <c r="AA326" s="150">
        <v>3505.78</v>
      </c>
      <c r="AB326" s="150">
        <v>14422.42</v>
      </c>
      <c r="AC326" s="150">
        <v>83873.05</v>
      </c>
    </row>
    <row r="327" spans="1:29" x14ac:dyDescent="0.25">
      <c r="A327" s="147" t="s">
        <v>1060</v>
      </c>
      <c r="B327" s="73" t="s">
        <v>511</v>
      </c>
      <c r="C327" s="73" t="s">
        <v>1061</v>
      </c>
      <c r="D327" t="s">
        <v>35</v>
      </c>
      <c r="E327" t="s">
        <v>117</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s="148" t="s">
        <v>3215</v>
      </c>
      <c r="J327" s="148" t="s">
        <v>1324</v>
      </c>
      <c r="K327" s="148" t="s">
        <v>3216</v>
      </c>
      <c r="L327" s="148" t="s">
        <v>1326</v>
      </c>
      <c r="M327" s="148" t="s">
        <v>3204</v>
      </c>
      <c r="N327" s="148" t="s">
        <v>177</v>
      </c>
      <c r="O327" s="148" t="s">
        <v>178</v>
      </c>
      <c r="P327" s="148" t="s">
        <v>288</v>
      </c>
      <c r="Q327" s="148" t="s">
        <v>179</v>
      </c>
      <c r="R327" s="148" t="s">
        <v>176</v>
      </c>
      <c r="S327" s="148" t="s">
        <v>120</v>
      </c>
      <c r="T327" s="148" t="s">
        <v>174</v>
      </c>
      <c r="U327" s="148" t="s">
        <v>119</v>
      </c>
      <c r="V327" s="148" t="s">
        <v>793</v>
      </c>
      <c r="W327" s="148" t="s">
        <v>680</v>
      </c>
      <c r="X327" s="51" t="str">
        <f t="shared" si="5"/>
        <v>3</v>
      </c>
      <c r="Y327" s="51" t="str">
        <f>IF(T327="","",IF(AND(T327&lt;&gt;'Tabelas auxiliares'!$B$236,T327&lt;&gt;'Tabelas auxiliares'!$B$237),"FOLHA DE PESSOAL",IF(X327='Tabelas auxiliares'!$A$237,"CUSTEIO",IF(X327='Tabelas auxiliares'!$A$236,"INVESTIMENTO","ERRO - VERIFICAR"))))</f>
        <v>CUSTEIO</v>
      </c>
      <c r="Z327" s="150">
        <v>315097.2</v>
      </c>
      <c r="AA327" s="150">
        <v>90559.51</v>
      </c>
      <c r="AB327" s="149"/>
      <c r="AC327" s="150">
        <v>224537.69</v>
      </c>
    </row>
    <row r="328" spans="1:29" x14ac:dyDescent="0.25">
      <c r="A328" s="147" t="s">
        <v>1060</v>
      </c>
      <c r="B328" s="73" t="s">
        <v>511</v>
      </c>
      <c r="C328" s="73" t="s">
        <v>1061</v>
      </c>
      <c r="D328" t="s">
        <v>35</v>
      </c>
      <c r="E328" t="s">
        <v>117</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s="148" t="s">
        <v>3217</v>
      </c>
      <c r="J328" s="148" t="s">
        <v>1972</v>
      </c>
      <c r="K328" s="148" t="s">
        <v>3218</v>
      </c>
      <c r="L328" s="148" t="s">
        <v>3219</v>
      </c>
      <c r="M328" s="148" t="s">
        <v>363</v>
      </c>
      <c r="N328" s="148" t="s">
        <v>177</v>
      </c>
      <c r="O328" s="148" t="s">
        <v>178</v>
      </c>
      <c r="P328" s="148" t="s">
        <v>288</v>
      </c>
      <c r="Q328" s="148" t="s">
        <v>179</v>
      </c>
      <c r="R328" s="148" t="s">
        <v>176</v>
      </c>
      <c r="S328" s="148" t="s">
        <v>120</v>
      </c>
      <c r="T328" s="148" t="s">
        <v>174</v>
      </c>
      <c r="U328" s="148" t="s">
        <v>119</v>
      </c>
      <c r="V328" s="148" t="s">
        <v>815</v>
      </c>
      <c r="W328" s="148" t="s">
        <v>702</v>
      </c>
      <c r="X328" s="51" t="str">
        <f t="shared" si="5"/>
        <v>3</v>
      </c>
      <c r="Y328" s="51" t="str">
        <f>IF(T328="","",IF(AND(T328&lt;&gt;'Tabelas auxiliares'!$B$236,T328&lt;&gt;'Tabelas auxiliares'!$B$237),"FOLHA DE PESSOAL",IF(X328='Tabelas auxiliares'!$A$237,"CUSTEIO",IF(X328='Tabelas auxiliares'!$A$236,"INVESTIMENTO","ERRO - VERIFICAR"))))</f>
        <v>CUSTEIO</v>
      </c>
      <c r="Z328" s="150">
        <v>40000</v>
      </c>
      <c r="AA328" s="150">
        <v>20744.060000000001</v>
      </c>
      <c r="AB328" s="149"/>
      <c r="AC328" s="150">
        <v>19255.939999999999</v>
      </c>
    </row>
    <row r="329" spans="1:29" x14ac:dyDescent="0.25">
      <c r="A329" s="147" t="s">
        <v>1060</v>
      </c>
      <c r="B329" s="73" t="s">
        <v>511</v>
      </c>
      <c r="C329" s="73" t="s">
        <v>1061</v>
      </c>
      <c r="D329" t="s">
        <v>35</v>
      </c>
      <c r="E329" t="s">
        <v>117</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s="148" t="s">
        <v>2251</v>
      </c>
      <c r="J329" s="148" t="s">
        <v>1954</v>
      </c>
      <c r="K329" s="148" t="s">
        <v>3220</v>
      </c>
      <c r="L329" s="148" t="s">
        <v>3221</v>
      </c>
      <c r="M329" s="148" t="s">
        <v>369</v>
      </c>
      <c r="N329" s="148" t="s">
        <v>177</v>
      </c>
      <c r="O329" s="148" t="s">
        <v>178</v>
      </c>
      <c r="P329" s="148" t="s">
        <v>288</v>
      </c>
      <c r="Q329" s="148" t="s">
        <v>179</v>
      </c>
      <c r="R329" s="148" t="s">
        <v>176</v>
      </c>
      <c r="S329" s="148" t="s">
        <v>120</v>
      </c>
      <c r="T329" s="148" t="s">
        <v>174</v>
      </c>
      <c r="U329" s="148" t="s">
        <v>119</v>
      </c>
      <c r="V329" s="148" t="s">
        <v>794</v>
      </c>
      <c r="W329" s="148" t="s">
        <v>670</v>
      </c>
      <c r="X329" s="51" t="str">
        <f t="shared" si="5"/>
        <v>3</v>
      </c>
      <c r="Y329" s="51" t="str">
        <f>IF(T329="","",IF(AND(T329&lt;&gt;'Tabelas auxiliares'!$B$236,T329&lt;&gt;'Tabelas auxiliares'!$B$237),"FOLHA DE PESSOAL",IF(X329='Tabelas auxiliares'!$A$237,"CUSTEIO",IF(X329='Tabelas auxiliares'!$A$236,"INVESTIMENTO","ERRO - VERIFICAR"))))</f>
        <v>CUSTEIO</v>
      </c>
      <c r="Z329" s="150">
        <v>10732.18</v>
      </c>
      <c r="AA329" s="149"/>
      <c r="AB329" s="149"/>
      <c r="AC329" s="150">
        <v>10732.18</v>
      </c>
    </row>
    <row r="330" spans="1:29" x14ac:dyDescent="0.25">
      <c r="A330" s="147" t="s">
        <v>1060</v>
      </c>
      <c r="B330" s="73" t="s">
        <v>511</v>
      </c>
      <c r="C330" s="73" t="s">
        <v>1061</v>
      </c>
      <c r="D330" t="s">
        <v>35</v>
      </c>
      <c r="E330" t="s">
        <v>117</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s="148" t="s">
        <v>2380</v>
      </c>
      <c r="J330" s="148" t="s">
        <v>1952</v>
      </c>
      <c r="K330" s="148" t="s">
        <v>3222</v>
      </c>
      <c r="L330" s="148" t="s">
        <v>3223</v>
      </c>
      <c r="M330" s="148" t="s">
        <v>370</v>
      </c>
      <c r="N330" s="148" t="s">
        <v>177</v>
      </c>
      <c r="O330" s="148" t="s">
        <v>178</v>
      </c>
      <c r="P330" s="148" t="s">
        <v>288</v>
      </c>
      <c r="Q330" s="148" t="s">
        <v>179</v>
      </c>
      <c r="R330" s="148" t="s">
        <v>176</v>
      </c>
      <c r="S330" s="148" t="s">
        <v>120</v>
      </c>
      <c r="T330" s="148" t="s">
        <v>174</v>
      </c>
      <c r="U330" s="148" t="s">
        <v>119</v>
      </c>
      <c r="V330" s="148" t="s">
        <v>793</v>
      </c>
      <c r="W330" s="148" t="s">
        <v>680</v>
      </c>
      <c r="X330" s="51" t="str">
        <f t="shared" si="5"/>
        <v>3</v>
      </c>
      <c r="Y330" s="51" t="str">
        <f>IF(T330="","",IF(AND(T330&lt;&gt;'Tabelas auxiliares'!$B$236,T330&lt;&gt;'Tabelas auxiliares'!$B$237),"FOLHA DE PESSOAL",IF(X330='Tabelas auxiliares'!$A$237,"CUSTEIO",IF(X330='Tabelas auxiliares'!$A$236,"INVESTIMENTO","ERRO - VERIFICAR"))))</f>
        <v>CUSTEIO</v>
      </c>
      <c r="Z330" s="150">
        <v>449091.74</v>
      </c>
      <c r="AA330" s="149"/>
      <c r="AB330" s="149"/>
      <c r="AC330" s="150">
        <v>449091.74</v>
      </c>
    </row>
    <row r="331" spans="1:29" x14ac:dyDescent="0.25">
      <c r="A331" s="147" t="s">
        <v>1060</v>
      </c>
      <c r="B331" s="73" t="s">
        <v>511</v>
      </c>
      <c r="C331" s="73" t="s">
        <v>1061</v>
      </c>
      <c r="D331" t="s">
        <v>35</v>
      </c>
      <c r="E331" t="s">
        <v>117</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s="148" t="s">
        <v>3224</v>
      </c>
      <c r="J331" s="148" t="s">
        <v>1321</v>
      </c>
      <c r="K331" s="148" t="s">
        <v>3225</v>
      </c>
      <c r="L331" s="148" t="s">
        <v>365</v>
      </c>
      <c r="M331" s="148" t="s">
        <v>364</v>
      </c>
      <c r="N331" s="148" t="s">
        <v>177</v>
      </c>
      <c r="O331" s="148" t="s">
        <v>178</v>
      </c>
      <c r="P331" s="148" t="s">
        <v>288</v>
      </c>
      <c r="Q331" s="148" t="s">
        <v>179</v>
      </c>
      <c r="R331" s="148" t="s">
        <v>176</v>
      </c>
      <c r="S331" s="148" t="s">
        <v>120</v>
      </c>
      <c r="T331" s="148" t="s">
        <v>174</v>
      </c>
      <c r="U331" s="148" t="s">
        <v>119</v>
      </c>
      <c r="V331" s="148" t="s">
        <v>791</v>
      </c>
      <c r="W331" s="148" t="s">
        <v>679</v>
      </c>
      <c r="X331" s="51" t="str">
        <f t="shared" si="5"/>
        <v>3</v>
      </c>
      <c r="Y331" s="51" t="str">
        <f>IF(T331="","",IF(AND(T331&lt;&gt;'Tabelas auxiliares'!$B$236,T331&lt;&gt;'Tabelas auxiliares'!$B$237),"FOLHA DE PESSOAL",IF(X331='Tabelas auxiliares'!$A$237,"CUSTEIO",IF(X331='Tabelas auxiliares'!$A$236,"INVESTIMENTO","ERRO - VERIFICAR"))))</f>
        <v>CUSTEIO</v>
      </c>
      <c r="Z331" s="150">
        <v>35053.56</v>
      </c>
      <c r="AA331" s="149"/>
      <c r="AB331" s="149"/>
      <c r="AC331" s="150">
        <v>35053.56</v>
      </c>
    </row>
    <row r="332" spans="1:29" x14ac:dyDescent="0.25">
      <c r="A332" s="147" t="s">
        <v>1060</v>
      </c>
      <c r="B332" s="73" t="s">
        <v>511</v>
      </c>
      <c r="C332" s="73" t="s">
        <v>1061</v>
      </c>
      <c r="D332" t="s">
        <v>35</v>
      </c>
      <c r="E332" t="s">
        <v>117</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s="148" t="s">
        <v>3226</v>
      </c>
      <c r="J332" s="148" t="s">
        <v>3227</v>
      </c>
      <c r="K332" s="148" t="s">
        <v>3228</v>
      </c>
      <c r="L332" s="148" t="s">
        <v>3229</v>
      </c>
      <c r="M332" s="148" t="s">
        <v>3230</v>
      </c>
      <c r="N332" s="148" t="s">
        <v>177</v>
      </c>
      <c r="O332" s="148" t="s">
        <v>178</v>
      </c>
      <c r="P332" s="148" t="s">
        <v>288</v>
      </c>
      <c r="Q332" s="148" t="s">
        <v>179</v>
      </c>
      <c r="R332" s="148" t="s">
        <v>176</v>
      </c>
      <c r="S332" s="148" t="s">
        <v>120</v>
      </c>
      <c r="T332" s="148" t="s">
        <v>174</v>
      </c>
      <c r="U332" s="148" t="s">
        <v>119</v>
      </c>
      <c r="V332" s="148" t="s">
        <v>791</v>
      </c>
      <c r="W332" s="148" t="s">
        <v>679</v>
      </c>
      <c r="X332" s="51" t="str">
        <f t="shared" si="5"/>
        <v>3</v>
      </c>
      <c r="Y332" s="51" t="str">
        <f>IF(T332="","",IF(AND(T332&lt;&gt;'Tabelas auxiliares'!$B$236,T332&lt;&gt;'Tabelas auxiliares'!$B$237),"FOLHA DE PESSOAL",IF(X332='Tabelas auxiliares'!$A$237,"CUSTEIO",IF(X332='Tabelas auxiliares'!$A$236,"INVESTIMENTO","ERRO - VERIFICAR"))))</f>
        <v>CUSTEIO</v>
      </c>
      <c r="Z332" s="150">
        <v>216700</v>
      </c>
      <c r="AA332" s="150">
        <v>81053.440000000002</v>
      </c>
      <c r="AB332" s="149"/>
      <c r="AC332" s="150">
        <v>135646.56</v>
      </c>
    </row>
    <row r="333" spans="1:29" x14ac:dyDescent="0.25">
      <c r="A333" s="147" t="s">
        <v>1060</v>
      </c>
      <c r="B333" s="73" t="s">
        <v>511</v>
      </c>
      <c r="C333" s="73" t="s">
        <v>1061</v>
      </c>
      <c r="D333" t="s">
        <v>35</v>
      </c>
      <c r="E333" t="s">
        <v>117</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s="148" t="s">
        <v>2424</v>
      </c>
      <c r="J333" s="148" t="s">
        <v>1957</v>
      </c>
      <c r="K333" s="148" t="s">
        <v>3231</v>
      </c>
      <c r="L333" s="148" t="s">
        <v>366</v>
      </c>
      <c r="M333" s="148" t="s">
        <v>258</v>
      </c>
      <c r="N333" s="148" t="s">
        <v>177</v>
      </c>
      <c r="O333" s="148" t="s">
        <v>178</v>
      </c>
      <c r="P333" s="148" t="s">
        <v>288</v>
      </c>
      <c r="Q333" s="148" t="s">
        <v>179</v>
      </c>
      <c r="R333" s="148" t="s">
        <v>176</v>
      </c>
      <c r="S333" s="148" t="s">
        <v>120</v>
      </c>
      <c r="T333" s="148" t="s">
        <v>174</v>
      </c>
      <c r="U333" s="148" t="s">
        <v>119</v>
      </c>
      <c r="V333" s="148" t="s">
        <v>795</v>
      </c>
      <c r="W333" s="148" t="s">
        <v>681</v>
      </c>
      <c r="X333" s="51" t="str">
        <f t="shared" si="5"/>
        <v>3</v>
      </c>
      <c r="Y333" s="51" t="str">
        <f>IF(T333="","",IF(AND(T333&lt;&gt;'Tabelas auxiliares'!$B$236,T333&lt;&gt;'Tabelas auxiliares'!$B$237),"FOLHA DE PESSOAL",IF(X333='Tabelas auxiliares'!$A$237,"CUSTEIO",IF(X333='Tabelas auxiliares'!$A$236,"INVESTIMENTO","ERRO - VERIFICAR"))))</f>
        <v>CUSTEIO</v>
      </c>
      <c r="Z333" s="150">
        <v>116080.96000000001</v>
      </c>
      <c r="AA333" s="149"/>
      <c r="AB333" s="150">
        <v>3422.18</v>
      </c>
      <c r="AC333" s="150">
        <v>112658.78</v>
      </c>
    </row>
    <row r="334" spans="1:29" x14ac:dyDescent="0.25">
      <c r="A334" s="147" t="s">
        <v>1060</v>
      </c>
      <c r="B334" s="73" t="s">
        <v>511</v>
      </c>
      <c r="C334" s="73" t="s">
        <v>1061</v>
      </c>
      <c r="D334" t="s">
        <v>88</v>
      </c>
      <c r="E334" t="s">
        <v>117</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s="148" t="s">
        <v>3232</v>
      </c>
      <c r="J334" s="148" t="s">
        <v>3233</v>
      </c>
      <c r="K334" s="148" t="s">
        <v>3234</v>
      </c>
      <c r="L334" s="148" t="s">
        <v>3235</v>
      </c>
      <c r="M334" s="148" t="s">
        <v>3236</v>
      </c>
      <c r="N334" s="148" t="s">
        <v>177</v>
      </c>
      <c r="O334" s="148" t="s">
        <v>178</v>
      </c>
      <c r="P334" s="148" t="s">
        <v>288</v>
      </c>
      <c r="Q334" s="148" t="s">
        <v>179</v>
      </c>
      <c r="R334" s="148" t="s">
        <v>176</v>
      </c>
      <c r="S334" s="148" t="s">
        <v>120</v>
      </c>
      <c r="T334" s="148" t="s">
        <v>174</v>
      </c>
      <c r="U334" s="148" t="s">
        <v>119</v>
      </c>
      <c r="V334" s="148" t="s">
        <v>3007</v>
      </c>
      <c r="W334" s="148" t="s">
        <v>3008</v>
      </c>
      <c r="X334" s="51" t="str">
        <f t="shared" si="5"/>
        <v>3</v>
      </c>
      <c r="Y334" s="51" t="str">
        <f>IF(T334="","",IF(AND(T334&lt;&gt;'Tabelas auxiliares'!$B$236,T334&lt;&gt;'Tabelas auxiliares'!$B$237),"FOLHA DE PESSOAL",IF(X334='Tabelas auxiliares'!$A$237,"CUSTEIO",IF(X334='Tabelas auxiliares'!$A$236,"INVESTIMENTO","ERRO - VERIFICAR"))))</f>
        <v>CUSTEIO</v>
      </c>
      <c r="Z334" s="150">
        <v>2671.42</v>
      </c>
      <c r="AA334" s="150">
        <v>2671.42</v>
      </c>
      <c r="AB334" s="149"/>
      <c r="AC334" s="149"/>
    </row>
    <row r="335" spans="1:29" x14ac:dyDescent="0.25">
      <c r="A335" s="147" t="s">
        <v>1060</v>
      </c>
      <c r="B335" s="73" t="s">
        <v>511</v>
      </c>
      <c r="C335" s="73" t="s">
        <v>1061</v>
      </c>
      <c r="D335" t="s">
        <v>88</v>
      </c>
      <c r="E335" t="s">
        <v>117</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s="148" t="s">
        <v>3232</v>
      </c>
      <c r="J335" s="148" t="s">
        <v>3233</v>
      </c>
      <c r="K335" s="148" t="s">
        <v>3237</v>
      </c>
      <c r="L335" s="148" t="s">
        <v>3238</v>
      </c>
      <c r="M335" s="148" t="s">
        <v>3239</v>
      </c>
      <c r="N335" s="148" t="s">
        <v>177</v>
      </c>
      <c r="O335" s="148" t="s">
        <v>178</v>
      </c>
      <c r="P335" s="148" t="s">
        <v>288</v>
      </c>
      <c r="Q335" s="148" t="s">
        <v>179</v>
      </c>
      <c r="R335" s="148" t="s">
        <v>176</v>
      </c>
      <c r="S335" s="148" t="s">
        <v>120</v>
      </c>
      <c r="T335" s="148" t="s">
        <v>174</v>
      </c>
      <c r="U335" s="148" t="s">
        <v>119</v>
      </c>
      <c r="V335" s="148" t="s">
        <v>793</v>
      </c>
      <c r="W335" s="148" t="s">
        <v>680</v>
      </c>
      <c r="X335" s="51" t="str">
        <f t="shared" si="5"/>
        <v>3</v>
      </c>
      <c r="Y335" s="51" t="str">
        <f>IF(T335="","",IF(AND(T335&lt;&gt;'Tabelas auxiliares'!$B$236,T335&lt;&gt;'Tabelas auxiliares'!$B$237),"FOLHA DE PESSOAL",IF(X335='Tabelas auxiliares'!$A$237,"CUSTEIO",IF(X335='Tabelas auxiliares'!$A$236,"INVESTIMENTO","ERRO - VERIFICAR"))))</f>
        <v>CUSTEIO</v>
      </c>
      <c r="Z335" s="150">
        <v>992</v>
      </c>
      <c r="AA335" s="150">
        <v>992</v>
      </c>
      <c r="AB335" s="149"/>
      <c r="AC335" s="149"/>
    </row>
    <row r="336" spans="1:29" x14ac:dyDescent="0.25">
      <c r="A336" s="147" t="s">
        <v>1060</v>
      </c>
      <c r="B336" s="73" t="s">
        <v>511</v>
      </c>
      <c r="C336" s="73" t="s">
        <v>1061</v>
      </c>
      <c r="D336" t="s">
        <v>88</v>
      </c>
      <c r="E336" t="s">
        <v>117</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s="148" t="s">
        <v>3232</v>
      </c>
      <c r="J336" s="148" t="s">
        <v>3233</v>
      </c>
      <c r="K336" s="148" t="s">
        <v>3240</v>
      </c>
      <c r="L336" s="148" t="s">
        <v>3238</v>
      </c>
      <c r="M336" s="148" t="s">
        <v>3239</v>
      </c>
      <c r="N336" s="148" t="s">
        <v>177</v>
      </c>
      <c r="O336" s="148" t="s">
        <v>178</v>
      </c>
      <c r="P336" s="148" t="s">
        <v>288</v>
      </c>
      <c r="Q336" s="148" t="s">
        <v>179</v>
      </c>
      <c r="R336" s="148" t="s">
        <v>176</v>
      </c>
      <c r="S336" s="148" t="s">
        <v>120</v>
      </c>
      <c r="T336" s="148" t="s">
        <v>174</v>
      </c>
      <c r="U336" s="148" t="s">
        <v>119</v>
      </c>
      <c r="V336" s="148" t="s">
        <v>3007</v>
      </c>
      <c r="W336" s="148" t="s">
        <v>3008</v>
      </c>
      <c r="X336" s="51" t="str">
        <f t="shared" si="5"/>
        <v>3</v>
      </c>
      <c r="Y336" s="51" t="str">
        <f>IF(T336="","",IF(AND(T336&lt;&gt;'Tabelas auxiliares'!$B$236,T336&lt;&gt;'Tabelas auxiliares'!$B$237),"FOLHA DE PESSOAL",IF(X336='Tabelas auxiliares'!$A$237,"CUSTEIO",IF(X336='Tabelas auxiliares'!$A$236,"INVESTIMENTO","ERRO - VERIFICAR"))))</f>
        <v>CUSTEIO</v>
      </c>
      <c r="Z336" s="150">
        <v>341</v>
      </c>
      <c r="AA336" s="150">
        <v>341</v>
      </c>
      <c r="AB336" s="149"/>
      <c r="AC336" s="149"/>
    </row>
    <row r="337" spans="1:29" x14ac:dyDescent="0.25">
      <c r="A337" s="147" t="s">
        <v>1060</v>
      </c>
      <c r="B337" s="73" t="s">
        <v>511</v>
      </c>
      <c r="C337" s="73" t="s">
        <v>1061</v>
      </c>
      <c r="D337" t="s">
        <v>88</v>
      </c>
      <c r="E337" t="s">
        <v>117</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s="148" t="s">
        <v>2371</v>
      </c>
      <c r="J337" s="148" t="s">
        <v>2679</v>
      </c>
      <c r="K337" s="148" t="s">
        <v>3241</v>
      </c>
      <c r="L337" s="148" t="s">
        <v>2681</v>
      </c>
      <c r="M337" s="148" t="s">
        <v>2682</v>
      </c>
      <c r="N337" s="148" t="s">
        <v>177</v>
      </c>
      <c r="O337" s="148" t="s">
        <v>178</v>
      </c>
      <c r="P337" s="148" t="s">
        <v>288</v>
      </c>
      <c r="Q337" s="148" t="s">
        <v>179</v>
      </c>
      <c r="R337" s="148" t="s">
        <v>176</v>
      </c>
      <c r="S337" s="148" t="s">
        <v>120</v>
      </c>
      <c r="T337" s="148" t="s">
        <v>174</v>
      </c>
      <c r="U337" s="148" t="s">
        <v>119</v>
      </c>
      <c r="V337" s="148" t="s">
        <v>2691</v>
      </c>
      <c r="W337" s="148" t="s">
        <v>2692</v>
      </c>
      <c r="X337" s="51" t="str">
        <f t="shared" si="5"/>
        <v>3</v>
      </c>
      <c r="Y337" s="51" t="str">
        <f>IF(T337="","",IF(AND(T337&lt;&gt;'Tabelas auxiliares'!$B$236,T337&lt;&gt;'Tabelas auxiliares'!$B$237),"FOLHA DE PESSOAL",IF(X337='Tabelas auxiliares'!$A$237,"CUSTEIO",IF(X337='Tabelas auxiliares'!$A$236,"INVESTIMENTO","ERRO - VERIFICAR"))))</f>
        <v>CUSTEIO</v>
      </c>
      <c r="Z337" s="150">
        <v>622.5</v>
      </c>
      <c r="AA337" s="149"/>
      <c r="AB337" s="149"/>
      <c r="AC337" s="150">
        <v>622.5</v>
      </c>
    </row>
    <row r="338" spans="1:29" x14ac:dyDescent="0.25">
      <c r="A338" s="147" t="s">
        <v>1060</v>
      </c>
      <c r="B338" s="73" t="s">
        <v>514</v>
      </c>
      <c r="C338" s="73" t="s">
        <v>1061</v>
      </c>
      <c r="D338" t="s">
        <v>296</v>
      </c>
      <c r="E338" t="s">
        <v>117</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s="148" t="s">
        <v>3242</v>
      </c>
      <c r="J338" s="148" t="s">
        <v>2027</v>
      </c>
      <c r="K338" s="148" t="s">
        <v>3243</v>
      </c>
      <c r="L338" s="148" t="s">
        <v>371</v>
      </c>
      <c r="M338" s="148" t="s">
        <v>3244</v>
      </c>
      <c r="N338" s="148" t="s">
        <v>203</v>
      </c>
      <c r="O338" s="148" t="s">
        <v>178</v>
      </c>
      <c r="P338" s="148" t="s">
        <v>204</v>
      </c>
      <c r="Q338" s="148" t="s">
        <v>179</v>
      </c>
      <c r="R338" s="148" t="s">
        <v>176</v>
      </c>
      <c r="S338" s="148" t="s">
        <v>120</v>
      </c>
      <c r="T338" s="148" t="s">
        <v>174</v>
      </c>
      <c r="U338" s="148" t="s">
        <v>121</v>
      </c>
      <c r="V338" s="148" t="s">
        <v>3245</v>
      </c>
      <c r="W338" s="148" t="s">
        <v>3246</v>
      </c>
      <c r="X338" s="51" t="str">
        <f t="shared" si="5"/>
        <v>4</v>
      </c>
      <c r="Y338" s="51" t="str">
        <f>IF(T338="","",IF(AND(T338&lt;&gt;'Tabelas auxiliares'!$B$236,T338&lt;&gt;'Tabelas auxiliares'!$B$237),"FOLHA DE PESSOAL",IF(X338='Tabelas auxiliares'!$A$237,"CUSTEIO",IF(X338='Tabelas auxiliares'!$A$236,"INVESTIMENTO","ERRO - VERIFICAR"))))</f>
        <v>INVESTIMENTO</v>
      </c>
      <c r="Z338" s="150">
        <v>1000000</v>
      </c>
      <c r="AA338" s="149"/>
      <c r="AB338" s="149"/>
      <c r="AC338" s="150">
        <v>1000000</v>
      </c>
    </row>
    <row r="339" spans="1:29" x14ac:dyDescent="0.25">
      <c r="A339" s="147" t="s">
        <v>1060</v>
      </c>
      <c r="B339" s="73" t="s">
        <v>514</v>
      </c>
      <c r="C339" s="73" t="s">
        <v>2217</v>
      </c>
      <c r="D339" t="s">
        <v>296</v>
      </c>
      <c r="E339" t="s">
        <v>117</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s="148" t="s">
        <v>3247</v>
      </c>
      <c r="J339" s="148" t="s">
        <v>3248</v>
      </c>
      <c r="K339" s="148" t="s">
        <v>3249</v>
      </c>
      <c r="L339" s="148" t="s">
        <v>3250</v>
      </c>
      <c r="M339" s="148" t="s">
        <v>3244</v>
      </c>
      <c r="N339" s="148" t="s">
        <v>203</v>
      </c>
      <c r="O339" s="148" t="s">
        <v>178</v>
      </c>
      <c r="P339" s="148" t="s">
        <v>204</v>
      </c>
      <c r="Q339" s="148" t="s">
        <v>179</v>
      </c>
      <c r="R339" s="148" t="s">
        <v>176</v>
      </c>
      <c r="S339" s="148" t="s">
        <v>120</v>
      </c>
      <c r="T339" s="148" t="s">
        <v>174</v>
      </c>
      <c r="U339" s="148" t="s">
        <v>121</v>
      </c>
      <c r="V339" s="148" t="s">
        <v>3245</v>
      </c>
      <c r="W339" s="148" t="s">
        <v>3246</v>
      </c>
      <c r="X339" s="51" t="str">
        <f t="shared" si="5"/>
        <v>4</v>
      </c>
      <c r="Y339" s="51" t="str">
        <f>IF(T339="","",IF(AND(T339&lt;&gt;'Tabelas auxiliares'!$B$236,T339&lt;&gt;'Tabelas auxiliares'!$B$237),"FOLHA DE PESSOAL",IF(X339='Tabelas auxiliares'!$A$237,"CUSTEIO",IF(X339='Tabelas auxiliares'!$A$236,"INVESTIMENTO","ERRO - VERIFICAR"))))</f>
        <v>INVESTIMENTO</v>
      </c>
      <c r="Z339" s="150">
        <v>4866421.63</v>
      </c>
      <c r="AA339" s="149"/>
      <c r="AB339" s="149"/>
      <c r="AC339" s="150">
        <v>4866421.63</v>
      </c>
    </row>
    <row r="340" spans="1:29" x14ac:dyDescent="0.25">
      <c r="A340" s="147" t="s">
        <v>1060</v>
      </c>
      <c r="B340" s="73" t="s">
        <v>514</v>
      </c>
      <c r="C340" s="73" t="s">
        <v>2217</v>
      </c>
      <c r="D340" t="s">
        <v>296</v>
      </c>
      <c r="E340" t="s">
        <v>117</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s="148" t="s">
        <v>3251</v>
      </c>
      <c r="J340" s="148" t="s">
        <v>2027</v>
      </c>
      <c r="K340" s="148" t="s">
        <v>3252</v>
      </c>
      <c r="L340" s="148" t="s">
        <v>371</v>
      </c>
      <c r="M340" s="148" t="s">
        <v>3244</v>
      </c>
      <c r="N340" s="148" t="s">
        <v>203</v>
      </c>
      <c r="O340" s="148" t="s">
        <v>178</v>
      </c>
      <c r="P340" s="148" t="s">
        <v>204</v>
      </c>
      <c r="Q340" s="148" t="s">
        <v>179</v>
      </c>
      <c r="R340" s="148" t="s">
        <v>176</v>
      </c>
      <c r="S340" s="148" t="s">
        <v>120</v>
      </c>
      <c r="T340" s="148" t="s">
        <v>174</v>
      </c>
      <c r="U340" s="148" t="s">
        <v>121</v>
      </c>
      <c r="V340" s="148" t="s">
        <v>3245</v>
      </c>
      <c r="W340" s="148" t="s">
        <v>3246</v>
      </c>
      <c r="X340" s="51" t="str">
        <f t="shared" si="5"/>
        <v>4</v>
      </c>
      <c r="Y340" s="51" t="str">
        <f>IF(T340="","",IF(AND(T340&lt;&gt;'Tabelas auxiliares'!$B$236,T340&lt;&gt;'Tabelas auxiliares'!$B$237),"FOLHA DE PESSOAL",IF(X340='Tabelas auxiliares'!$A$237,"CUSTEIO",IF(X340='Tabelas auxiliares'!$A$236,"INVESTIMENTO","ERRO - VERIFICAR"))))</f>
        <v>INVESTIMENTO</v>
      </c>
      <c r="Z340" s="150">
        <v>240239.75</v>
      </c>
      <c r="AA340" s="149"/>
      <c r="AB340" s="149"/>
      <c r="AC340" s="150">
        <v>240239.75</v>
      </c>
    </row>
    <row r="341" spans="1:29" x14ac:dyDescent="0.25">
      <c r="A341" s="147" t="s">
        <v>1060</v>
      </c>
      <c r="B341" s="73" t="s">
        <v>514</v>
      </c>
      <c r="C341" s="73" t="s">
        <v>2217</v>
      </c>
      <c r="D341" t="s">
        <v>296</v>
      </c>
      <c r="E341" t="s">
        <v>117</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s="148" t="s">
        <v>2664</v>
      </c>
      <c r="J341" s="148" t="s">
        <v>2027</v>
      </c>
      <c r="K341" s="148" t="s">
        <v>3253</v>
      </c>
      <c r="L341" s="148" t="s">
        <v>371</v>
      </c>
      <c r="M341" s="148" t="s">
        <v>3244</v>
      </c>
      <c r="N341" s="148" t="s">
        <v>203</v>
      </c>
      <c r="O341" s="148" t="s">
        <v>178</v>
      </c>
      <c r="P341" s="148" t="s">
        <v>204</v>
      </c>
      <c r="Q341" s="148" t="s">
        <v>179</v>
      </c>
      <c r="R341" s="148" t="s">
        <v>176</v>
      </c>
      <c r="S341" s="148" t="s">
        <v>180</v>
      </c>
      <c r="T341" s="148" t="s">
        <v>174</v>
      </c>
      <c r="U341" s="148" t="s">
        <v>121</v>
      </c>
      <c r="V341" s="148" t="s">
        <v>3245</v>
      </c>
      <c r="W341" s="148" t="s">
        <v>3246</v>
      </c>
      <c r="X341" s="51" t="str">
        <f t="shared" si="5"/>
        <v>4</v>
      </c>
      <c r="Y341" s="51" t="str">
        <f>IF(T341="","",IF(AND(T341&lt;&gt;'Tabelas auxiliares'!$B$236,T341&lt;&gt;'Tabelas auxiliares'!$B$237),"FOLHA DE PESSOAL",IF(X341='Tabelas auxiliares'!$A$237,"CUSTEIO",IF(X341='Tabelas auxiliares'!$A$236,"INVESTIMENTO","ERRO - VERIFICAR"))))</f>
        <v>INVESTIMENTO</v>
      </c>
      <c r="Z341" s="150">
        <v>38875.040000000001</v>
      </c>
      <c r="AA341" s="149"/>
      <c r="AB341" s="149"/>
      <c r="AC341" s="150">
        <v>38875.040000000001</v>
      </c>
    </row>
    <row r="342" spans="1:29" x14ac:dyDescent="0.25">
      <c r="A342" s="147" t="s">
        <v>1060</v>
      </c>
      <c r="B342" s="73" t="s">
        <v>514</v>
      </c>
      <c r="C342" s="73" t="s">
        <v>2217</v>
      </c>
      <c r="D342" t="s">
        <v>296</v>
      </c>
      <c r="E342" t="s">
        <v>117</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s="148" t="s">
        <v>2269</v>
      </c>
      <c r="J342" s="148" t="s">
        <v>2027</v>
      </c>
      <c r="K342" s="148" t="s">
        <v>3254</v>
      </c>
      <c r="L342" s="148" t="s">
        <v>371</v>
      </c>
      <c r="M342" s="148" t="s">
        <v>3244</v>
      </c>
      <c r="N342" s="148" t="s">
        <v>203</v>
      </c>
      <c r="O342" s="148" t="s">
        <v>178</v>
      </c>
      <c r="P342" s="148" t="s">
        <v>204</v>
      </c>
      <c r="Q342" s="148" t="s">
        <v>179</v>
      </c>
      <c r="R342" s="148" t="s">
        <v>176</v>
      </c>
      <c r="S342" s="148" t="s">
        <v>120</v>
      </c>
      <c r="T342" s="148" t="s">
        <v>174</v>
      </c>
      <c r="U342" s="148" t="s">
        <v>121</v>
      </c>
      <c r="V342" s="148" t="s">
        <v>3245</v>
      </c>
      <c r="W342" s="148" t="s">
        <v>3246</v>
      </c>
      <c r="X342" s="51" t="str">
        <f t="shared" si="5"/>
        <v>4</v>
      </c>
      <c r="Y342" s="51" t="str">
        <f>IF(T342="","",IF(AND(T342&lt;&gt;'Tabelas auxiliares'!$B$236,T342&lt;&gt;'Tabelas auxiliares'!$B$237),"FOLHA DE PESSOAL",IF(X342='Tabelas auxiliares'!$A$237,"CUSTEIO",IF(X342='Tabelas auxiliares'!$A$236,"INVESTIMENTO","ERRO - VERIFICAR"))))</f>
        <v>INVESTIMENTO</v>
      </c>
      <c r="Z342" s="150">
        <v>526297.69999999995</v>
      </c>
      <c r="AA342" s="150">
        <v>123883.05</v>
      </c>
      <c r="AB342" s="150">
        <v>63950</v>
      </c>
      <c r="AC342" s="150">
        <v>338464.65</v>
      </c>
    </row>
    <row r="343" spans="1:29" x14ac:dyDescent="0.25">
      <c r="A343" s="147" t="s">
        <v>1060</v>
      </c>
      <c r="B343" s="73" t="s">
        <v>514</v>
      </c>
      <c r="C343" s="73" t="s">
        <v>2217</v>
      </c>
      <c r="D343" t="s">
        <v>296</v>
      </c>
      <c r="E343" t="s">
        <v>117</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s="148" t="s">
        <v>2599</v>
      </c>
      <c r="J343" s="148" t="s">
        <v>2027</v>
      </c>
      <c r="K343" s="148" t="s">
        <v>3255</v>
      </c>
      <c r="L343" s="148" t="s">
        <v>371</v>
      </c>
      <c r="M343" s="148" t="s">
        <v>3244</v>
      </c>
      <c r="N343" s="148" t="s">
        <v>203</v>
      </c>
      <c r="O343" s="148" t="s">
        <v>178</v>
      </c>
      <c r="P343" s="148" t="s">
        <v>204</v>
      </c>
      <c r="Q343" s="148" t="s">
        <v>179</v>
      </c>
      <c r="R343" s="148" t="s">
        <v>176</v>
      </c>
      <c r="S343" s="148" t="s">
        <v>120</v>
      </c>
      <c r="T343" s="148" t="s">
        <v>174</v>
      </c>
      <c r="U343" s="148" t="s">
        <v>121</v>
      </c>
      <c r="V343" s="148" t="s">
        <v>3245</v>
      </c>
      <c r="W343" s="148" t="s">
        <v>3246</v>
      </c>
      <c r="X343" s="51" t="str">
        <f t="shared" si="5"/>
        <v>4</v>
      </c>
      <c r="Y343" s="51" t="str">
        <f>IF(T343="","",IF(AND(T343&lt;&gt;'Tabelas auxiliares'!$B$236,T343&lt;&gt;'Tabelas auxiliares'!$B$237),"FOLHA DE PESSOAL",IF(X343='Tabelas auxiliares'!$A$237,"CUSTEIO",IF(X343='Tabelas auxiliares'!$A$236,"INVESTIMENTO","ERRO - VERIFICAR"))))</f>
        <v>INVESTIMENTO</v>
      </c>
      <c r="Z343" s="150">
        <v>399682.98</v>
      </c>
      <c r="AA343" s="150">
        <v>399682.98</v>
      </c>
      <c r="AB343" s="149"/>
      <c r="AC343" s="149"/>
    </row>
    <row r="344" spans="1:29" x14ac:dyDescent="0.25">
      <c r="A344" s="147" t="s">
        <v>1060</v>
      </c>
      <c r="B344" s="73" t="s">
        <v>514</v>
      </c>
      <c r="C344" s="73" t="s">
        <v>2217</v>
      </c>
      <c r="D344" t="s">
        <v>296</v>
      </c>
      <c r="E344" t="s">
        <v>117</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s="148" t="s">
        <v>2288</v>
      </c>
      <c r="J344" s="148" t="s">
        <v>2027</v>
      </c>
      <c r="K344" s="148" t="s">
        <v>3256</v>
      </c>
      <c r="L344" s="148" t="s">
        <v>371</v>
      </c>
      <c r="M344" s="148" t="s">
        <v>3244</v>
      </c>
      <c r="N344" s="148" t="s">
        <v>203</v>
      </c>
      <c r="O344" s="148" t="s">
        <v>178</v>
      </c>
      <c r="P344" s="148" t="s">
        <v>204</v>
      </c>
      <c r="Q344" s="148" t="s">
        <v>179</v>
      </c>
      <c r="R344" s="148" t="s">
        <v>176</v>
      </c>
      <c r="S344" s="148" t="s">
        <v>120</v>
      </c>
      <c r="T344" s="148" t="s">
        <v>174</v>
      </c>
      <c r="U344" s="148" t="s">
        <v>121</v>
      </c>
      <c r="V344" s="148" t="s">
        <v>3245</v>
      </c>
      <c r="W344" s="148" t="s">
        <v>3246</v>
      </c>
      <c r="X344" s="51" t="str">
        <f t="shared" si="5"/>
        <v>4</v>
      </c>
      <c r="Y344" s="51" t="str">
        <f>IF(T344="","",IF(AND(T344&lt;&gt;'Tabelas auxiliares'!$B$236,T344&lt;&gt;'Tabelas auxiliares'!$B$237),"FOLHA DE PESSOAL",IF(X344='Tabelas auxiliares'!$A$237,"CUSTEIO",IF(X344='Tabelas auxiliares'!$A$236,"INVESTIMENTO","ERRO - VERIFICAR"))))</f>
        <v>INVESTIMENTO</v>
      </c>
      <c r="Z344" s="150">
        <v>7364.77</v>
      </c>
      <c r="AA344" s="149"/>
      <c r="AB344" s="149"/>
      <c r="AC344" s="150">
        <v>7364.77</v>
      </c>
    </row>
    <row r="345" spans="1:29" x14ac:dyDescent="0.25">
      <c r="A345" s="147" t="s">
        <v>1060</v>
      </c>
      <c r="B345" s="73" t="s">
        <v>514</v>
      </c>
      <c r="C345" s="73" t="s">
        <v>2217</v>
      </c>
      <c r="D345" t="s">
        <v>296</v>
      </c>
      <c r="E345" t="s">
        <v>117</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s="148" t="s">
        <v>2288</v>
      </c>
      <c r="J345" s="148" t="s">
        <v>2027</v>
      </c>
      <c r="K345" s="148" t="s">
        <v>3257</v>
      </c>
      <c r="L345" s="148" t="s">
        <v>371</v>
      </c>
      <c r="M345" s="148" t="s">
        <v>3244</v>
      </c>
      <c r="N345" s="148" t="s">
        <v>177</v>
      </c>
      <c r="O345" s="148" t="s">
        <v>178</v>
      </c>
      <c r="P345" s="148" t="s">
        <v>288</v>
      </c>
      <c r="Q345" s="148" t="s">
        <v>179</v>
      </c>
      <c r="R345" s="148" t="s">
        <v>176</v>
      </c>
      <c r="S345" s="148" t="s">
        <v>180</v>
      </c>
      <c r="T345" s="148" t="s">
        <v>174</v>
      </c>
      <c r="U345" s="148" t="s">
        <v>119</v>
      </c>
      <c r="V345" s="148" t="s">
        <v>3245</v>
      </c>
      <c r="W345" s="148" t="s">
        <v>3246</v>
      </c>
      <c r="X345" s="51" t="str">
        <f t="shared" si="5"/>
        <v>4</v>
      </c>
      <c r="Y345" s="51" t="str">
        <f>IF(T345="","",IF(AND(T345&lt;&gt;'Tabelas auxiliares'!$B$236,T345&lt;&gt;'Tabelas auxiliares'!$B$237),"FOLHA DE PESSOAL",IF(X345='Tabelas auxiliares'!$A$237,"CUSTEIO",IF(X345='Tabelas auxiliares'!$A$236,"INVESTIMENTO","ERRO - VERIFICAR"))))</f>
        <v>INVESTIMENTO</v>
      </c>
      <c r="Z345" s="150">
        <v>20382.78</v>
      </c>
      <c r="AA345" s="149"/>
      <c r="AB345" s="149"/>
      <c r="AC345" s="150">
        <v>20382.78</v>
      </c>
    </row>
    <row r="346" spans="1:29" x14ac:dyDescent="0.25">
      <c r="A346" s="147" t="s">
        <v>1060</v>
      </c>
      <c r="B346" s="73" t="s">
        <v>516</v>
      </c>
      <c r="C346" s="73" t="s">
        <v>1061</v>
      </c>
      <c r="D346" t="s">
        <v>161</v>
      </c>
      <c r="E346" t="s">
        <v>117</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s="148" t="s">
        <v>3258</v>
      </c>
      <c r="J346" s="148" t="s">
        <v>1321</v>
      </c>
      <c r="K346" s="148" t="s">
        <v>3259</v>
      </c>
      <c r="L346" s="148" t="s">
        <v>365</v>
      </c>
      <c r="M346" s="148" t="s">
        <v>3201</v>
      </c>
      <c r="N346" s="148" t="s">
        <v>203</v>
      </c>
      <c r="O346" s="148" t="s">
        <v>178</v>
      </c>
      <c r="P346" s="148" t="s">
        <v>204</v>
      </c>
      <c r="Q346" s="148" t="s">
        <v>179</v>
      </c>
      <c r="R346" s="148" t="s">
        <v>176</v>
      </c>
      <c r="S346" s="148" t="s">
        <v>120</v>
      </c>
      <c r="T346" s="148" t="s">
        <v>174</v>
      </c>
      <c r="U346" s="148" t="s">
        <v>121</v>
      </c>
      <c r="V346" s="148" t="s">
        <v>3260</v>
      </c>
      <c r="W346" s="148" t="s">
        <v>3261</v>
      </c>
      <c r="X346" s="51" t="str">
        <f t="shared" si="5"/>
        <v>4</v>
      </c>
      <c r="Y346" s="51" t="str">
        <f>IF(T346="","",IF(AND(T346&lt;&gt;'Tabelas auxiliares'!$B$236,T346&lt;&gt;'Tabelas auxiliares'!$B$237),"FOLHA DE PESSOAL",IF(X346='Tabelas auxiliares'!$A$237,"CUSTEIO",IF(X346='Tabelas auxiliares'!$A$236,"INVESTIMENTO","ERRO - VERIFICAR"))))</f>
        <v>INVESTIMENTO</v>
      </c>
      <c r="Z346" s="150">
        <v>4000</v>
      </c>
      <c r="AA346" s="150">
        <v>4000</v>
      </c>
      <c r="AB346" s="149"/>
      <c r="AC346" s="149"/>
    </row>
    <row r="347" spans="1:29" x14ac:dyDescent="0.25">
      <c r="A347" s="147" t="s">
        <v>1060</v>
      </c>
      <c r="B347" s="73" t="s">
        <v>518</v>
      </c>
      <c r="C347" s="73" t="s">
        <v>1061</v>
      </c>
      <c r="D347" t="s">
        <v>35</v>
      </c>
      <c r="E347" t="s">
        <v>117</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s="148" t="s">
        <v>2304</v>
      </c>
      <c r="J347" s="148" t="s">
        <v>3262</v>
      </c>
      <c r="K347" s="148" t="s">
        <v>3263</v>
      </c>
      <c r="L347" s="148" t="s">
        <v>3264</v>
      </c>
      <c r="M347" s="148" t="s">
        <v>3265</v>
      </c>
      <c r="N347" s="148" t="s">
        <v>177</v>
      </c>
      <c r="O347" s="148" t="s">
        <v>178</v>
      </c>
      <c r="P347" s="148" t="s">
        <v>288</v>
      </c>
      <c r="Q347" s="148" t="s">
        <v>179</v>
      </c>
      <c r="R347" s="148" t="s">
        <v>176</v>
      </c>
      <c r="S347" s="148" t="s">
        <v>120</v>
      </c>
      <c r="T347" s="148" t="s">
        <v>174</v>
      </c>
      <c r="U347" s="148" t="s">
        <v>119</v>
      </c>
      <c r="V347" s="148" t="s">
        <v>795</v>
      </c>
      <c r="W347" s="148" t="s">
        <v>681</v>
      </c>
      <c r="X347" s="51" t="str">
        <f t="shared" si="5"/>
        <v>3</v>
      </c>
      <c r="Y347" s="51" t="str">
        <f>IF(T347="","",IF(AND(T347&lt;&gt;'Tabelas auxiliares'!$B$236,T347&lt;&gt;'Tabelas auxiliares'!$B$237),"FOLHA DE PESSOAL",IF(X347='Tabelas auxiliares'!$A$237,"CUSTEIO",IF(X347='Tabelas auxiliares'!$A$236,"INVESTIMENTO","ERRO - VERIFICAR"))))</f>
        <v>CUSTEIO</v>
      </c>
      <c r="Z347" s="150">
        <v>24165.29</v>
      </c>
      <c r="AA347" s="150">
        <v>24165.29</v>
      </c>
      <c r="AB347" s="149"/>
      <c r="AC347" s="149"/>
    </row>
    <row r="348" spans="1:29" x14ac:dyDescent="0.25">
      <c r="A348" s="147" t="s">
        <v>1060</v>
      </c>
      <c r="B348" s="73" t="s">
        <v>518</v>
      </c>
      <c r="C348" s="73" t="s">
        <v>1061</v>
      </c>
      <c r="D348" t="s">
        <v>35</v>
      </c>
      <c r="E348" t="s">
        <v>117</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s="148" t="s">
        <v>2763</v>
      </c>
      <c r="J348" s="148" t="s">
        <v>1974</v>
      </c>
      <c r="K348" s="148" t="s">
        <v>3266</v>
      </c>
      <c r="L348" s="148" t="s">
        <v>257</v>
      </c>
      <c r="M348" s="148" t="s">
        <v>258</v>
      </c>
      <c r="N348" s="148" t="s">
        <v>177</v>
      </c>
      <c r="O348" s="148" t="s">
        <v>178</v>
      </c>
      <c r="P348" s="148" t="s">
        <v>288</v>
      </c>
      <c r="Q348" s="148" t="s">
        <v>179</v>
      </c>
      <c r="R348" s="148" t="s">
        <v>176</v>
      </c>
      <c r="S348" s="148" t="s">
        <v>120</v>
      </c>
      <c r="T348" s="148" t="s">
        <v>174</v>
      </c>
      <c r="U348" s="148" t="s">
        <v>119</v>
      </c>
      <c r="V348" s="148" t="s">
        <v>795</v>
      </c>
      <c r="W348" s="148" t="s">
        <v>681</v>
      </c>
      <c r="X348" s="51" t="str">
        <f t="shared" si="5"/>
        <v>3</v>
      </c>
      <c r="Y348" s="51" t="str">
        <f>IF(T348="","",IF(AND(T348&lt;&gt;'Tabelas auxiliares'!$B$236,T348&lt;&gt;'Tabelas auxiliares'!$B$237),"FOLHA DE PESSOAL",IF(X348='Tabelas auxiliares'!$A$237,"CUSTEIO",IF(X348='Tabelas auxiliares'!$A$236,"INVESTIMENTO","ERRO - VERIFICAR"))))</f>
        <v>CUSTEIO</v>
      </c>
      <c r="Z348" s="150">
        <v>80632.149999999994</v>
      </c>
      <c r="AA348" s="149"/>
      <c r="AB348" s="149"/>
      <c r="AC348" s="150">
        <v>80632.149999999994</v>
      </c>
    </row>
    <row r="349" spans="1:29" x14ac:dyDescent="0.25">
      <c r="A349" s="147" t="s">
        <v>1060</v>
      </c>
      <c r="B349" s="73" t="s">
        <v>518</v>
      </c>
      <c r="C349" s="73" t="s">
        <v>1061</v>
      </c>
      <c r="D349" t="s">
        <v>69</v>
      </c>
      <c r="E349" t="s">
        <v>117</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s="148" t="s">
        <v>2418</v>
      </c>
      <c r="J349" s="148" t="s">
        <v>3267</v>
      </c>
      <c r="K349" s="148" t="s">
        <v>3268</v>
      </c>
      <c r="L349" s="148" t="s">
        <v>3269</v>
      </c>
      <c r="M349" s="148" t="s">
        <v>3270</v>
      </c>
      <c r="N349" s="148" t="s">
        <v>177</v>
      </c>
      <c r="O349" s="148" t="s">
        <v>178</v>
      </c>
      <c r="P349" s="148" t="s">
        <v>288</v>
      </c>
      <c r="Q349" s="148" t="s">
        <v>179</v>
      </c>
      <c r="R349" s="148" t="s">
        <v>176</v>
      </c>
      <c r="S349" s="148" t="s">
        <v>180</v>
      </c>
      <c r="T349" s="148" t="s">
        <v>174</v>
      </c>
      <c r="U349" s="148" t="s">
        <v>119</v>
      </c>
      <c r="V349" s="148" t="s">
        <v>795</v>
      </c>
      <c r="W349" s="148" t="s">
        <v>681</v>
      </c>
      <c r="X349" s="51" t="str">
        <f t="shared" si="5"/>
        <v>3</v>
      </c>
      <c r="Y349" s="51" t="str">
        <f>IF(T349="","",IF(AND(T349&lt;&gt;'Tabelas auxiliares'!$B$236,T349&lt;&gt;'Tabelas auxiliares'!$B$237),"FOLHA DE PESSOAL",IF(X349='Tabelas auxiliares'!$A$237,"CUSTEIO",IF(X349='Tabelas auxiliares'!$A$236,"INVESTIMENTO","ERRO - VERIFICAR"))))</f>
        <v>CUSTEIO</v>
      </c>
      <c r="Z349" s="150">
        <v>1645.67</v>
      </c>
      <c r="AA349" s="150">
        <v>1645.67</v>
      </c>
      <c r="AB349" s="149"/>
      <c r="AC349" s="149"/>
    </row>
    <row r="350" spans="1:29" x14ac:dyDescent="0.25">
      <c r="A350" s="147" t="s">
        <v>1060</v>
      </c>
      <c r="B350" s="73" t="s">
        <v>518</v>
      </c>
      <c r="C350" s="73" t="s">
        <v>1061</v>
      </c>
      <c r="D350" t="s">
        <v>69</v>
      </c>
      <c r="E350" t="s">
        <v>117</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s="148" t="s">
        <v>2786</v>
      </c>
      <c r="J350" s="148" t="s">
        <v>1976</v>
      </c>
      <c r="K350" s="148" t="s">
        <v>3271</v>
      </c>
      <c r="L350" s="148" t="s">
        <v>372</v>
      </c>
      <c r="M350" s="148" t="s">
        <v>373</v>
      </c>
      <c r="N350" s="148" t="s">
        <v>177</v>
      </c>
      <c r="O350" s="148" t="s">
        <v>178</v>
      </c>
      <c r="P350" s="148" t="s">
        <v>288</v>
      </c>
      <c r="Q350" s="148" t="s">
        <v>179</v>
      </c>
      <c r="R350" s="148" t="s">
        <v>176</v>
      </c>
      <c r="S350" s="148" t="s">
        <v>120</v>
      </c>
      <c r="T350" s="148" t="s">
        <v>174</v>
      </c>
      <c r="U350" s="148" t="s">
        <v>119</v>
      </c>
      <c r="V350" s="148" t="s">
        <v>795</v>
      </c>
      <c r="W350" s="148" t="s">
        <v>681</v>
      </c>
      <c r="X350" s="51" t="str">
        <f t="shared" si="5"/>
        <v>3</v>
      </c>
      <c r="Y350" s="51" t="str">
        <f>IF(T350="","",IF(AND(T350&lt;&gt;'Tabelas auxiliares'!$B$236,T350&lt;&gt;'Tabelas auxiliares'!$B$237),"FOLHA DE PESSOAL",IF(X350='Tabelas auxiliares'!$A$237,"CUSTEIO",IF(X350='Tabelas auxiliares'!$A$236,"INVESTIMENTO","ERRO - VERIFICAR"))))</f>
        <v>CUSTEIO</v>
      </c>
      <c r="Z350" s="150">
        <v>921168.08</v>
      </c>
      <c r="AA350" s="149"/>
      <c r="AB350" s="149"/>
      <c r="AC350" s="150">
        <v>921168.08</v>
      </c>
    </row>
    <row r="351" spans="1:29" x14ac:dyDescent="0.25">
      <c r="A351" s="147" t="s">
        <v>1060</v>
      </c>
      <c r="B351" s="73" t="s">
        <v>518</v>
      </c>
      <c r="C351" s="73" t="s">
        <v>1061</v>
      </c>
      <c r="D351" t="s">
        <v>69</v>
      </c>
      <c r="E351" t="s">
        <v>117</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s="148" t="s">
        <v>3272</v>
      </c>
      <c r="J351" s="148" t="s">
        <v>1976</v>
      </c>
      <c r="K351" s="148" t="s">
        <v>3273</v>
      </c>
      <c r="L351" s="148" t="s">
        <v>372</v>
      </c>
      <c r="M351" s="148" t="s">
        <v>373</v>
      </c>
      <c r="N351" s="148" t="s">
        <v>177</v>
      </c>
      <c r="O351" s="148" t="s">
        <v>178</v>
      </c>
      <c r="P351" s="148" t="s">
        <v>288</v>
      </c>
      <c r="Q351" s="148" t="s">
        <v>179</v>
      </c>
      <c r="R351" s="148" t="s">
        <v>176</v>
      </c>
      <c r="S351" s="148" t="s">
        <v>180</v>
      </c>
      <c r="T351" s="148" t="s">
        <v>174</v>
      </c>
      <c r="U351" s="148" t="s">
        <v>119</v>
      </c>
      <c r="V351" s="148" t="s">
        <v>795</v>
      </c>
      <c r="W351" s="148" t="s">
        <v>681</v>
      </c>
      <c r="X351" s="51" t="str">
        <f t="shared" si="5"/>
        <v>3</v>
      </c>
      <c r="Y351" s="51" t="str">
        <f>IF(T351="","",IF(AND(T351&lt;&gt;'Tabelas auxiliares'!$B$236,T351&lt;&gt;'Tabelas auxiliares'!$B$237),"FOLHA DE PESSOAL",IF(X351='Tabelas auxiliares'!$A$237,"CUSTEIO",IF(X351='Tabelas auxiliares'!$A$236,"INVESTIMENTO","ERRO - VERIFICAR"))))</f>
        <v>CUSTEIO</v>
      </c>
      <c r="Z351" s="150">
        <v>19023.61</v>
      </c>
      <c r="AA351" s="149"/>
      <c r="AB351" s="149"/>
      <c r="AC351" s="150">
        <v>19023.61</v>
      </c>
    </row>
    <row r="352" spans="1:29" x14ac:dyDescent="0.25">
      <c r="A352" s="147" t="s">
        <v>1060</v>
      </c>
      <c r="B352" s="73" t="s">
        <v>521</v>
      </c>
      <c r="C352" s="73" t="s">
        <v>1061</v>
      </c>
      <c r="D352" t="s">
        <v>69</v>
      </c>
      <c r="E352" t="s">
        <v>117</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s="148" t="s">
        <v>3274</v>
      </c>
      <c r="J352" s="148" t="s">
        <v>3275</v>
      </c>
      <c r="K352" s="148" t="s">
        <v>3276</v>
      </c>
      <c r="L352" s="148" t="s">
        <v>3277</v>
      </c>
      <c r="M352" s="148" t="s">
        <v>3278</v>
      </c>
      <c r="N352" s="148" t="s">
        <v>177</v>
      </c>
      <c r="O352" s="148" t="s">
        <v>178</v>
      </c>
      <c r="P352" s="148" t="s">
        <v>288</v>
      </c>
      <c r="Q352" s="148" t="s">
        <v>179</v>
      </c>
      <c r="R352" s="148" t="s">
        <v>176</v>
      </c>
      <c r="S352" s="148" t="s">
        <v>120</v>
      </c>
      <c r="T352" s="148" t="s">
        <v>174</v>
      </c>
      <c r="U352" s="148" t="s">
        <v>119</v>
      </c>
      <c r="V352" s="148" t="s">
        <v>822</v>
      </c>
      <c r="W352" s="148" t="s">
        <v>707</v>
      </c>
      <c r="X352" s="51" t="str">
        <f t="shared" si="5"/>
        <v>3</v>
      </c>
      <c r="Y352" s="51" t="str">
        <f>IF(T352="","",IF(AND(T352&lt;&gt;'Tabelas auxiliares'!$B$236,T352&lt;&gt;'Tabelas auxiliares'!$B$237),"FOLHA DE PESSOAL",IF(X352='Tabelas auxiliares'!$A$237,"CUSTEIO",IF(X352='Tabelas auxiliares'!$A$236,"INVESTIMENTO","ERRO - VERIFICAR"))))</f>
        <v>CUSTEIO</v>
      </c>
      <c r="Z352" s="150">
        <v>22214.29</v>
      </c>
      <c r="AA352" s="150">
        <v>22214.29</v>
      </c>
      <c r="AB352" s="149"/>
      <c r="AC352" s="149"/>
    </row>
    <row r="353" spans="1:29" x14ac:dyDescent="0.25">
      <c r="A353" s="147" t="s">
        <v>1060</v>
      </c>
      <c r="B353" s="73" t="s">
        <v>521</v>
      </c>
      <c r="C353" s="73" t="s">
        <v>1061</v>
      </c>
      <c r="D353" t="s">
        <v>69</v>
      </c>
      <c r="E353" t="s">
        <v>117</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s="148" t="s">
        <v>2524</v>
      </c>
      <c r="J353" s="148" t="s">
        <v>3279</v>
      </c>
      <c r="K353" s="148" t="s">
        <v>3280</v>
      </c>
      <c r="L353" s="148" t="s">
        <v>3281</v>
      </c>
      <c r="M353" s="148" t="s">
        <v>3282</v>
      </c>
      <c r="N353" s="148" t="s">
        <v>177</v>
      </c>
      <c r="O353" s="148" t="s">
        <v>178</v>
      </c>
      <c r="P353" s="148" t="s">
        <v>288</v>
      </c>
      <c r="Q353" s="148" t="s">
        <v>179</v>
      </c>
      <c r="R353" s="148" t="s">
        <v>176</v>
      </c>
      <c r="S353" s="148" t="s">
        <v>120</v>
      </c>
      <c r="T353" s="148" t="s">
        <v>174</v>
      </c>
      <c r="U353" s="148" t="s">
        <v>119</v>
      </c>
      <c r="V353" s="148" t="s">
        <v>822</v>
      </c>
      <c r="W353" s="148" t="s">
        <v>707</v>
      </c>
      <c r="X353" s="51" t="str">
        <f t="shared" si="5"/>
        <v>3</v>
      </c>
      <c r="Y353" s="51" t="str">
        <f>IF(T353="","",IF(AND(T353&lt;&gt;'Tabelas auxiliares'!$B$236,T353&lt;&gt;'Tabelas auxiliares'!$B$237),"FOLHA DE PESSOAL",IF(X353='Tabelas auxiliares'!$A$237,"CUSTEIO",IF(X353='Tabelas auxiliares'!$A$236,"INVESTIMENTO","ERRO - VERIFICAR"))))</f>
        <v>CUSTEIO</v>
      </c>
      <c r="Z353" s="150">
        <v>273124.84000000003</v>
      </c>
      <c r="AA353" s="150">
        <v>273124.84000000003</v>
      </c>
      <c r="AB353" s="149"/>
      <c r="AC353" s="149"/>
    </row>
    <row r="354" spans="1:29" x14ac:dyDescent="0.25">
      <c r="A354" s="147" t="s">
        <v>1060</v>
      </c>
      <c r="B354" s="73" t="s">
        <v>521</v>
      </c>
      <c r="C354" s="73" t="s">
        <v>1061</v>
      </c>
      <c r="D354" t="s">
        <v>69</v>
      </c>
      <c r="E354" t="s">
        <v>117</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s="148" t="s">
        <v>3224</v>
      </c>
      <c r="J354" s="148" t="s">
        <v>1978</v>
      </c>
      <c r="K354" s="148" t="s">
        <v>3283</v>
      </c>
      <c r="L354" s="148" t="s">
        <v>374</v>
      </c>
      <c r="M354" s="148" t="s">
        <v>375</v>
      </c>
      <c r="N354" s="148" t="s">
        <v>177</v>
      </c>
      <c r="O354" s="148" t="s">
        <v>178</v>
      </c>
      <c r="P354" s="148" t="s">
        <v>288</v>
      </c>
      <c r="Q354" s="148" t="s">
        <v>179</v>
      </c>
      <c r="R354" s="148" t="s">
        <v>176</v>
      </c>
      <c r="S354" s="148" t="s">
        <v>120</v>
      </c>
      <c r="T354" s="148" t="s">
        <v>174</v>
      </c>
      <c r="U354" s="148" t="s">
        <v>119</v>
      </c>
      <c r="V354" s="148" t="s">
        <v>822</v>
      </c>
      <c r="W354" s="148" t="s">
        <v>707</v>
      </c>
      <c r="X354" s="51" t="str">
        <f t="shared" si="5"/>
        <v>3</v>
      </c>
      <c r="Y354" s="51" t="str">
        <f>IF(T354="","",IF(AND(T354&lt;&gt;'Tabelas auxiliares'!$B$236,T354&lt;&gt;'Tabelas auxiliares'!$B$237),"FOLHA DE PESSOAL",IF(X354='Tabelas auxiliares'!$A$237,"CUSTEIO",IF(X354='Tabelas auxiliares'!$A$236,"INVESTIMENTO","ERRO - VERIFICAR"))))</f>
        <v>CUSTEIO</v>
      </c>
      <c r="Z354" s="150">
        <v>924864.89</v>
      </c>
      <c r="AA354" s="149"/>
      <c r="AB354" s="149"/>
      <c r="AC354" s="150">
        <v>924864.89</v>
      </c>
    </row>
    <row r="355" spans="1:29" x14ac:dyDescent="0.25">
      <c r="A355" s="147" t="s">
        <v>1060</v>
      </c>
      <c r="B355" s="73" t="s">
        <v>521</v>
      </c>
      <c r="C355" s="73" t="s">
        <v>1061</v>
      </c>
      <c r="D355" t="s">
        <v>69</v>
      </c>
      <c r="E355" t="s">
        <v>117</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s="148" t="s">
        <v>3284</v>
      </c>
      <c r="J355" s="148" t="s">
        <v>3285</v>
      </c>
      <c r="K355" s="148" t="s">
        <v>3286</v>
      </c>
      <c r="L355" s="148" t="s">
        <v>3287</v>
      </c>
      <c r="M355" s="148" t="s">
        <v>3288</v>
      </c>
      <c r="N355" s="148" t="s">
        <v>177</v>
      </c>
      <c r="O355" s="148" t="s">
        <v>178</v>
      </c>
      <c r="P355" s="148" t="s">
        <v>288</v>
      </c>
      <c r="Q355" s="148" t="s">
        <v>179</v>
      </c>
      <c r="R355" s="148" t="s">
        <v>176</v>
      </c>
      <c r="S355" s="148" t="s">
        <v>120</v>
      </c>
      <c r="T355" s="148" t="s">
        <v>174</v>
      </c>
      <c r="U355" s="148" t="s">
        <v>119</v>
      </c>
      <c r="V355" s="148" t="s">
        <v>822</v>
      </c>
      <c r="W355" s="148" t="s">
        <v>707</v>
      </c>
      <c r="X355" s="51" t="str">
        <f t="shared" si="5"/>
        <v>3</v>
      </c>
      <c r="Y355" s="51" t="str">
        <f>IF(T355="","",IF(AND(T355&lt;&gt;'Tabelas auxiliares'!$B$236,T355&lt;&gt;'Tabelas auxiliares'!$B$237),"FOLHA DE PESSOAL",IF(X355='Tabelas auxiliares'!$A$237,"CUSTEIO",IF(X355='Tabelas auxiliares'!$A$236,"INVESTIMENTO","ERRO - VERIFICAR"))))</f>
        <v>CUSTEIO</v>
      </c>
      <c r="Z355" s="150">
        <v>148865.38</v>
      </c>
      <c r="AA355" s="150">
        <v>148865.38</v>
      </c>
      <c r="AB355" s="149"/>
      <c r="AC355" s="149"/>
    </row>
    <row r="356" spans="1:29" x14ac:dyDescent="0.25">
      <c r="A356" s="147" t="s">
        <v>1060</v>
      </c>
      <c r="B356" s="73" t="s">
        <v>521</v>
      </c>
      <c r="C356" s="73" t="s">
        <v>1061</v>
      </c>
      <c r="D356" t="s">
        <v>69</v>
      </c>
      <c r="E356" t="s">
        <v>117</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s="148" t="s">
        <v>2599</v>
      </c>
      <c r="J356" s="148" t="s">
        <v>1978</v>
      </c>
      <c r="K356" s="148" t="s">
        <v>3289</v>
      </c>
      <c r="L356" s="148" t="s">
        <v>374</v>
      </c>
      <c r="M356" s="148" t="s">
        <v>375</v>
      </c>
      <c r="N356" s="148" t="s">
        <v>177</v>
      </c>
      <c r="O356" s="148" t="s">
        <v>178</v>
      </c>
      <c r="P356" s="148" t="s">
        <v>288</v>
      </c>
      <c r="Q356" s="148" t="s">
        <v>179</v>
      </c>
      <c r="R356" s="148" t="s">
        <v>176</v>
      </c>
      <c r="S356" s="148" t="s">
        <v>180</v>
      </c>
      <c r="T356" s="148" t="s">
        <v>174</v>
      </c>
      <c r="U356" s="148" t="s">
        <v>119</v>
      </c>
      <c r="V356" s="148" t="s">
        <v>822</v>
      </c>
      <c r="W356" s="148" t="s">
        <v>707</v>
      </c>
      <c r="X356" s="51" t="str">
        <f t="shared" si="5"/>
        <v>3</v>
      </c>
      <c r="Y356" s="51" t="str">
        <f>IF(T356="","",IF(AND(T356&lt;&gt;'Tabelas auxiliares'!$B$236,T356&lt;&gt;'Tabelas auxiliares'!$B$237),"FOLHA DE PESSOAL",IF(X356='Tabelas auxiliares'!$A$237,"CUSTEIO",IF(X356='Tabelas auxiliares'!$A$236,"INVESTIMENTO","ERRO - VERIFICAR"))))</f>
        <v>CUSTEIO</v>
      </c>
      <c r="Z356" s="150">
        <v>22701.119999999999</v>
      </c>
      <c r="AA356" s="150">
        <v>22701.119999999999</v>
      </c>
      <c r="AB356" s="149"/>
      <c r="AC356" s="149"/>
    </row>
    <row r="357" spans="1:29" x14ac:dyDescent="0.25">
      <c r="A357" s="147" t="s">
        <v>1060</v>
      </c>
      <c r="B357" s="73" t="s">
        <v>524</v>
      </c>
      <c r="C357" s="73" t="s">
        <v>1061</v>
      </c>
      <c r="D357" t="s">
        <v>41</v>
      </c>
      <c r="E357" t="s">
        <v>117</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s="148" t="s">
        <v>2269</v>
      </c>
      <c r="J357" s="148" t="s">
        <v>3290</v>
      </c>
      <c r="K357" s="148" t="s">
        <v>3291</v>
      </c>
      <c r="L357" s="148" t="s">
        <v>3292</v>
      </c>
      <c r="M357" s="148" t="s">
        <v>3293</v>
      </c>
      <c r="N357" s="148" t="s">
        <v>177</v>
      </c>
      <c r="O357" s="148" t="s">
        <v>178</v>
      </c>
      <c r="P357" s="148" t="s">
        <v>288</v>
      </c>
      <c r="Q357" s="148" t="s">
        <v>179</v>
      </c>
      <c r="R357" s="148" t="s">
        <v>176</v>
      </c>
      <c r="S357" s="148" t="s">
        <v>120</v>
      </c>
      <c r="T357" s="148" t="s">
        <v>174</v>
      </c>
      <c r="U357" s="148" t="s">
        <v>119</v>
      </c>
      <c r="V357" s="148" t="s">
        <v>823</v>
      </c>
      <c r="W357" s="148" t="s">
        <v>708</v>
      </c>
      <c r="X357" s="51" t="str">
        <f t="shared" si="5"/>
        <v>3</v>
      </c>
      <c r="Y357" s="51" t="str">
        <f>IF(T357="","",IF(AND(T357&lt;&gt;'Tabelas auxiliares'!$B$236,T357&lt;&gt;'Tabelas auxiliares'!$B$237),"FOLHA DE PESSOAL",IF(X357='Tabelas auxiliares'!$A$237,"CUSTEIO",IF(X357='Tabelas auxiliares'!$A$236,"INVESTIMENTO","ERRO - VERIFICAR"))))</f>
        <v>CUSTEIO</v>
      </c>
      <c r="Z357" s="150">
        <v>9580.73</v>
      </c>
      <c r="AA357" s="149"/>
      <c r="AB357" s="149"/>
      <c r="AC357" s="150">
        <v>9580.73</v>
      </c>
    </row>
    <row r="358" spans="1:29" x14ac:dyDescent="0.25">
      <c r="A358" s="147" t="s">
        <v>1060</v>
      </c>
      <c r="B358" s="73" t="s">
        <v>524</v>
      </c>
      <c r="C358" s="73" t="s">
        <v>1061</v>
      </c>
      <c r="D358" t="s">
        <v>45</v>
      </c>
      <c r="E358" t="s">
        <v>117</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s="148" t="s">
        <v>2792</v>
      </c>
      <c r="J358" s="148" t="s">
        <v>3294</v>
      </c>
      <c r="K358" s="148" t="s">
        <v>3295</v>
      </c>
      <c r="L358" s="148" t="s">
        <v>3296</v>
      </c>
      <c r="M358" s="148" t="s">
        <v>1923</v>
      </c>
      <c r="N358" s="148" t="s">
        <v>203</v>
      </c>
      <c r="O358" s="148" t="s">
        <v>178</v>
      </c>
      <c r="P358" s="148" t="s">
        <v>204</v>
      </c>
      <c r="Q358" s="148" t="s">
        <v>179</v>
      </c>
      <c r="R358" s="148" t="s">
        <v>176</v>
      </c>
      <c r="S358" s="148" t="s">
        <v>120</v>
      </c>
      <c r="T358" s="148" t="s">
        <v>174</v>
      </c>
      <c r="U358" s="148" t="s">
        <v>121</v>
      </c>
      <c r="V358" s="148" t="s">
        <v>736</v>
      </c>
      <c r="W358" s="148" t="s">
        <v>645</v>
      </c>
      <c r="X358" s="51" t="str">
        <f t="shared" si="5"/>
        <v>4</v>
      </c>
      <c r="Y358" s="51" t="str">
        <f>IF(T358="","",IF(AND(T358&lt;&gt;'Tabelas auxiliares'!$B$236,T358&lt;&gt;'Tabelas auxiliares'!$B$237),"FOLHA DE PESSOAL",IF(X358='Tabelas auxiliares'!$A$237,"CUSTEIO",IF(X358='Tabelas auxiliares'!$A$236,"INVESTIMENTO","ERRO - VERIFICAR"))))</f>
        <v>INVESTIMENTO</v>
      </c>
      <c r="Z358" s="150">
        <v>3564</v>
      </c>
      <c r="AA358" s="150">
        <v>3564</v>
      </c>
      <c r="AB358" s="149"/>
      <c r="AC358" s="149"/>
    </row>
    <row r="359" spans="1:29" x14ac:dyDescent="0.25">
      <c r="A359" s="147" t="s">
        <v>1060</v>
      </c>
      <c r="B359" s="73" t="s">
        <v>524</v>
      </c>
      <c r="C359" s="73" t="s">
        <v>1061</v>
      </c>
      <c r="D359" t="s">
        <v>297</v>
      </c>
      <c r="E359" t="s">
        <v>117</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s="148" t="s">
        <v>3297</v>
      </c>
      <c r="J359" s="148" t="s">
        <v>3298</v>
      </c>
      <c r="K359" s="148" t="s">
        <v>3299</v>
      </c>
      <c r="L359" s="148" t="s">
        <v>3300</v>
      </c>
      <c r="M359" s="148" t="s">
        <v>3301</v>
      </c>
      <c r="N359" s="148" t="s">
        <v>177</v>
      </c>
      <c r="O359" s="148" t="s">
        <v>178</v>
      </c>
      <c r="P359" s="148" t="s">
        <v>288</v>
      </c>
      <c r="Q359" s="148" t="s">
        <v>179</v>
      </c>
      <c r="R359" s="148" t="s">
        <v>176</v>
      </c>
      <c r="S359" s="148" t="s">
        <v>180</v>
      </c>
      <c r="T359" s="148" t="s">
        <v>174</v>
      </c>
      <c r="U359" s="148" t="s">
        <v>119</v>
      </c>
      <c r="V359" s="148" t="s">
        <v>824</v>
      </c>
      <c r="W359" s="148" t="s">
        <v>709</v>
      </c>
      <c r="X359" s="51" t="str">
        <f t="shared" si="5"/>
        <v>3</v>
      </c>
      <c r="Y359" s="51" t="str">
        <f>IF(T359="","",IF(AND(T359&lt;&gt;'Tabelas auxiliares'!$B$236,T359&lt;&gt;'Tabelas auxiliares'!$B$237),"FOLHA DE PESSOAL",IF(X359='Tabelas auxiliares'!$A$237,"CUSTEIO",IF(X359='Tabelas auxiliares'!$A$236,"INVESTIMENTO","ERRO - VERIFICAR"))))</f>
        <v>CUSTEIO</v>
      </c>
      <c r="Z359" s="150">
        <v>1649.97</v>
      </c>
      <c r="AA359" s="149"/>
      <c r="AB359" s="149"/>
      <c r="AC359" s="150">
        <v>1649.97</v>
      </c>
    </row>
    <row r="360" spans="1:29" x14ac:dyDescent="0.25">
      <c r="A360" s="147" t="s">
        <v>1060</v>
      </c>
      <c r="B360" s="73" t="s">
        <v>524</v>
      </c>
      <c r="C360" s="73" t="s">
        <v>1061</v>
      </c>
      <c r="D360" t="s">
        <v>297</v>
      </c>
      <c r="E360" t="s">
        <v>117</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s="148" t="s">
        <v>3297</v>
      </c>
      <c r="J360" s="148" t="s">
        <v>3298</v>
      </c>
      <c r="K360" s="148" t="s">
        <v>3302</v>
      </c>
      <c r="L360" s="148" t="s">
        <v>3300</v>
      </c>
      <c r="M360" s="148" t="s">
        <v>3303</v>
      </c>
      <c r="N360" s="148" t="s">
        <v>177</v>
      </c>
      <c r="O360" s="148" t="s">
        <v>178</v>
      </c>
      <c r="P360" s="148" t="s">
        <v>288</v>
      </c>
      <c r="Q360" s="148" t="s">
        <v>179</v>
      </c>
      <c r="R360" s="148" t="s">
        <v>176</v>
      </c>
      <c r="S360" s="148" t="s">
        <v>180</v>
      </c>
      <c r="T360" s="148" t="s">
        <v>174</v>
      </c>
      <c r="U360" s="148" t="s">
        <v>119</v>
      </c>
      <c r="V360" s="148" t="s">
        <v>824</v>
      </c>
      <c r="W360" s="148" t="s">
        <v>709</v>
      </c>
      <c r="X360" s="51" t="str">
        <f t="shared" si="5"/>
        <v>3</v>
      </c>
      <c r="Y360" s="51" t="str">
        <f>IF(T360="","",IF(AND(T360&lt;&gt;'Tabelas auxiliares'!$B$236,T360&lt;&gt;'Tabelas auxiliares'!$B$237),"FOLHA DE PESSOAL",IF(X360='Tabelas auxiliares'!$A$237,"CUSTEIO",IF(X360='Tabelas auxiliares'!$A$236,"INVESTIMENTO","ERRO - VERIFICAR"))))</f>
        <v>CUSTEIO</v>
      </c>
      <c r="Z360" s="150">
        <v>477.2</v>
      </c>
      <c r="AA360" s="149"/>
      <c r="AB360" s="149"/>
      <c r="AC360" s="150">
        <v>477.2</v>
      </c>
    </row>
    <row r="361" spans="1:29" x14ac:dyDescent="0.25">
      <c r="A361" s="147" t="s">
        <v>1060</v>
      </c>
      <c r="B361" s="73" t="s">
        <v>524</v>
      </c>
      <c r="C361" s="73" t="s">
        <v>1061</v>
      </c>
      <c r="D361" t="s">
        <v>61</v>
      </c>
      <c r="E361" t="s">
        <v>117</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s="148" t="s">
        <v>2251</v>
      </c>
      <c r="J361" s="148" t="s">
        <v>3304</v>
      </c>
      <c r="K361" s="148" t="s">
        <v>3305</v>
      </c>
      <c r="L361" s="148" t="s">
        <v>3306</v>
      </c>
      <c r="M361" s="148" t="s">
        <v>3307</v>
      </c>
      <c r="N361" s="148" t="s">
        <v>177</v>
      </c>
      <c r="O361" s="148" t="s">
        <v>178</v>
      </c>
      <c r="P361" s="148" t="s">
        <v>288</v>
      </c>
      <c r="Q361" s="148" t="s">
        <v>179</v>
      </c>
      <c r="R361" s="148" t="s">
        <v>176</v>
      </c>
      <c r="S361" s="148" t="s">
        <v>120</v>
      </c>
      <c r="T361" s="148" t="s">
        <v>174</v>
      </c>
      <c r="U361" s="148" t="s">
        <v>119</v>
      </c>
      <c r="V361" s="148" t="s">
        <v>825</v>
      </c>
      <c r="W361" s="148" t="s">
        <v>710</v>
      </c>
      <c r="X361" s="51" t="str">
        <f t="shared" si="5"/>
        <v>3</v>
      </c>
      <c r="Y361" s="51" t="str">
        <f>IF(T361="","",IF(AND(T361&lt;&gt;'Tabelas auxiliares'!$B$236,T361&lt;&gt;'Tabelas auxiliares'!$B$237),"FOLHA DE PESSOAL",IF(X361='Tabelas auxiliares'!$A$237,"CUSTEIO",IF(X361='Tabelas auxiliares'!$A$236,"INVESTIMENTO","ERRO - VERIFICAR"))))</f>
        <v>CUSTEIO</v>
      </c>
      <c r="Z361" s="150">
        <v>140</v>
      </c>
      <c r="AA361" s="149"/>
      <c r="AB361" s="149"/>
      <c r="AC361" s="150">
        <v>140</v>
      </c>
    </row>
    <row r="362" spans="1:29" x14ac:dyDescent="0.25">
      <c r="A362" s="147" t="s">
        <v>1060</v>
      </c>
      <c r="B362" s="73" t="s">
        <v>524</v>
      </c>
      <c r="C362" s="73" t="s">
        <v>1061</v>
      </c>
      <c r="D362" t="s">
        <v>77</v>
      </c>
      <c r="E362" t="s">
        <v>117</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s="148" t="s">
        <v>3308</v>
      </c>
      <c r="J362" s="148" t="s">
        <v>3309</v>
      </c>
      <c r="K362" s="148" t="s">
        <v>3310</v>
      </c>
      <c r="L362" s="148" t="s">
        <v>3311</v>
      </c>
      <c r="M362" s="148" t="s">
        <v>3312</v>
      </c>
      <c r="N362" s="148" t="s">
        <v>177</v>
      </c>
      <c r="O362" s="148" t="s">
        <v>178</v>
      </c>
      <c r="P362" s="148" t="s">
        <v>288</v>
      </c>
      <c r="Q362" s="148" t="s">
        <v>179</v>
      </c>
      <c r="R362" s="148" t="s">
        <v>176</v>
      </c>
      <c r="S362" s="148" t="s">
        <v>120</v>
      </c>
      <c r="T362" s="148" t="s">
        <v>174</v>
      </c>
      <c r="U362" s="148" t="s">
        <v>119</v>
      </c>
      <c r="V362" s="148" t="s">
        <v>2691</v>
      </c>
      <c r="W362" s="148" t="s">
        <v>2692</v>
      </c>
      <c r="X362" s="51" t="str">
        <f t="shared" si="5"/>
        <v>3</v>
      </c>
      <c r="Y362" s="51" t="str">
        <f>IF(T362="","",IF(AND(T362&lt;&gt;'Tabelas auxiliares'!$B$236,T362&lt;&gt;'Tabelas auxiliares'!$B$237),"FOLHA DE PESSOAL",IF(X362='Tabelas auxiliares'!$A$237,"CUSTEIO",IF(X362='Tabelas auxiliares'!$A$236,"INVESTIMENTO","ERRO - VERIFICAR"))))</f>
        <v>CUSTEIO</v>
      </c>
      <c r="Z362" s="150">
        <v>1</v>
      </c>
      <c r="AA362" s="150">
        <v>1</v>
      </c>
      <c r="AB362" s="149"/>
      <c r="AC362" s="149"/>
    </row>
    <row r="363" spans="1:29" x14ac:dyDescent="0.25">
      <c r="A363" s="147" t="s">
        <v>1060</v>
      </c>
      <c r="B363" s="73" t="s">
        <v>524</v>
      </c>
      <c r="C363" s="73" t="s">
        <v>1061</v>
      </c>
      <c r="D363" t="s">
        <v>77</v>
      </c>
      <c r="E363" t="s">
        <v>117</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s="148" t="s">
        <v>3313</v>
      </c>
      <c r="J363" s="148" t="s">
        <v>3314</v>
      </c>
      <c r="K363" s="148" t="s">
        <v>3315</v>
      </c>
      <c r="L363" s="148" t="s">
        <v>3316</v>
      </c>
      <c r="M363" s="148" t="s">
        <v>3317</v>
      </c>
      <c r="N363" s="148" t="s">
        <v>177</v>
      </c>
      <c r="O363" s="148" t="s">
        <v>2571</v>
      </c>
      <c r="P363" s="148" t="s">
        <v>2572</v>
      </c>
      <c r="Q363" s="148" t="s">
        <v>179</v>
      </c>
      <c r="R363" s="148" t="s">
        <v>176</v>
      </c>
      <c r="S363" s="148" t="s">
        <v>1219</v>
      </c>
      <c r="T363" s="148" t="s">
        <v>174</v>
      </c>
      <c r="U363" s="148" t="s">
        <v>2573</v>
      </c>
      <c r="V363" s="148" t="s">
        <v>797</v>
      </c>
      <c r="W363" s="148" t="s">
        <v>683</v>
      </c>
      <c r="X363" s="51" t="str">
        <f t="shared" si="5"/>
        <v>3</v>
      </c>
      <c r="Y363" s="51" t="str">
        <f>IF(T363="","",IF(AND(T363&lt;&gt;'Tabelas auxiliares'!$B$236,T363&lt;&gt;'Tabelas auxiliares'!$B$237),"FOLHA DE PESSOAL",IF(X363='Tabelas auxiliares'!$A$237,"CUSTEIO",IF(X363='Tabelas auxiliares'!$A$236,"INVESTIMENTO","ERRO - VERIFICAR"))))</f>
        <v>CUSTEIO</v>
      </c>
      <c r="Z363" s="150">
        <v>3557.34</v>
      </c>
      <c r="AA363" s="150">
        <v>3557.34</v>
      </c>
      <c r="AB363" s="149"/>
      <c r="AC363" s="149"/>
    </row>
    <row r="364" spans="1:29" x14ac:dyDescent="0.25">
      <c r="A364" s="147" t="s">
        <v>1060</v>
      </c>
      <c r="B364" s="73" t="s">
        <v>524</v>
      </c>
      <c r="C364" s="73" t="s">
        <v>1061</v>
      </c>
      <c r="D364" t="s">
        <v>77</v>
      </c>
      <c r="E364" t="s">
        <v>117</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s="148" t="s">
        <v>3318</v>
      </c>
      <c r="J364" s="148" t="s">
        <v>3319</v>
      </c>
      <c r="K364" s="148" t="s">
        <v>3320</v>
      </c>
      <c r="L364" s="148" t="s">
        <v>3321</v>
      </c>
      <c r="M364" s="148" t="s">
        <v>3322</v>
      </c>
      <c r="N364" s="148" t="s">
        <v>177</v>
      </c>
      <c r="O364" s="148" t="s">
        <v>2571</v>
      </c>
      <c r="P364" s="148" t="s">
        <v>2572</v>
      </c>
      <c r="Q364" s="148" t="s">
        <v>179</v>
      </c>
      <c r="R364" s="148" t="s">
        <v>176</v>
      </c>
      <c r="S364" s="148" t="s">
        <v>1219</v>
      </c>
      <c r="T364" s="148" t="s">
        <v>174</v>
      </c>
      <c r="U364" s="148" t="s">
        <v>2573</v>
      </c>
      <c r="V364" s="148" t="s">
        <v>821</v>
      </c>
      <c r="W364" s="148" t="s">
        <v>706</v>
      </c>
      <c r="X364" s="51" t="str">
        <f t="shared" si="5"/>
        <v>3</v>
      </c>
      <c r="Y364" s="51" t="str">
        <f>IF(T364="","",IF(AND(T364&lt;&gt;'Tabelas auxiliares'!$B$236,T364&lt;&gt;'Tabelas auxiliares'!$B$237),"FOLHA DE PESSOAL",IF(X364='Tabelas auxiliares'!$A$237,"CUSTEIO",IF(X364='Tabelas auxiliares'!$A$236,"INVESTIMENTO","ERRO - VERIFICAR"))))</f>
        <v>CUSTEIO</v>
      </c>
      <c r="Z364" s="150">
        <v>37080</v>
      </c>
      <c r="AA364" s="149"/>
      <c r="AB364" s="149"/>
      <c r="AC364" s="149"/>
    </row>
    <row r="365" spans="1:29" x14ac:dyDescent="0.25">
      <c r="A365" s="147" t="s">
        <v>1060</v>
      </c>
      <c r="B365" s="73" t="s">
        <v>524</v>
      </c>
      <c r="C365" s="73" t="s">
        <v>1061</v>
      </c>
      <c r="D365" t="s">
        <v>77</v>
      </c>
      <c r="E365" t="s">
        <v>117</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s="148" t="s">
        <v>3323</v>
      </c>
      <c r="J365" s="148" t="s">
        <v>3324</v>
      </c>
      <c r="K365" s="148" t="s">
        <v>3325</v>
      </c>
      <c r="L365" s="148" t="s">
        <v>3326</v>
      </c>
      <c r="M365" s="148" t="s">
        <v>3317</v>
      </c>
      <c r="N365" s="148" t="s">
        <v>177</v>
      </c>
      <c r="O365" s="148" t="s">
        <v>178</v>
      </c>
      <c r="P365" s="148" t="s">
        <v>288</v>
      </c>
      <c r="Q365" s="148" t="s">
        <v>179</v>
      </c>
      <c r="R365" s="148" t="s">
        <v>176</v>
      </c>
      <c r="S365" s="148" t="s">
        <v>120</v>
      </c>
      <c r="T365" s="148" t="s">
        <v>174</v>
      </c>
      <c r="U365" s="148" t="s">
        <v>119</v>
      </c>
      <c r="V365" s="148" t="s">
        <v>797</v>
      </c>
      <c r="W365" s="148" t="s">
        <v>683</v>
      </c>
      <c r="X365" s="51" t="str">
        <f t="shared" si="5"/>
        <v>3</v>
      </c>
      <c r="Y365" s="51" t="str">
        <f>IF(T365="","",IF(AND(T365&lt;&gt;'Tabelas auxiliares'!$B$236,T365&lt;&gt;'Tabelas auxiliares'!$B$237),"FOLHA DE PESSOAL",IF(X365='Tabelas auxiliares'!$A$237,"CUSTEIO",IF(X365='Tabelas auxiliares'!$A$236,"INVESTIMENTO","ERRO - VERIFICAR"))))</f>
        <v>CUSTEIO</v>
      </c>
      <c r="Z365" s="150">
        <v>240.01</v>
      </c>
      <c r="AA365" s="150">
        <v>240.01</v>
      </c>
      <c r="AB365" s="149"/>
      <c r="AC365" s="149"/>
    </row>
    <row r="366" spans="1:29" x14ac:dyDescent="0.25">
      <c r="A366" s="147" t="s">
        <v>1060</v>
      </c>
      <c r="B366" s="73" t="s">
        <v>524</v>
      </c>
      <c r="C366" s="73" t="s">
        <v>1061</v>
      </c>
      <c r="D366" t="s">
        <v>77</v>
      </c>
      <c r="E366" t="s">
        <v>117</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s="148" t="s">
        <v>3327</v>
      </c>
      <c r="J366" s="148" t="s">
        <v>2000</v>
      </c>
      <c r="K366" s="148" t="s">
        <v>3328</v>
      </c>
      <c r="L366" s="148" t="s">
        <v>2002</v>
      </c>
      <c r="M366" s="148" t="s">
        <v>2003</v>
      </c>
      <c r="N366" s="148" t="s">
        <v>177</v>
      </c>
      <c r="O366" s="148" t="s">
        <v>178</v>
      </c>
      <c r="P366" s="148" t="s">
        <v>288</v>
      </c>
      <c r="Q366" s="148" t="s">
        <v>179</v>
      </c>
      <c r="R366" s="148" t="s">
        <v>176</v>
      </c>
      <c r="S366" s="148" t="s">
        <v>120</v>
      </c>
      <c r="T366" s="148" t="s">
        <v>174</v>
      </c>
      <c r="U366" s="148" t="s">
        <v>119</v>
      </c>
      <c r="V366" s="148" t="s">
        <v>826</v>
      </c>
      <c r="W366" s="148" t="s">
        <v>711</v>
      </c>
      <c r="X366" s="51" t="str">
        <f t="shared" si="5"/>
        <v>3</v>
      </c>
      <c r="Y366" s="51" t="str">
        <f>IF(T366="","",IF(AND(T366&lt;&gt;'Tabelas auxiliares'!$B$236,T366&lt;&gt;'Tabelas auxiliares'!$B$237),"FOLHA DE PESSOAL",IF(X366='Tabelas auxiliares'!$A$237,"CUSTEIO",IF(X366='Tabelas auxiliares'!$A$236,"INVESTIMENTO","ERRO - VERIFICAR"))))</f>
        <v>CUSTEIO</v>
      </c>
      <c r="Z366" s="150">
        <v>2284.37</v>
      </c>
      <c r="AA366" s="150">
        <v>525</v>
      </c>
      <c r="AB366" s="149"/>
      <c r="AC366" s="150">
        <v>1759.37</v>
      </c>
    </row>
    <row r="367" spans="1:29" x14ac:dyDescent="0.25">
      <c r="A367" s="147" t="s">
        <v>1060</v>
      </c>
      <c r="B367" s="73" t="s">
        <v>524</v>
      </c>
      <c r="C367" s="73" t="s">
        <v>1061</v>
      </c>
      <c r="D367" t="s">
        <v>77</v>
      </c>
      <c r="E367" t="s">
        <v>117</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s="148" t="s">
        <v>3329</v>
      </c>
      <c r="J367" s="148" t="s">
        <v>3330</v>
      </c>
      <c r="K367" s="148" t="s">
        <v>3331</v>
      </c>
      <c r="L367" s="148" t="s">
        <v>3332</v>
      </c>
      <c r="M367" s="148" t="s">
        <v>3333</v>
      </c>
      <c r="N367" s="148" t="s">
        <v>177</v>
      </c>
      <c r="O367" s="148" t="s">
        <v>178</v>
      </c>
      <c r="P367" s="148" t="s">
        <v>288</v>
      </c>
      <c r="Q367" s="148" t="s">
        <v>179</v>
      </c>
      <c r="R367" s="148" t="s">
        <v>176</v>
      </c>
      <c r="S367" s="148" t="s">
        <v>120</v>
      </c>
      <c r="T367" s="148" t="s">
        <v>174</v>
      </c>
      <c r="U367" s="148" t="s">
        <v>119</v>
      </c>
      <c r="V367" s="148" t="s">
        <v>3334</v>
      </c>
      <c r="W367" s="148" t="s">
        <v>3335</v>
      </c>
      <c r="X367" s="51" t="str">
        <f t="shared" si="5"/>
        <v>3</v>
      </c>
      <c r="Y367" s="51" t="str">
        <f>IF(T367="","",IF(AND(T367&lt;&gt;'Tabelas auxiliares'!$B$236,T367&lt;&gt;'Tabelas auxiliares'!$B$237),"FOLHA DE PESSOAL",IF(X367='Tabelas auxiliares'!$A$237,"CUSTEIO",IF(X367='Tabelas auxiliares'!$A$236,"INVESTIMENTO","ERRO - VERIFICAR"))))</f>
        <v>CUSTEIO</v>
      </c>
      <c r="Z367" s="150">
        <v>1710.76</v>
      </c>
      <c r="AA367" s="150">
        <v>1710.76</v>
      </c>
      <c r="AB367" s="149"/>
      <c r="AC367" s="149"/>
    </row>
    <row r="368" spans="1:29" x14ac:dyDescent="0.25">
      <c r="A368" s="147" t="s">
        <v>1060</v>
      </c>
      <c r="B368" s="73" t="s">
        <v>524</v>
      </c>
      <c r="C368" s="73" t="s">
        <v>1061</v>
      </c>
      <c r="D368" t="s">
        <v>77</v>
      </c>
      <c r="E368" t="s">
        <v>117</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s="148" t="s">
        <v>2300</v>
      </c>
      <c r="J368" s="148" t="s">
        <v>3336</v>
      </c>
      <c r="K368" s="148" t="s">
        <v>3337</v>
      </c>
      <c r="L368" s="148" t="s">
        <v>3338</v>
      </c>
      <c r="M368" s="148" t="s">
        <v>3339</v>
      </c>
      <c r="N368" s="148" t="s">
        <v>177</v>
      </c>
      <c r="O368" s="148" t="s">
        <v>178</v>
      </c>
      <c r="P368" s="148" t="s">
        <v>288</v>
      </c>
      <c r="Q368" s="148" t="s">
        <v>179</v>
      </c>
      <c r="R368" s="148" t="s">
        <v>176</v>
      </c>
      <c r="S368" s="148" t="s">
        <v>120</v>
      </c>
      <c r="T368" s="148" t="s">
        <v>174</v>
      </c>
      <c r="U368" s="148" t="s">
        <v>119</v>
      </c>
      <c r="V368" s="148" t="s">
        <v>797</v>
      </c>
      <c r="W368" s="148" t="s">
        <v>683</v>
      </c>
      <c r="X368" s="51" t="str">
        <f t="shared" si="5"/>
        <v>3</v>
      </c>
      <c r="Y368" s="51" t="str">
        <f>IF(T368="","",IF(AND(T368&lt;&gt;'Tabelas auxiliares'!$B$236,T368&lt;&gt;'Tabelas auxiliares'!$B$237),"FOLHA DE PESSOAL",IF(X368='Tabelas auxiliares'!$A$237,"CUSTEIO",IF(X368='Tabelas auxiliares'!$A$236,"INVESTIMENTO","ERRO - VERIFICAR"))))</f>
        <v>CUSTEIO</v>
      </c>
      <c r="Z368" s="150">
        <v>23658.9</v>
      </c>
      <c r="AA368" s="150">
        <v>18510.169999999998</v>
      </c>
      <c r="AB368" s="150">
        <v>817.82</v>
      </c>
      <c r="AC368" s="150">
        <v>4330.91</v>
      </c>
    </row>
    <row r="369" spans="1:29" x14ac:dyDescent="0.25">
      <c r="A369" s="147" t="s">
        <v>1060</v>
      </c>
      <c r="B369" s="73" t="s">
        <v>524</v>
      </c>
      <c r="C369" s="73" t="s">
        <v>1061</v>
      </c>
      <c r="D369" t="s">
        <v>77</v>
      </c>
      <c r="E369" t="s">
        <v>117</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s="148" t="s">
        <v>3340</v>
      </c>
      <c r="J369" s="148" t="s">
        <v>1997</v>
      </c>
      <c r="K369" s="148" t="s">
        <v>3341</v>
      </c>
      <c r="L369" s="148" t="s">
        <v>376</v>
      </c>
      <c r="M369" s="148" t="s">
        <v>377</v>
      </c>
      <c r="N369" s="148" t="s">
        <v>177</v>
      </c>
      <c r="O369" s="148" t="s">
        <v>178</v>
      </c>
      <c r="P369" s="148" t="s">
        <v>288</v>
      </c>
      <c r="Q369" s="148" t="s">
        <v>179</v>
      </c>
      <c r="R369" s="148" t="s">
        <v>176</v>
      </c>
      <c r="S369" s="148" t="s">
        <v>120</v>
      </c>
      <c r="T369" s="148" t="s">
        <v>174</v>
      </c>
      <c r="U369" s="148" t="s">
        <v>119</v>
      </c>
      <c r="V369" s="148" t="s">
        <v>796</v>
      </c>
      <c r="W369" s="148" t="s">
        <v>682</v>
      </c>
      <c r="X369" s="51" t="str">
        <f t="shared" si="5"/>
        <v>3</v>
      </c>
      <c r="Y369" s="51" t="str">
        <f>IF(T369="","",IF(AND(T369&lt;&gt;'Tabelas auxiliares'!$B$236,T369&lt;&gt;'Tabelas auxiliares'!$B$237),"FOLHA DE PESSOAL",IF(X369='Tabelas auxiliares'!$A$237,"CUSTEIO",IF(X369='Tabelas auxiliares'!$A$236,"INVESTIMENTO","ERRO - VERIFICAR"))))</f>
        <v>CUSTEIO</v>
      </c>
      <c r="Z369" s="150">
        <v>14862.86</v>
      </c>
      <c r="AA369" s="149"/>
      <c r="AB369" s="149"/>
      <c r="AC369" s="150">
        <v>14862.86</v>
      </c>
    </row>
    <row r="370" spans="1:29" x14ac:dyDescent="0.25">
      <c r="A370" s="147" t="s">
        <v>1060</v>
      </c>
      <c r="B370" s="73" t="s">
        <v>524</v>
      </c>
      <c r="C370" s="73" t="s">
        <v>1061</v>
      </c>
      <c r="D370" t="s">
        <v>77</v>
      </c>
      <c r="E370" t="s">
        <v>117</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s="148" t="s">
        <v>3340</v>
      </c>
      <c r="J370" s="148" t="s">
        <v>1994</v>
      </c>
      <c r="K370" s="148" t="s">
        <v>3342</v>
      </c>
      <c r="L370" s="148" t="s">
        <v>128</v>
      </c>
      <c r="M370" s="148" t="s">
        <v>378</v>
      </c>
      <c r="N370" s="148" t="s">
        <v>177</v>
      </c>
      <c r="O370" s="148" t="s">
        <v>178</v>
      </c>
      <c r="P370" s="148" t="s">
        <v>288</v>
      </c>
      <c r="Q370" s="148" t="s">
        <v>179</v>
      </c>
      <c r="R370" s="148" t="s">
        <v>176</v>
      </c>
      <c r="S370" s="148" t="s">
        <v>120</v>
      </c>
      <c r="T370" s="148" t="s">
        <v>174</v>
      </c>
      <c r="U370" s="148" t="s">
        <v>119</v>
      </c>
      <c r="V370" s="148" t="s">
        <v>826</v>
      </c>
      <c r="W370" s="148" t="s">
        <v>711</v>
      </c>
      <c r="X370" s="51" t="str">
        <f t="shared" si="5"/>
        <v>3</v>
      </c>
      <c r="Y370" s="51" t="str">
        <f>IF(T370="","",IF(AND(T370&lt;&gt;'Tabelas auxiliares'!$B$236,T370&lt;&gt;'Tabelas auxiliares'!$B$237),"FOLHA DE PESSOAL",IF(X370='Tabelas auxiliares'!$A$237,"CUSTEIO",IF(X370='Tabelas auxiliares'!$A$236,"INVESTIMENTO","ERRO - VERIFICAR"))))</f>
        <v>CUSTEIO</v>
      </c>
      <c r="Z370" s="150">
        <v>8360.66</v>
      </c>
      <c r="AA370" s="149"/>
      <c r="AB370" s="149"/>
      <c r="AC370" s="150">
        <v>8360.66</v>
      </c>
    </row>
    <row r="371" spans="1:29" x14ac:dyDescent="0.25">
      <c r="A371" s="147" t="s">
        <v>1060</v>
      </c>
      <c r="B371" s="73" t="s">
        <v>524</v>
      </c>
      <c r="C371" s="73" t="s">
        <v>1061</v>
      </c>
      <c r="D371" t="s">
        <v>77</v>
      </c>
      <c r="E371" t="s">
        <v>117</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s="148" t="s">
        <v>3340</v>
      </c>
      <c r="J371" s="148" t="s">
        <v>1994</v>
      </c>
      <c r="K371" s="148" t="s">
        <v>3343</v>
      </c>
      <c r="L371" s="148" t="s">
        <v>128</v>
      </c>
      <c r="M371" s="148" t="s">
        <v>378</v>
      </c>
      <c r="N371" s="148" t="s">
        <v>177</v>
      </c>
      <c r="O371" s="148" t="s">
        <v>178</v>
      </c>
      <c r="P371" s="148" t="s">
        <v>288</v>
      </c>
      <c r="Q371" s="148" t="s">
        <v>179</v>
      </c>
      <c r="R371" s="148" t="s">
        <v>176</v>
      </c>
      <c r="S371" s="148" t="s">
        <v>120</v>
      </c>
      <c r="T371" s="148" t="s">
        <v>174</v>
      </c>
      <c r="U371" s="148" t="s">
        <v>119</v>
      </c>
      <c r="V371" s="148" t="s">
        <v>827</v>
      </c>
      <c r="W371" s="148" t="s">
        <v>712</v>
      </c>
      <c r="X371" s="51" t="str">
        <f t="shared" si="5"/>
        <v>3</v>
      </c>
      <c r="Y371" s="51" t="str">
        <f>IF(T371="","",IF(AND(T371&lt;&gt;'Tabelas auxiliares'!$B$236,T371&lt;&gt;'Tabelas auxiliares'!$B$237),"FOLHA DE PESSOAL",IF(X371='Tabelas auxiliares'!$A$237,"CUSTEIO",IF(X371='Tabelas auxiliares'!$A$236,"INVESTIMENTO","ERRO - VERIFICAR"))))</f>
        <v>CUSTEIO</v>
      </c>
      <c r="Z371" s="150">
        <v>161.46</v>
      </c>
      <c r="AA371" s="150">
        <v>62.46</v>
      </c>
      <c r="AB371" s="149"/>
      <c r="AC371" s="150">
        <v>99</v>
      </c>
    </row>
    <row r="372" spans="1:29" x14ac:dyDescent="0.25">
      <c r="A372" s="147" t="s">
        <v>1060</v>
      </c>
      <c r="B372" s="73" t="s">
        <v>524</v>
      </c>
      <c r="C372" s="73" t="s">
        <v>1061</v>
      </c>
      <c r="D372" t="s">
        <v>77</v>
      </c>
      <c r="E372" t="s">
        <v>117</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s="148" t="s">
        <v>2522</v>
      </c>
      <c r="J372" s="148" t="s">
        <v>3344</v>
      </c>
      <c r="K372" s="148" t="s">
        <v>3345</v>
      </c>
      <c r="L372" s="148" t="s">
        <v>3346</v>
      </c>
      <c r="M372" s="148" t="s">
        <v>378</v>
      </c>
      <c r="N372" s="148" t="s">
        <v>177</v>
      </c>
      <c r="O372" s="148" t="s">
        <v>178</v>
      </c>
      <c r="P372" s="148" t="s">
        <v>288</v>
      </c>
      <c r="Q372" s="148" t="s">
        <v>179</v>
      </c>
      <c r="R372" s="148" t="s">
        <v>176</v>
      </c>
      <c r="S372" s="148" t="s">
        <v>120</v>
      </c>
      <c r="T372" s="148" t="s">
        <v>174</v>
      </c>
      <c r="U372" s="148" t="s">
        <v>119</v>
      </c>
      <c r="V372" s="148" t="s">
        <v>826</v>
      </c>
      <c r="W372" s="148" t="s">
        <v>711</v>
      </c>
      <c r="X372" s="51" t="str">
        <f t="shared" si="5"/>
        <v>3</v>
      </c>
      <c r="Y372" s="51" t="str">
        <f>IF(T372="","",IF(AND(T372&lt;&gt;'Tabelas auxiliares'!$B$236,T372&lt;&gt;'Tabelas auxiliares'!$B$237),"FOLHA DE PESSOAL",IF(X372='Tabelas auxiliares'!$A$237,"CUSTEIO",IF(X372='Tabelas auxiliares'!$A$236,"INVESTIMENTO","ERRO - VERIFICAR"))))</f>
        <v>CUSTEIO</v>
      </c>
      <c r="Z372" s="150">
        <v>1402.37</v>
      </c>
      <c r="AA372" s="150">
        <v>1402.37</v>
      </c>
      <c r="AB372" s="149"/>
      <c r="AC372" s="149"/>
    </row>
    <row r="373" spans="1:29" x14ac:dyDescent="0.25">
      <c r="A373" s="147" t="s">
        <v>1060</v>
      </c>
      <c r="B373" s="73" t="s">
        <v>524</v>
      </c>
      <c r="C373" s="73" t="s">
        <v>1061</v>
      </c>
      <c r="D373" t="s">
        <v>77</v>
      </c>
      <c r="E373" t="s">
        <v>117</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s="148" t="s">
        <v>3347</v>
      </c>
      <c r="J373" s="148" t="s">
        <v>3348</v>
      </c>
      <c r="K373" s="148" t="s">
        <v>3349</v>
      </c>
      <c r="L373" s="148" t="s">
        <v>3350</v>
      </c>
      <c r="M373" s="148" t="s">
        <v>3351</v>
      </c>
      <c r="N373" s="148" t="s">
        <v>177</v>
      </c>
      <c r="O373" s="148" t="s">
        <v>178</v>
      </c>
      <c r="P373" s="148" t="s">
        <v>288</v>
      </c>
      <c r="Q373" s="148" t="s">
        <v>179</v>
      </c>
      <c r="R373" s="148" t="s">
        <v>176</v>
      </c>
      <c r="S373" s="148" t="s">
        <v>120</v>
      </c>
      <c r="T373" s="148" t="s">
        <v>174</v>
      </c>
      <c r="U373" s="148" t="s">
        <v>119</v>
      </c>
      <c r="V373" s="148" t="s">
        <v>797</v>
      </c>
      <c r="W373" s="148" t="s">
        <v>683</v>
      </c>
      <c r="X373" s="51" t="str">
        <f t="shared" si="5"/>
        <v>3</v>
      </c>
      <c r="Y373" s="51" t="str">
        <f>IF(T373="","",IF(AND(T373&lt;&gt;'Tabelas auxiliares'!$B$236,T373&lt;&gt;'Tabelas auxiliares'!$B$237),"FOLHA DE PESSOAL",IF(X373='Tabelas auxiliares'!$A$237,"CUSTEIO",IF(X373='Tabelas auxiliares'!$A$236,"INVESTIMENTO","ERRO - VERIFICAR"))))</f>
        <v>CUSTEIO</v>
      </c>
      <c r="Z373" s="150">
        <v>6902.02</v>
      </c>
      <c r="AA373" s="150">
        <v>6902.02</v>
      </c>
      <c r="AB373" s="149"/>
      <c r="AC373" s="149"/>
    </row>
    <row r="374" spans="1:29" x14ac:dyDescent="0.25">
      <c r="A374" s="147" t="s">
        <v>1060</v>
      </c>
      <c r="B374" s="73" t="s">
        <v>524</v>
      </c>
      <c r="C374" s="73" t="s">
        <v>1061</v>
      </c>
      <c r="D374" t="s">
        <v>77</v>
      </c>
      <c r="E374" t="s">
        <v>117</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s="148" t="s">
        <v>3352</v>
      </c>
      <c r="J374" s="148" t="s">
        <v>3330</v>
      </c>
      <c r="K374" s="148" t="s">
        <v>3353</v>
      </c>
      <c r="L374" s="148" t="s">
        <v>3332</v>
      </c>
      <c r="M374" s="148" t="s">
        <v>3333</v>
      </c>
      <c r="N374" s="148" t="s">
        <v>177</v>
      </c>
      <c r="O374" s="148" t="s">
        <v>178</v>
      </c>
      <c r="P374" s="148" t="s">
        <v>288</v>
      </c>
      <c r="Q374" s="148" t="s">
        <v>179</v>
      </c>
      <c r="R374" s="148" t="s">
        <v>176</v>
      </c>
      <c r="S374" s="148" t="s">
        <v>120</v>
      </c>
      <c r="T374" s="148" t="s">
        <v>174</v>
      </c>
      <c r="U374" s="148" t="s">
        <v>119</v>
      </c>
      <c r="V374" s="148" t="s">
        <v>796</v>
      </c>
      <c r="W374" s="148" t="s">
        <v>682</v>
      </c>
      <c r="X374" s="51" t="str">
        <f t="shared" si="5"/>
        <v>3</v>
      </c>
      <c r="Y374" s="51" t="str">
        <f>IF(T374="","",IF(AND(T374&lt;&gt;'Tabelas auxiliares'!$B$236,T374&lt;&gt;'Tabelas auxiliares'!$B$237),"FOLHA DE PESSOAL",IF(X374='Tabelas auxiliares'!$A$237,"CUSTEIO",IF(X374='Tabelas auxiliares'!$A$236,"INVESTIMENTO","ERRO - VERIFICAR"))))</f>
        <v>CUSTEIO</v>
      </c>
      <c r="Z374" s="150">
        <v>27515.83</v>
      </c>
      <c r="AA374" s="150">
        <v>13804.88</v>
      </c>
      <c r="AB374" s="149"/>
      <c r="AC374" s="150">
        <v>13710.95</v>
      </c>
    </row>
    <row r="375" spans="1:29" x14ac:dyDescent="0.25">
      <c r="A375" s="147" t="s">
        <v>1060</v>
      </c>
      <c r="B375" s="73" t="s">
        <v>524</v>
      </c>
      <c r="C375" s="73" t="s">
        <v>1061</v>
      </c>
      <c r="D375" t="s">
        <v>77</v>
      </c>
      <c r="E375" t="s">
        <v>117</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s="148" t="s">
        <v>3354</v>
      </c>
      <c r="J375" s="148" t="s">
        <v>3355</v>
      </c>
      <c r="K375" s="148" t="s">
        <v>3356</v>
      </c>
      <c r="L375" s="148" t="s">
        <v>3357</v>
      </c>
      <c r="M375" s="148" t="s">
        <v>3358</v>
      </c>
      <c r="N375" s="148" t="s">
        <v>177</v>
      </c>
      <c r="O375" s="148" t="s">
        <v>178</v>
      </c>
      <c r="P375" s="148" t="s">
        <v>288</v>
      </c>
      <c r="Q375" s="148" t="s">
        <v>179</v>
      </c>
      <c r="R375" s="148" t="s">
        <v>176</v>
      </c>
      <c r="S375" s="148" t="s">
        <v>120</v>
      </c>
      <c r="T375" s="148" t="s">
        <v>319</v>
      </c>
      <c r="U375" s="148" t="s">
        <v>3052</v>
      </c>
      <c r="V375" s="148" t="s">
        <v>824</v>
      </c>
      <c r="W375" s="148" t="s">
        <v>709</v>
      </c>
      <c r="X375" s="51" t="str">
        <f t="shared" si="5"/>
        <v>3</v>
      </c>
      <c r="Y375" s="51" t="str">
        <f>IF(T375="","",IF(AND(T375&lt;&gt;'Tabelas auxiliares'!$B$236,T375&lt;&gt;'Tabelas auxiliares'!$B$237),"FOLHA DE PESSOAL",IF(X375='Tabelas auxiliares'!$A$237,"CUSTEIO",IF(X375='Tabelas auxiliares'!$A$236,"INVESTIMENTO","ERRO - VERIFICAR"))))</f>
        <v>CUSTEIO</v>
      </c>
      <c r="Z375" s="150">
        <v>32512.799999999999</v>
      </c>
      <c r="AA375" s="149"/>
      <c r="AB375" s="149"/>
      <c r="AC375" s="150">
        <v>32512.799999999999</v>
      </c>
    </row>
    <row r="376" spans="1:29" x14ac:dyDescent="0.25">
      <c r="A376" s="147" t="s">
        <v>1060</v>
      </c>
      <c r="B376" s="73" t="s">
        <v>524</v>
      </c>
      <c r="C376" s="73" t="s">
        <v>1061</v>
      </c>
      <c r="D376" t="s">
        <v>77</v>
      </c>
      <c r="E376" t="s">
        <v>117</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s="148" t="s">
        <v>3354</v>
      </c>
      <c r="J376" s="148" t="s">
        <v>3355</v>
      </c>
      <c r="K376" s="148" t="s">
        <v>3359</v>
      </c>
      <c r="L376" s="148" t="s">
        <v>3357</v>
      </c>
      <c r="M376" s="148" t="s">
        <v>3360</v>
      </c>
      <c r="N376" s="148" t="s">
        <v>177</v>
      </c>
      <c r="O376" s="148" t="s">
        <v>178</v>
      </c>
      <c r="P376" s="148" t="s">
        <v>288</v>
      </c>
      <c r="Q376" s="148" t="s">
        <v>179</v>
      </c>
      <c r="R376" s="148" t="s">
        <v>176</v>
      </c>
      <c r="S376" s="148" t="s">
        <v>120</v>
      </c>
      <c r="T376" s="148" t="s">
        <v>319</v>
      </c>
      <c r="U376" s="148" t="s">
        <v>3052</v>
      </c>
      <c r="V376" s="148" t="s">
        <v>821</v>
      </c>
      <c r="W376" s="148" t="s">
        <v>706</v>
      </c>
      <c r="X376" s="51" t="str">
        <f t="shared" si="5"/>
        <v>3</v>
      </c>
      <c r="Y376" s="51" t="str">
        <f>IF(T376="","",IF(AND(T376&lt;&gt;'Tabelas auxiliares'!$B$236,T376&lt;&gt;'Tabelas auxiliares'!$B$237),"FOLHA DE PESSOAL",IF(X376='Tabelas auxiliares'!$A$237,"CUSTEIO",IF(X376='Tabelas auxiliares'!$A$236,"INVESTIMENTO","ERRO - VERIFICAR"))))</f>
        <v>CUSTEIO</v>
      </c>
      <c r="Z376" s="150">
        <v>1791</v>
      </c>
      <c r="AA376" s="149"/>
      <c r="AB376" s="149"/>
      <c r="AC376" s="150">
        <v>1791</v>
      </c>
    </row>
    <row r="377" spans="1:29" x14ac:dyDescent="0.25">
      <c r="A377" s="147" t="s">
        <v>1060</v>
      </c>
      <c r="B377" s="73" t="s">
        <v>524</v>
      </c>
      <c r="C377" s="73" t="s">
        <v>1061</v>
      </c>
      <c r="D377" t="s">
        <v>77</v>
      </c>
      <c r="E377" t="s">
        <v>117</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s="148" t="s">
        <v>3354</v>
      </c>
      <c r="J377" s="148" t="s">
        <v>3355</v>
      </c>
      <c r="K377" s="148" t="s">
        <v>3361</v>
      </c>
      <c r="L377" s="148" t="s">
        <v>3357</v>
      </c>
      <c r="M377" s="148" t="s">
        <v>3362</v>
      </c>
      <c r="N377" s="148" t="s">
        <v>177</v>
      </c>
      <c r="O377" s="148" t="s">
        <v>178</v>
      </c>
      <c r="P377" s="148" t="s">
        <v>288</v>
      </c>
      <c r="Q377" s="148" t="s">
        <v>179</v>
      </c>
      <c r="R377" s="148" t="s">
        <v>176</v>
      </c>
      <c r="S377" s="148" t="s">
        <v>120</v>
      </c>
      <c r="T377" s="148" t="s">
        <v>319</v>
      </c>
      <c r="U377" s="148" t="s">
        <v>3052</v>
      </c>
      <c r="V377" s="148" t="s">
        <v>3363</v>
      </c>
      <c r="W377" s="148" t="s">
        <v>3364</v>
      </c>
      <c r="X377" s="51" t="str">
        <f t="shared" si="5"/>
        <v>3</v>
      </c>
      <c r="Y377" s="51" t="str">
        <f>IF(T377="","",IF(AND(T377&lt;&gt;'Tabelas auxiliares'!$B$236,T377&lt;&gt;'Tabelas auxiliares'!$B$237),"FOLHA DE PESSOAL",IF(X377='Tabelas auxiliares'!$A$237,"CUSTEIO",IF(X377='Tabelas auxiliares'!$A$236,"INVESTIMENTO","ERRO - VERIFICAR"))))</f>
        <v>CUSTEIO</v>
      </c>
      <c r="Z377" s="150">
        <v>150</v>
      </c>
      <c r="AA377" s="149"/>
      <c r="AB377" s="149"/>
      <c r="AC377" s="150">
        <v>150</v>
      </c>
    </row>
    <row r="378" spans="1:29" x14ac:dyDescent="0.25">
      <c r="A378" s="147" t="s">
        <v>1060</v>
      </c>
      <c r="B378" s="73" t="s">
        <v>524</v>
      </c>
      <c r="C378" s="73" t="s">
        <v>1061</v>
      </c>
      <c r="D378" t="s">
        <v>77</v>
      </c>
      <c r="E378" t="s">
        <v>117</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s="148" t="s">
        <v>3354</v>
      </c>
      <c r="J378" s="148" t="s">
        <v>3355</v>
      </c>
      <c r="K378" s="148" t="s">
        <v>3365</v>
      </c>
      <c r="L378" s="148" t="s">
        <v>3357</v>
      </c>
      <c r="M378" s="148" t="s">
        <v>3366</v>
      </c>
      <c r="N378" s="148" t="s">
        <v>177</v>
      </c>
      <c r="O378" s="148" t="s">
        <v>178</v>
      </c>
      <c r="P378" s="148" t="s">
        <v>288</v>
      </c>
      <c r="Q378" s="148" t="s">
        <v>179</v>
      </c>
      <c r="R378" s="148" t="s">
        <v>176</v>
      </c>
      <c r="S378" s="148" t="s">
        <v>120</v>
      </c>
      <c r="T378" s="148" t="s">
        <v>319</v>
      </c>
      <c r="U378" s="148" t="s">
        <v>3052</v>
      </c>
      <c r="V378" s="148" t="s">
        <v>821</v>
      </c>
      <c r="W378" s="148" t="s">
        <v>706</v>
      </c>
      <c r="X378" s="51" t="str">
        <f t="shared" si="5"/>
        <v>3</v>
      </c>
      <c r="Y378" s="51" t="str">
        <f>IF(T378="","",IF(AND(T378&lt;&gt;'Tabelas auxiliares'!$B$236,T378&lt;&gt;'Tabelas auxiliares'!$B$237),"FOLHA DE PESSOAL",IF(X378='Tabelas auxiliares'!$A$237,"CUSTEIO",IF(X378='Tabelas auxiliares'!$A$236,"INVESTIMENTO","ERRO - VERIFICAR"))))</f>
        <v>CUSTEIO</v>
      </c>
      <c r="Z378" s="150">
        <v>1076</v>
      </c>
      <c r="AA378" s="149"/>
      <c r="AB378" s="149"/>
      <c r="AC378" s="150">
        <v>1076</v>
      </c>
    </row>
    <row r="379" spans="1:29" x14ac:dyDescent="0.25">
      <c r="A379" s="147" t="s">
        <v>1060</v>
      </c>
      <c r="B379" s="73" t="s">
        <v>524</v>
      </c>
      <c r="C379" s="73" t="s">
        <v>1061</v>
      </c>
      <c r="D379" t="s">
        <v>77</v>
      </c>
      <c r="E379" t="s">
        <v>117</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s="148" t="s">
        <v>3354</v>
      </c>
      <c r="J379" s="148" t="s">
        <v>3355</v>
      </c>
      <c r="K379" s="148" t="s">
        <v>3367</v>
      </c>
      <c r="L379" s="148" t="s">
        <v>3357</v>
      </c>
      <c r="M379" s="148" t="s">
        <v>3368</v>
      </c>
      <c r="N379" s="148" t="s">
        <v>177</v>
      </c>
      <c r="O379" s="148" t="s">
        <v>178</v>
      </c>
      <c r="P379" s="148" t="s">
        <v>288</v>
      </c>
      <c r="Q379" s="148" t="s">
        <v>179</v>
      </c>
      <c r="R379" s="148" t="s">
        <v>176</v>
      </c>
      <c r="S379" s="148" t="s">
        <v>120</v>
      </c>
      <c r="T379" s="148" t="s">
        <v>319</v>
      </c>
      <c r="U379" s="148" t="s">
        <v>3052</v>
      </c>
      <c r="V379" s="148" t="s">
        <v>824</v>
      </c>
      <c r="W379" s="148" t="s">
        <v>709</v>
      </c>
      <c r="X379" s="51" t="str">
        <f t="shared" si="5"/>
        <v>3</v>
      </c>
      <c r="Y379" s="51" t="str">
        <f>IF(T379="","",IF(AND(T379&lt;&gt;'Tabelas auxiliares'!$B$236,T379&lt;&gt;'Tabelas auxiliares'!$B$237),"FOLHA DE PESSOAL",IF(X379='Tabelas auxiliares'!$A$237,"CUSTEIO",IF(X379='Tabelas auxiliares'!$A$236,"INVESTIMENTO","ERRO - VERIFICAR"))))</f>
        <v>CUSTEIO</v>
      </c>
      <c r="Z379" s="150">
        <v>1145</v>
      </c>
      <c r="AA379" s="149"/>
      <c r="AB379" s="149"/>
      <c r="AC379" s="150">
        <v>1145</v>
      </c>
    </row>
    <row r="380" spans="1:29" x14ac:dyDescent="0.25">
      <c r="A380" s="147" t="s">
        <v>1060</v>
      </c>
      <c r="B380" s="73" t="s">
        <v>524</v>
      </c>
      <c r="C380" s="73" t="s">
        <v>1061</v>
      </c>
      <c r="D380" t="s">
        <v>77</v>
      </c>
      <c r="E380" t="s">
        <v>117</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s="148" t="s">
        <v>3354</v>
      </c>
      <c r="J380" s="148" t="s">
        <v>3355</v>
      </c>
      <c r="K380" s="148" t="s">
        <v>3369</v>
      </c>
      <c r="L380" s="148" t="s">
        <v>3357</v>
      </c>
      <c r="M380" s="148" t="s">
        <v>3370</v>
      </c>
      <c r="N380" s="148" t="s">
        <v>177</v>
      </c>
      <c r="O380" s="148" t="s">
        <v>178</v>
      </c>
      <c r="P380" s="148" t="s">
        <v>288</v>
      </c>
      <c r="Q380" s="148" t="s">
        <v>179</v>
      </c>
      <c r="R380" s="148" t="s">
        <v>176</v>
      </c>
      <c r="S380" s="148" t="s">
        <v>120</v>
      </c>
      <c r="T380" s="148" t="s">
        <v>319</v>
      </c>
      <c r="U380" s="148" t="s">
        <v>3052</v>
      </c>
      <c r="V380" s="148" t="s">
        <v>824</v>
      </c>
      <c r="W380" s="148" t="s">
        <v>709</v>
      </c>
      <c r="X380" s="51" t="str">
        <f t="shared" si="5"/>
        <v>3</v>
      </c>
      <c r="Y380" s="51" t="str">
        <f>IF(T380="","",IF(AND(T380&lt;&gt;'Tabelas auxiliares'!$B$236,T380&lt;&gt;'Tabelas auxiliares'!$B$237),"FOLHA DE PESSOAL",IF(X380='Tabelas auxiliares'!$A$237,"CUSTEIO",IF(X380='Tabelas auxiliares'!$A$236,"INVESTIMENTO","ERRO - VERIFICAR"))))</f>
        <v>CUSTEIO</v>
      </c>
      <c r="Z380" s="150">
        <v>58350</v>
      </c>
      <c r="AA380" s="149"/>
      <c r="AB380" s="149"/>
      <c r="AC380" s="150">
        <v>58350</v>
      </c>
    </row>
    <row r="381" spans="1:29" x14ac:dyDescent="0.25">
      <c r="A381" s="147" t="s">
        <v>1060</v>
      </c>
      <c r="B381" s="73" t="s">
        <v>524</v>
      </c>
      <c r="C381" s="73" t="s">
        <v>1061</v>
      </c>
      <c r="D381" t="s">
        <v>77</v>
      </c>
      <c r="E381" t="s">
        <v>117</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s="148" t="s">
        <v>3354</v>
      </c>
      <c r="J381" s="148" t="s">
        <v>3355</v>
      </c>
      <c r="K381" s="148" t="s">
        <v>3371</v>
      </c>
      <c r="L381" s="148" t="s">
        <v>3357</v>
      </c>
      <c r="M381" s="148" t="s">
        <v>3372</v>
      </c>
      <c r="N381" s="148" t="s">
        <v>177</v>
      </c>
      <c r="O381" s="148" t="s">
        <v>178</v>
      </c>
      <c r="P381" s="148" t="s">
        <v>288</v>
      </c>
      <c r="Q381" s="148" t="s">
        <v>179</v>
      </c>
      <c r="R381" s="148" t="s">
        <v>176</v>
      </c>
      <c r="S381" s="148" t="s">
        <v>120</v>
      </c>
      <c r="T381" s="148" t="s">
        <v>319</v>
      </c>
      <c r="U381" s="148" t="s">
        <v>3052</v>
      </c>
      <c r="V381" s="148" t="s">
        <v>815</v>
      </c>
      <c r="W381" s="148" t="s">
        <v>702</v>
      </c>
      <c r="X381" s="51" t="str">
        <f t="shared" si="5"/>
        <v>3</v>
      </c>
      <c r="Y381" s="51" t="str">
        <f>IF(T381="","",IF(AND(T381&lt;&gt;'Tabelas auxiliares'!$B$236,T381&lt;&gt;'Tabelas auxiliares'!$B$237),"FOLHA DE PESSOAL",IF(X381='Tabelas auxiliares'!$A$237,"CUSTEIO",IF(X381='Tabelas auxiliares'!$A$236,"INVESTIMENTO","ERRO - VERIFICAR"))))</f>
        <v>CUSTEIO</v>
      </c>
      <c r="Z381" s="150">
        <v>603.94000000000005</v>
      </c>
      <c r="AA381" s="149"/>
      <c r="AB381" s="149"/>
      <c r="AC381" s="150">
        <v>603.94000000000005</v>
      </c>
    </row>
    <row r="382" spans="1:29" x14ac:dyDescent="0.25">
      <c r="A382" s="147" t="s">
        <v>1060</v>
      </c>
      <c r="B382" s="73" t="s">
        <v>524</v>
      </c>
      <c r="C382" s="73" t="s">
        <v>1061</v>
      </c>
      <c r="D382" t="s">
        <v>77</v>
      </c>
      <c r="E382" t="s">
        <v>117</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s="148" t="s">
        <v>2366</v>
      </c>
      <c r="J382" s="148" t="s">
        <v>1997</v>
      </c>
      <c r="K382" s="148" t="s">
        <v>3373</v>
      </c>
      <c r="L382" s="148" t="s">
        <v>376</v>
      </c>
      <c r="M382" s="148" t="s">
        <v>377</v>
      </c>
      <c r="N382" s="148" t="s">
        <v>177</v>
      </c>
      <c r="O382" s="148" t="s">
        <v>178</v>
      </c>
      <c r="P382" s="148" t="s">
        <v>288</v>
      </c>
      <c r="Q382" s="148" t="s">
        <v>179</v>
      </c>
      <c r="R382" s="148" t="s">
        <v>176</v>
      </c>
      <c r="S382" s="148" t="s">
        <v>120</v>
      </c>
      <c r="T382" s="148" t="s">
        <v>319</v>
      </c>
      <c r="U382" s="148" t="s">
        <v>3052</v>
      </c>
      <c r="V382" s="148" t="s">
        <v>796</v>
      </c>
      <c r="W382" s="148" t="s">
        <v>682</v>
      </c>
      <c r="X382" s="51" t="str">
        <f t="shared" si="5"/>
        <v>3</v>
      </c>
      <c r="Y382" s="51" t="str">
        <f>IF(T382="","",IF(AND(T382&lt;&gt;'Tabelas auxiliares'!$B$236,T382&lt;&gt;'Tabelas auxiliares'!$B$237),"FOLHA DE PESSOAL",IF(X382='Tabelas auxiliares'!$A$237,"CUSTEIO",IF(X382='Tabelas auxiliares'!$A$236,"INVESTIMENTO","ERRO - VERIFICAR"))))</f>
        <v>CUSTEIO</v>
      </c>
      <c r="Z382" s="150">
        <v>265252.56</v>
      </c>
      <c r="AA382" s="150">
        <v>140743.45000000001</v>
      </c>
      <c r="AB382" s="150">
        <v>28850.07</v>
      </c>
      <c r="AC382" s="150">
        <v>95659.04</v>
      </c>
    </row>
    <row r="383" spans="1:29" x14ac:dyDescent="0.25">
      <c r="A383" s="147" t="s">
        <v>1060</v>
      </c>
      <c r="B383" s="73" t="s">
        <v>524</v>
      </c>
      <c r="C383" s="73" t="s">
        <v>1061</v>
      </c>
      <c r="D383" t="s">
        <v>77</v>
      </c>
      <c r="E383" t="s">
        <v>117</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s="148" t="s">
        <v>2581</v>
      </c>
      <c r="J383" s="148" t="s">
        <v>3374</v>
      </c>
      <c r="K383" s="148" t="s">
        <v>3375</v>
      </c>
      <c r="L383" s="148" t="s">
        <v>3376</v>
      </c>
      <c r="M383" s="148" t="s">
        <v>3377</v>
      </c>
      <c r="N383" s="148" t="s">
        <v>177</v>
      </c>
      <c r="O383" s="148" t="s">
        <v>178</v>
      </c>
      <c r="P383" s="148" t="s">
        <v>288</v>
      </c>
      <c r="Q383" s="148" t="s">
        <v>179</v>
      </c>
      <c r="R383" s="148" t="s">
        <v>176</v>
      </c>
      <c r="S383" s="148" t="s">
        <v>120</v>
      </c>
      <c r="T383" s="148" t="s">
        <v>174</v>
      </c>
      <c r="U383" s="148" t="s">
        <v>119</v>
      </c>
      <c r="V383" s="148" t="s">
        <v>824</v>
      </c>
      <c r="W383" s="148" t="s">
        <v>709</v>
      </c>
      <c r="X383" s="51" t="str">
        <f t="shared" si="5"/>
        <v>3</v>
      </c>
      <c r="Y383" s="51" t="str">
        <f>IF(T383="","",IF(AND(T383&lt;&gt;'Tabelas auxiliares'!$B$236,T383&lt;&gt;'Tabelas auxiliares'!$B$237),"FOLHA DE PESSOAL",IF(X383='Tabelas auxiliares'!$A$237,"CUSTEIO",IF(X383='Tabelas auxiliares'!$A$236,"INVESTIMENTO","ERRO - VERIFICAR"))))</f>
        <v>CUSTEIO</v>
      </c>
      <c r="Z383" s="150">
        <v>6000</v>
      </c>
      <c r="AA383" s="149"/>
      <c r="AB383" s="149"/>
      <c r="AC383" s="150">
        <v>6000</v>
      </c>
    </row>
    <row r="384" spans="1:29" x14ac:dyDescent="0.25">
      <c r="A384" s="147" t="s">
        <v>1060</v>
      </c>
      <c r="B384" s="73" t="s">
        <v>524</v>
      </c>
      <c r="C384" s="73" t="s">
        <v>1061</v>
      </c>
      <c r="D384" t="s">
        <v>77</v>
      </c>
      <c r="E384" t="s">
        <v>117</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s="148" t="s">
        <v>3378</v>
      </c>
      <c r="J384" s="148" t="s">
        <v>3379</v>
      </c>
      <c r="K384" s="148" t="s">
        <v>3380</v>
      </c>
      <c r="L384" s="148" t="s">
        <v>3381</v>
      </c>
      <c r="M384" s="148" t="s">
        <v>3382</v>
      </c>
      <c r="N384" s="148" t="s">
        <v>203</v>
      </c>
      <c r="O384" s="148" t="s">
        <v>178</v>
      </c>
      <c r="P384" s="148" t="s">
        <v>204</v>
      </c>
      <c r="Q384" s="148" t="s">
        <v>179</v>
      </c>
      <c r="R384" s="148" t="s">
        <v>176</v>
      </c>
      <c r="S384" s="148" t="s">
        <v>120</v>
      </c>
      <c r="T384" s="148" t="s">
        <v>174</v>
      </c>
      <c r="U384" s="148" t="s">
        <v>121</v>
      </c>
      <c r="V384" s="148" t="s">
        <v>2735</v>
      </c>
      <c r="W384" s="148" t="s">
        <v>2736</v>
      </c>
      <c r="X384" s="51" t="str">
        <f t="shared" si="5"/>
        <v>4</v>
      </c>
      <c r="Y384" s="51" t="str">
        <f>IF(T384="","",IF(AND(T384&lt;&gt;'Tabelas auxiliares'!$B$236,T384&lt;&gt;'Tabelas auxiliares'!$B$237),"FOLHA DE PESSOAL",IF(X384='Tabelas auxiliares'!$A$237,"CUSTEIO",IF(X384='Tabelas auxiliares'!$A$236,"INVESTIMENTO","ERRO - VERIFICAR"))))</f>
        <v>INVESTIMENTO</v>
      </c>
      <c r="Z384" s="150">
        <v>156000</v>
      </c>
      <c r="AA384" s="149"/>
      <c r="AB384" s="149"/>
      <c r="AC384" s="150">
        <v>156000</v>
      </c>
    </row>
    <row r="385" spans="1:29" x14ac:dyDescent="0.25">
      <c r="A385" s="147" t="s">
        <v>1060</v>
      </c>
      <c r="B385" s="73" t="s">
        <v>524</v>
      </c>
      <c r="C385" s="73" t="s">
        <v>1061</v>
      </c>
      <c r="D385" t="s">
        <v>77</v>
      </c>
      <c r="E385" t="s">
        <v>117</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s="148" t="s">
        <v>2351</v>
      </c>
      <c r="J385" s="148" t="s">
        <v>3383</v>
      </c>
      <c r="K385" s="148" t="s">
        <v>3384</v>
      </c>
      <c r="L385" s="148" t="s">
        <v>3385</v>
      </c>
      <c r="M385" s="148" t="s">
        <v>3386</v>
      </c>
      <c r="N385" s="148" t="s">
        <v>177</v>
      </c>
      <c r="O385" s="148" t="s">
        <v>178</v>
      </c>
      <c r="P385" s="148" t="s">
        <v>288</v>
      </c>
      <c r="Q385" s="148" t="s">
        <v>179</v>
      </c>
      <c r="R385" s="148" t="s">
        <v>176</v>
      </c>
      <c r="S385" s="148" t="s">
        <v>120</v>
      </c>
      <c r="T385" s="148" t="s">
        <v>174</v>
      </c>
      <c r="U385" s="148" t="s">
        <v>119</v>
      </c>
      <c r="V385" s="148" t="s">
        <v>793</v>
      </c>
      <c r="W385" s="148" t="s">
        <v>680</v>
      </c>
      <c r="X385" s="51" t="str">
        <f t="shared" si="5"/>
        <v>3</v>
      </c>
      <c r="Y385" s="51" t="str">
        <f>IF(T385="","",IF(AND(T385&lt;&gt;'Tabelas auxiliares'!$B$236,T385&lt;&gt;'Tabelas auxiliares'!$B$237),"FOLHA DE PESSOAL",IF(X385='Tabelas auxiliares'!$A$237,"CUSTEIO",IF(X385='Tabelas auxiliares'!$A$236,"INVESTIMENTO","ERRO - VERIFICAR"))))</f>
        <v>CUSTEIO</v>
      </c>
      <c r="Z385" s="150">
        <v>5147.9399999999996</v>
      </c>
      <c r="AA385" s="149"/>
      <c r="AB385" s="149"/>
      <c r="AC385" s="150">
        <v>5147.9399999999996</v>
      </c>
    </row>
    <row r="386" spans="1:29" x14ac:dyDescent="0.25">
      <c r="A386" s="147" t="s">
        <v>1060</v>
      </c>
      <c r="B386" s="73" t="s">
        <v>524</v>
      </c>
      <c r="C386" s="73" t="s">
        <v>1061</v>
      </c>
      <c r="D386" t="s">
        <v>77</v>
      </c>
      <c r="E386" t="s">
        <v>117</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s="148" t="s">
        <v>3387</v>
      </c>
      <c r="J386" s="148" t="s">
        <v>2000</v>
      </c>
      <c r="K386" s="148" t="s">
        <v>3388</v>
      </c>
      <c r="L386" s="148" t="s">
        <v>2002</v>
      </c>
      <c r="M386" s="148" t="s">
        <v>2003</v>
      </c>
      <c r="N386" s="148" t="s">
        <v>177</v>
      </c>
      <c r="O386" s="148" t="s">
        <v>178</v>
      </c>
      <c r="P386" s="148" t="s">
        <v>288</v>
      </c>
      <c r="Q386" s="148" t="s">
        <v>179</v>
      </c>
      <c r="R386" s="148" t="s">
        <v>176</v>
      </c>
      <c r="S386" s="148" t="s">
        <v>120</v>
      </c>
      <c r="T386" s="148" t="s">
        <v>174</v>
      </c>
      <c r="U386" s="148" t="s">
        <v>119</v>
      </c>
      <c r="V386" s="148" t="s">
        <v>826</v>
      </c>
      <c r="W386" s="148" t="s">
        <v>711</v>
      </c>
      <c r="X386" s="51" t="str">
        <f t="shared" si="5"/>
        <v>3</v>
      </c>
      <c r="Y386" s="51" t="str">
        <f>IF(T386="","",IF(AND(T386&lt;&gt;'Tabelas auxiliares'!$B$236,T386&lt;&gt;'Tabelas auxiliares'!$B$237),"FOLHA DE PESSOAL",IF(X386='Tabelas auxiliares'!$A$237,"CUSTEIO",IF(X386='Tabelas auxiliares'!$A$236,"INVESTIMENTO","ERRO - VERIFICAR"))))</f>
        <v>CUSTEIO</v>
      </c>
      <c r="Z386" s="150">
        <v>9741.6</v>
      </c>
      <c r="AA386" s="150">
        <v>5434.99</v>
      </c>
      <c r="AB386" s="150">
        <v>309.04000000000002</v>
      </c>
      <c r="AC386" s="150">
        <v>3997.57</v>
      </c>
    </row>
    <row r="387" spans="1:29" x14ac:dyDescent="0.25">
      <c r="A387" s="147" t="s">
        <v>1060</v>
      </c>
      <c r="B387" s="73" t="s">
        <v>524</v>
      </c>
      <c r="C387" s="73" t="s">
        <v>1061</v>
      </c>
      <c r="D387" t="s">
        <v>77</v>
      </c>
      <c r="E387" t="s">
        <v>117</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s="148" t="s">
        <v>3387</v>
      </c>
      <c r="J387" s="148" t="s">
        <v>1992</v>
      </c>
      <c r="K387" s="148" t="s">
        <v>3389</v>
      </c>
      <c r="L387" s="148" t="s">
        <v>379</v>
      </c>
      <c r="M387" s="148" t="s">
        <v>380</v>
      </c>
      <c r="N387" s="148" t="s">
        <v>177</v>
      </c>
      <c r="O387" s="148" t="s">
        <v>178</v>
      </c>
      <c r="P387" s="148" t="s">
        <v>288</v>
      </c>
      <c r="Q387" s="148" t="s">
        <v>179</v>
      </c>
      <c r="R387" s="148" t="s">
        <v>176</v>
      </c>
      <c r="S387" s="148" t="s">
        <v>120</v>
      </c>
      <c r="T387" s="148" t="s">
        <v>319</v>
      </c>
      <c r="U387" s="148" t="s">
        <v>3052</v>
      </c>
      <c r="V387" s="148" t="s">
        <v>797</v>
      </c>
      <c r="W387" s="148" t="s">
        <v>683</v>
      </c>
      <c r="X387" s="51" t="str">
        <f t="shared" si="5"/>
        <v>3</v>
      </c>
      <c r="Y387" s="51" t="str">
        <f>IF(T387="","",IF(AND(T387&lt;&gt;'Tabelas auxiliares'!$B$236,T387&lt;&gt;'Tabelas auxiliares'!$B$237),"FOLHA DE PESSOAL",IF(X387='Tabelas auxiliares'!$A$237,"CUSTEIO",IF(X387='Tabelas auxiliares'!$A$236,"INVESTIMENTO","ERRO - VERIFICAR"))))</f>
        <v>CUSTEIO</v>
      </c>
      <c r="Z387" s="150">
        <v>40532.800000000003</v>
      </c>
      <c r="AA387" s="150">
        <v>1724.8</v>
      </c>
      <c r="AB387" s="150">
        <v>6468</v>
      </c>
      <c r="AC387" s="150">
        <v>32340</v>
      </c>
    </row>
    <row r="388" spans="1:29" x14ac:dyDescent="0.25">
      <c r="A388" s="147" t="s">
        <v>1060</v>
      </c>
      <c r="B388" s="73" t="s">
        <v>524</v>
      </c>
      <c r="C388" s="73" t="s">
        <v>1061</v>
      </c>
      <c r="D388" t="s">
        <v>77</v>
      </c>
      <c r="E388" t="s">
        <v>117</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s="148" t="s">
        <v>3387</v>
      </c>
      <c r="J388" s="148" t="s">
        <v>3390</v>
      </c>
      <c r="K388" s="148" t="s">
        <v>3391</v>
      </c>
      <c r="L388" s="148" t="s">
        <v>3392</v>
      </c>
      <c r="M388" s="148" t="s">
        <v>3393</v>
      </c>
      <c r="N388" s="148" t="s">
        <v>177</v>
      </c>
      <c r="O388" s="148" t="s">
        <v>178</v>
      </c>
      <c r="P388" s="148" t="s">
        <v>288</v>
      </c>
      <c r="Q388" s="148" t="s">
        <v>179</v>
      </c>
      <c r="R388" s="148" t="s">
        <v>176</v>
      </c>
      <c r="S388" s="148" t="s">
        <v>120</v>
      </c>
      <c r="T388" s="148" t="s">
        <v>319</v>
      </c>
      <c r="U388" s="148" t="s">
        <v>3052</v>
      </c>
      <c r="V388" s="148" t="s">
        <v>797</v>
      </c>
      <c r="W388" s="148" t="s">
        <v>683</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150">
        <v>37635.699999999997</v>
      </c>
      <c r="AA388" s="150">
        <v>37635.699999999997</v>
      </c>
      <c r="AB388" s="149"/>
      <c r="AC388" s="149"/>
    </row>
    <row r="389" spans="1:29" x14ac:dyDescent="0.25">
      <c r="A389" s="147" t="s">
        <v>1060</v>
      </c>
      <c r="B389" s="73" t="s">
        <v>524</v>
      </c>
      <c r="C389" s="73" t="s">
        <v>1061</v>
      </c>
      <c r="D389" t="s">
        <v>77</v>
      </c>
      <c r="E389" t="s">
        <v>117</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s="148" t="s">
        <v>2450</v>
      </c>
      <c r="J389" s="148" t="s">
        <v>3394</v>
      </c>
      <c r="K389" s="148" t="s">
        <v>3395</v>
      </c>
      <c r="L389" s="148" t="s">
        <v>3396</v>
      </c>
      <c r="M389" s="148" t="s">
        <v>3397</v>
      </c>
      <c r="N389" s="148" t="s">
        <v>177</v>
      </c>
      <c r="O389" s="148" t="s">
        <v>178</v>
      </c>
      <c r="P389" s="148" t="s">
        <v>288</v>
      </c>
      <c r="Q389" s="148" t="s">
        <v>179</v>
      </c>
      <c r="R389" s="148" t="s">
        <v>176</v>
      </c>
      <c r="S389" s="148" t="s">
        <v>120</v>
      </c>
      <c r="T389" s="148" t="s">
        <v>319</v>
      </c>
      <c r="U389" s="148" t="s">
        <v>3052</v>
      </c>
      <c r="V389" s="148" t="s">
        <v>824</v>
      </c>
      <c r="W389" s="148" t="s">
        <v>709</v>
      </c>
      <c r="X389" s="51" t="str">
        <f t="shared" si="6"/>
        <v>3</v>
      </c>
      <c r="Y389" s="51" t="str">
        <f>IF(T389="","",IF(AND(T389&lt;&gt;'Tabelas auxiliares'!$B$236,T389&lt;&gt;'Tabelas auxiliares'!$B$237),"FOLHA DE PESSOAL",IF(X389='Tabelas auxiliares'!$A$237,"CUSTEIO",IF(X389='Tabelas auxiliares'!$A$236,"INVESTIMENTO","ERRO - VERIFICAR"))))</f>
        <v>CUSTEIO</v>
      </c>
      <c r="Z389" s="150">
        <v>94277.56</v>
      </c>
      <c r="AA389" s="149"/>
      <c r="AB389" s="149"/>
      <c r="AC389" s="150">
        <v>94277.56</v>
      </c>
    </row>
    <row r="390" spans="1:29" x14ac:dyDescent="0.25">
      <c r="A390" s="147" t="s">
        <v>1060</v>
      </c>
      <c r="B390" s="73" t="s">
        <v>524</v>
      </c>
      <c r="C390" s="73" t="s">
        <v>1061</v>
      </c>
      <c r="D390" t="s">
        <v>77</v>
      </c>
      <c r="E390" t="s">
        <v>117</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s="148" t="s">
        <v>2450</v>
      </c>
      <c r="J390" s="148" t="s">
        <v>3394</v>
      </c>
      <c r="K390" s="148" t="s">
        <v>3398</v>
      </c>
      <c r="L390" s="148" t="s">
        <v>3396</v>
      </c>
      <c r="M390" s="148" t="s">
        <v>3399</v>
      </c>
      <c r="N390" s="148" t="s">
        <v>177</v>
      </c>
      <c r="O390" s="148" t="s">
        <v>178</v>
      </c>
      <c r="P390" s="148" t="s">
        <v>288</v>
      </c>
      <c r="Q390" s="148" t="s">
        <v>179</v>
      </c>
      <c r="R390" s="148" t="s">
        <v>176</v>
      </c>
      <c r="S390" s="148" t="s">
        <v>120</v>
      </c>
      <c r="T390" s="148" t="s">
        <v>319</v>
      </c>
      <c r="U390" s="148" t="s">
        <v>3052</v>
      </c>
      <c r="V390" s="148" t="s">
        <v>824</v>
      </c>
      <c r="W390" s="148" t="s">
        <v>709</v>
      </c>
      <c r="X390" s="51" t="str">
        <f t="shared" si="6"/>
        <v>3</v>
      </c>
      <c r="Y390" s="51" t="str">
        <f>IF(T390="","",IF(AND(T390&lt;&gt;'Tabelas auxiliares'!$B$236,T390&lt;&gt;'Tabelas auxiliares'!$B$237),"FOLHA DE PESSOAL",IF(X390='Tabelas auxiliares'!$A$237,"CUSTEIO",IF(X390='Tabelas auxiliares'!$A$236,"INVESTIMENTO","ERRO - VERIFICAR"))))</f>
        <v>CUSTEIO</v>
      </c>
      <c r="Z390" s="150">
        <v>672</v>
      </c>
      <c r="AA390" s="149"/>
      <c r="AB390" s="149"/>
      <c r="AC390" s="150">
        <v>672</v>
      </c>
    </row>
    <row r="391" spans="1:29" x14ac:dyDescent="0.25">
      <c r="A391" s="147" t="s">
        <v>1060</v>
      </c>
      <c r="B391" s="73" t="s">
        <v>524</v>
      </c>
      <c r="C391" s="73" t="s">
        <v>1061</v>
      </c>
      <c r="D391" t="s">
        <v>77</v>
      </c>
      <c r="E391" t="s">
        <v>117</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s="148" t="s">
        <v>2450</v>
      </c>
      <c r="J391" s="148" t="s">
        <v>3394</v>
      </c>
      <c r="K391" s="148" t="s">
        <v>3400</v>
      </c>
      <c r="L391" s="148" t="s">
        <v>3401</v>
      </c>
      <c r="M391" s="148" t="s">
        <v>3399</v>
      </c>
      <c r="N391" s="148" t="s">
        <v>177</v>
      </c>
      <c r="O391" s="148" t="s">
        <v>178</v>
      </c>
      <c r="P391" s="148" t="s">
        <v>288</v>
      </c>
      <c r="Q391" s="148" t="s">
        <v>179</v>
      </c>
      <c r="R391" s="148" t="s">
        <v>176</v>
      </c>
      <c r="S391" s="148" t="s">
        <v>120</v>
      </c>
      <c r="T391" s="148" t="s">
        <v>174</v>
      </c>
      <c r="U391" s="148" t="s">
        <v>119</v>
      </c>
      <c r="V391" s="148" t="s">
        <v>824</v>
      </c>
      <c r="W391" s="148" t="s">
        <v>709</v>
      </c>
      <c r="X391" s="51" t="str">
        <f t="shared" si="6"/>
        <v>3</v>
      </c>
      <c r="Y391" s="51" t="str">
        <f>IF(T391="","",IF(AND(T391&lt;&gt;'Tabelas auxiliares'!$B$236,T391&lt;&gt;'Tabelas auxiliares'!$B$237),"FOLHA DE PESSOAL",IF(X391='Tabelas auxiliares'!$A$237,"CUSTEIO",IF(X391='Tabelas auxiliares'!$A$236,"INVESTIMENTO","ERRO - VERIFICAR"))))</f>
        <v>CUSTEIO</v>
      </c>
      <c r="Z391" s="150">
        <v>378</v>
      </c>
      <c r="AA391" s="149"/>
      <c r="AB391" s="149"/>
      <c r="AC391" s="150">
        <v>378</v>
      </c>
    </row>
    <row r="392" spans="1:29" x14ac:dyDescent="0.25">
      <c r="A392" s="147" t="s">
        <v>1060</v>
      </c>
      <c r="B392" s="73" t="s">
        <v>524</v>
      </c>
      <c r="C392" s="73" t="s">
        <v>1061</v>
      </c>
      <c r="D392" t="s">
        <v>79</v>
      </c>
      <c r="E392" t="s">
        <v>117</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s="148" t="s">
        <v>3354</v>
      </c>
      <c r="J392" s="148" t="s">
        <v>3355</v>
      </c>
      <c r="K392" s="148" t="s">
        <v>3402</v>
      </c>
      <c r="L392" s="148" t="s">
        <v>3357</v>
      </c>
      <c r="M392" s="148" t="s">
        <v>3403</v>
      </c>
      <c r="N392" s="148" t="s">
        <v>177</v>
      </c>
      <c r="O392" s="148" t="s">
        <v>178</v>
      </c>
      <c r="P392" s="148" t="s">
        <v>288</v>
      </c>
      <c r="Q392" s="148" t="s">
        <v>179</v>
      </c>
      <c r="R392" s="148" t="s">
        <v>176</v>
      </c>
      <c r="S392" s="148" t="s">
        <v>120</v>
      </c>
      <c r="T392" s="148" t="s">
        <v>319</v>
      </c>
      <c r="U392" s="148" t="s">
        <v>3052</v>
      </c>
      <c r="V392" s="148" t="s">
        <v>824</v>
      </c>
      <c r="W392" s="148" t="s">
        <v>709</v>
      </c>
      <c r="X392" s="51" t="str">
        <f t="shared" si="6"/>
        <v>3</v>
      </c>
      <c r="Y392" s="51" t="str">
        <f>IF(T392="","",IF(AND(T392&lt;&gt;'Tabelas auxiliares'!$B$236,T392&lt;&gt;'Tabelas auxiliares'!$B$237),"FOLHA DE PESSOAL",IF(X392='Tabelas auxiliares'!$A$237,"CUSTEIO",IF(X392='Tabelas auxiliares'!$A$236,"INVESTIMENTO","ERRO - VERIFICAR"))))</f>
        <v>CUSTEIO</v>
      </c>
      <c r="Z392" s="150">
        <v>10275</v>
      </c>
      <c r="AA392" s="149"/>
      <c r="AB392" s="149"/>
      <c r="AC392" s="150">
        <v>10275</v>
      </c>
    </row>
    <row r="393" spans="1:29" x14ac:dyDescent="0.25">
      <c r="A393" s="147" t="s">
        <v>1060</v>
      </c>
      <c r="B393" s="73" t="s">
        <v>524</v>
      </c>
      <c r="C393" s="73" t="s">
        <v>1061</v>
      </c>
      <c r="D393" t="s">
        <v>79</v>
      </c>
      <c r="E393" t="s">
        <v>117</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s="148" t="s">
        <v>2366</v>
      </c>
      <c r="J393" s="148" t="s">
        <v>3355</v>
      </c>
      <c r="K393" s="148" t="s">
        <v>3404</v>
      </c>
      <c r="L393" s="148" t="s">
        <v>3405</v>
      </c>
      <c r="M393" s="148" t="s">
        <v>3406</v>
      </c>
      <c r="N393" s="148" t="s">
        <v>177</v>
      </c>
      <c r="O393" s="148" t="s">
        <v>178</v>
      </c>
      <c r="P393" s="148" t="s">
        <v>288</v>
      </c>
      <c r="Q393" s="148" t="s">
        <v>179</v>
      </c>
      <c r="R393" s="148" t="s">
        <v>176</v>
      </c>
      <c r="S393" s="148" t="s">
        <v>120</v>
      </c>
      <c r="T393" s="148" t="s">
        <v>319</v>
      </c>
      <c r="U393" s="148" t="s">
        <v>3052</v>
      </c>
      <c r="V393" s="148" t="s">
        <v>824</v>
      </c>
      <c r="W393" s="148" t="s">
        <v>709</v>
      </c>
      <c r="X393" s="51" t="str">
        <f t="shared" si="6"/>
        <v>3</v>
      </c>
      <c r="Y393" s="51" t="str">
        <f>IF(T393="","",IF(AND(T393&lt;&gt;'Tabelas auxiliares'!$B$236,T393&lt;&gt;'Tabelas auxiliares'!$B$237),"FOLHA DE PESSOAL",IF(X393='Tabelas auxiliares'!$A$237,"CUSTEIO",IF(X393='Tabelas auxiliares'!$A$236,"INVESTIMENTO","ERRO - VERIFICAR"))))</f>
        <v>CUSTEIO</v>
      </c>
      <c r="Z393" s="150">
        <v>27673.15</v>
      </c>
      <c r="AA393" s="149"/>
      <c r="AB393" s="149"/>
      <c r="AC393" s="150">
        <v>27673.15</v>
      </c>
    </row>
    <row r="394" spans="1:29" x14ac:dyDescent="0.25">
      <c r="A394" s="147" t="s">
        <v>1060</v>
      </c>
      <c r="B394" s="73" t="s">
        <v>524</v>
      </c>
      <c r="C394" s="73" t="s">
        <v>1061</v>
      </c>
      <c r="D394" t="s">
        <v>79</v>
      </c>
      <c r="E394" t="s">
        <v>117</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s="148" t="s">
        <v>2366</v>
      </c>
      <c r="J394" s="148" t="s">
        <v>3355</v>
      </c>
      <c r="K394" s="148" t="s">
        <v>3407</v>
      </c>
      <c r="L394" s="148" t="s">
        <v>3405</v>
      </c>
      <c r="M394" s="148" t="s">
        <v>3406</v>
      </c>
      <c r="N394" s="148" t="s">
        <v>177</v>
      </c>
      <c r="O394" s="148" t="s">
        <v>178</v>
      </c>
      <c r="P394" s="148" t="s">
        <v>288</v>
      </c>
      <c r="Q394" s="148" t="s">
        <v>179</v>
      </c>
      <c r="R394" s="148" t="s">
        <v>176</v>
      </c>
      <c r="S394" s="148" t="s">
        <v>120</v>
      </c>
      <c r="T394" s="148" t="s">
        <v>319</v>
      </c>
      <c r="U394" s="148" t="s">
        <v>3052</v>
      </c>
      <c r="V394" s="148" t="s">
        <v>824</v>
      </c>
      <c r="W394" s="148" t="s">
        <v>709</v>
      </c>
      <c r="X394" s="51" t="str">
        <f t="shared" si="6"/>
        <v>3</v>
      </c>
      <c r="Y394" s="51" t="str">
        <f>IF(T394="","",IF(AND(T394&lt;&gt;'Tabelas auxiliares'!$B$236,T394&lt;&gt;'Tabelas auxiliares'!$B$237),"FOLHA DE PESSOAL",IF(X394='Tabelas auxiliares'!$A$237,"CUSTEIO",IF(X394='Tabelas auxiliares'!$A$236,"INVESTIMENTO","ERRO - VERIFICAR"))))</f>
        <v>CUSTEIO</v>
      </c>
      <c r="Z394" s="150">
        <v>10794.48</v>
      </c>
      <c r="AA394" s="149"/>
      <c r="AB394" s="149"/>
      <c r="AC394" s="150">
        <v>10794.48</v>
      </c>
    </row>
    <row r="395" spans="1:29" x14ac:dyDescent="0.25">
      <c r="A395" s="147" t="s">
        <v>1060</v>
      </c>
      <c r="B395" s="73" t="s">
        <v>524</v>
      </c>
      <c r="C395" s="73" t="s">
        <v>1061</v>
      </c>
      <c r="D395" t="s">
        <v>79</v>
      </c>
      <c r="E395" t="s">
        <v>117</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s="148" t="s">
        <v>2942</v>
      </c>
      <c r="J395" s="148" t="s">
        <v>3408</v>
      </c>
      <c r="K395" s="148" t="s">
        <v>3409</v>
      </c>
      <c r="L395" s="148" t="s">
        <v>381</v>
      </c>
      <c r="M395" s="148" t="s">
        <v>3410</v>
      </c>
      <c r="N395" s="148" t="s">
        <v>177</v>
      </c>
      <c r="O395" s="148" t="s">
        <v>178</v>
      </c>
      <c r="P395" s="148" t="s">
        <v>288</v>
      </c>
      <c r="Q395" s="148" t="s">
        <v>179</v>
      </c>
      <c r="R395" s="148" t="s">
        <v>176</v>
      </c>
      <c r="S395" s="148" t="s">
        <v>120</v>
      </c>
      <c r="T395" s="148" t="s">
        <v>319</v>
      </c>
      <c r="U395" s="148" t="s">
        <v>3052</v>
      </c>
      <c r="V395" s="148" t="s">
        <v>824</v>
      </c>
      <c r="W395" s="148" t="s">
        <v>709</v>
      </c>
      <c r="X395" s="51" t="str">
        <f t="shared" si="6"/>
        <v>3</v>
      </c>
      <c r="Y395" s="51" t="str">
        <f>IF(T395="","",IF(AND(T395&lt;&gt;'Tabelas auxiliares'!$B$236,T395&lt;&gt;'Tabelas auxiliares'!$B$237),"FOLHA DE PESSOAL",IF(X395='Tabelas auxiliares'!$A$237,"CUSTEIO",IF(X395='Tabelas auxiliares'!$A$236,"INVESTIMENTO","ERRO - VERIFICAR"))))</f>
        <v>CUSTEIO</v>
      </c>
      <c r="Z395" s="150">
        <v>69840</v>
      </c>
      <c r="AA395" s="149"/>
      <c r="AB395" s="149"/>
      <c r="AC395" s="150">
        <v>69840</v>
      </c>
    </row>
    <row r="396" spans="1:29" x14ac:dyDescent="0.25">
      <c r="A396" s="147" t="s">
        <v>1060</v>
      </c>
      <c r="B396" s="73" t="s">
        <v>524</v>
      </c>
      <c r="C396" s="73" t="s">
        <v>1061</v>
      </c>
      <c r="D396" t="s">
        <v>79</v>
      </c>
      <c r="E396" t="s">
        <v>117</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s="148" t="s">
        <v>2942</v>
      </c>
      <c r="J396" s="148" t="s">
        <v>3408</v>
      </c>
      <c r="K396" s="148" t="s">
        <v>3411</v>
      </c>
      <c r="L396" s="148" t="s">
        <v>381</v>
      </c>
      <c r="M396" s="148" t="s">
        <v>3412</v>
      </c>
      <c r="N396" s="148" t="s">
        <v>177</v>
      </c>
      <c r="O396" s="148" t="s">
        <v>178</v>
      </c>
      <c r="P396" s="148" t="s">
        <v>288</v>
      </c>
      <c r="Q396" s="148" t="s">
        <v>179</v>
      </c>
      <c r="R396" s="148" t="s">
        <v>176</v>
      </c>
      <c r="S396" s="148" t="s">
        <v>120</v>
      </c>
      <c r="T396" s="148" t="s">
        <v>319</v>
      </c>
      <c r="U396" s="148" t="s">
        <v>3052</v>
      </c>
      <c r="V396" s="148" t="s">
        <v>824</v>
      </c>
      <c r="W396" s="148" t="s">
        <v>709</v>
      </c>
      <c r="X396" s="51" t="str">
        <f t="shared" si="6"/>
        <v>3</v>
      </c>
      <c r="Y396" s="51" t="str">
        <f>IF(T396="","",IF(AND(T396&lt;&gt;'Tabelas auxiliares'!$B$236,T396&lt;&gt;'Tabelas auxiliares'!$B$237),"FOLHA DE PESSOAL",IF(X396='Tabelas auxiliares'!$A$237,"CUSTEIO",IF(X396='Tabelas auxiliares'!$A$236,"INVESTIMENTO","ERRO - VERIFICAR"))))</f>
        <v>CUSTEIO</v>
      </c>
      <c r="Z396" s="150">
        <v>13600</v>
      </c>
      <c r="AA396" s="149"/>
      <c r="AB396" s="149"/>
      <c r="AC396" s="150">
        <v>13600</v>
      </c>
    </row>
    <row r="397" spans="1:29" x14ac:dyDescent="0.25">
      <c r="A397" s="147" t="s">
        <v>1060</v>
      </c>
      <c r="B397" s="73" t="s">
        <v>524</v>
      </c>
      <c r="C397" s="73" t="s">
        <v>1061</v>
      </c>
      <c r="D397" t="s">
        <v>79</v>
      </c>
      <c r="E397" t="s">
        <v>117</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s="148" t="s">
        <v>2942</v>
      </c>
      <c r="J397" s="148" t="s">
        <v>3408</v>
      </c>
      <c r="K397" s="148" t="s">
        <v>3413</v>
      </c>
      <c r="L397" s="148" t="s">
        <v>381</v>
      </c>
      <c r="M397" s="148" t="s">
        <v>3414</v>
      </c>
      <c r="N397" s="148" t="s">
        <v>177</v>
      </c>
      <c r="O397" s="148" t="s">
        <v>178</v>
      </c>
      <c r="P397" s="148" t="s">
        <v>288</v>
      </c>
      <c r="Q397" s="148" t="s">
        <v>179</v>
      </c>
      <c r="R397" s="148" t="s">
        <v>176</v>
      </c>
      <c r="S397" s="148" t="s">
        <v>120</v>
      </c>
      <c r="T397" s="148" t="s">
        <v>319</v>
      </c>
      <c r="U397" s="148" t="s">
        <v>3052</v>
      </c>
      <c r="V397" s="148" t="s">
        <v>824</v>
      </c>
      <c r="W397" s="148" t="s">
        <v>709</v>
      </c>
      <c r="X397" s="51" t="str">
        <f t="shared" si="6"/>
        <v>3</v>
      </c>
      <c r="Y397" s="51" t="str">
        <f>IF(T397="","",IF(AND(T397&lt;&gt;'Tabelas auxiliares'!$B$236,T397&lt;&gt;'Tabelas auxiliares'!$B$237),"FOLHA DE PESSOAL",IF(X397='Tabelas auxiliares'!$A$237,"CUSTEIO",IF(X397='Tabelas auxiliares'!$A$236,"INVESTIMENTO","ERRO - VERIFICAR"))))</f>
        <v>CUSTEIO</v>
      </c>
      <c r="Z397" s="150">
        <v>3817</v>
      </c>
      <c r="AA397" s="149"/>
      <c r="AB397" s="149"/>
      <c r="AC397" s="150">
        <v>3817</v>
      </c>
    </row>
    <row r="398" spans="1:29" x14ac:dyDescent="0.25">
      <c r="A398" s="147" t="s">
        <v>1060</v>
      </c>
      <c r="B398" s="73" t="s">
        <v>524</v>
      </c>
      <c r="C398" s="73" t="s">
        <v>1061</v>
      </c>
      <c r="D398" t="s">
        <v>83</v>
      </c>
      <c r="E398" t="s">
        <v>117</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s="148" t="s">
        <v>3415</v>
      </c>
      <c r="J398" s="148" t="s">
        <v>3416</v>
      </c>
      <c r="K398" s="148" t="s">
        <v>3417</v>
      </c>
      <c r="L398" s="148" t="s">
        <v>3418</v>
      </c>
      <c r="M398" s="148" t="s">
        <v>3419</v>
      </c>
      <c r="N398" s="148" t="s">
        <v>203</v>
      </c>
      <c r="O398" s="148" t="s">
        <v>178</v>
      </c>
      <c r="P398" s="148" t="s">
        <v>204</v>
      </c>
      <c r="Q398" s="148" t="s">
        <v>179</v>
      </c>
      <c r="R398" s="148" t="s">
        <v>176</v>
      </c>
      <c r="S398" s="148" t="s">
        <v>2755</v>
      </c>
      <c r="T398" s="148" t="s">
        <v>174</v>
      </c>
      <c r="U398" s="148" t="s">
        <v>121</v>
      </c>
      <c r="V398" s="148" t="s">
        <v>3000</v>
      </c>
      <c r="W398" s="148" t="s">
        <v>3001</v>
      </c>
      <c r="X398" s="51" t="str">
        <f t="shared" si="6"/>
        <v>4</v>
      </c>
      <c r="Y398" s="51" t="str">
        <f>IF(T398="","",IF(AND(T398&lt;&gt;'Tabelas auxiliares'!$B$236,T398&lt;&gt;'Tabelas auxiliares'!$B$237),"FOLHA DE PESSOAL",IF(X398='Tabelas auxiliares'!$A$237,"CUSTEIO",IF(X398='Tabelas auxiliares'!$A$236,"INVESTIMENTO","ERRO - VERIFICAR"))))</f>
        <v>INVESTIMENTO</v>
      </c>
      <c r="Z398" s="150">
        <v>750</v>
      </c>
      <c r="AA398" s="150">
        <v>750</v>
      </c>
      <c r="AB398" s="149"/>
      <c r="AC398" s="149"/>
    </row>
    <row r="399" spans="1:29" x14ac:dyDescent="0.25">
      <c r="A399" s="147" t="s">
        <v>1060</v>
      </c>
      <c r="B399" s="73" t="s">
        <v>527</v>
      </c>
      <c r="C399" s="73" t="s">
        <v>1061</v>
      </c>
      <c r="D399" t="s">
        <v>35</v>
      </c>
      <c r="E399" t="s">
        <v>117</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s="148" t="s">
        <v>3420</v>
      </c>
      <c r="J399" s="148" t="s">
        <v>3421</v>
      </c>
      <c r="K399" s="148" t="s">
        <v>3422</v>
      </c>
      <c r="L399" s="148" t="s">
        <v>3423</v>
      </c>
      <c r="M399" s="148" t="s">
        <v>3424</v>
      </c>
      <c r="N399" s="148" t="s">
        <v>177</v>
      </c>
      <c r="O399" s="148" t="s">
        <v>2571</v>
      </c>
      <c r="P399" s="148" t="s">
        <v>2572</v>
      </c>
      <c r="Q399" s="148" t="s">
        <v>179</v>
      </c>
      <c r="R399" s="148" t="s">
        <v>176</v>
      </c>
      <c r="S399" s="148" t="s">
        <v>1219</v>
      </c>
      <c r="T399" s="148" t="s">
        <v>174</v>
      </c>
      <c r="U399" s="148" t="s">
        <v>2573</v>
      </c>
      <c r="V399" s="148" t="s">
        <v>798</v>
      </c>
      <c r="W399" s="148" t="s">
        <v>684</v>
      </c>
      <c r="X399" s="51" t="str">
        <f t="shared" si="6"/>
        <v>3</v>
      </c>
      <c r="Y399" s="51" t="str">
        <f>IF(T399="","",IF(AND(T399&lt;&gt;'Tabelas auxiliares'!$B$236,T399&lt;&gt;'Tabelas auxiliares'!$B$237),"FOLHA DE PESSOAL",IF(X399='Tabelas auxiliares'!$A$237,"CUSTEIO",IF(X399='Tabelas auxiliares'!$A$236,"INVESTIMENTO","ERRO - VERIFICAR"))))</f>
        <v>CUSTEIO</v>
      </c>
      <c r="Z399" s="150">
        <v>4365.8100000000004</v>
      </c>
      <c r="AA399" s="150">
        <v>4365.8100000000004</v>
      </c>
      <c r="AB399" s="149"/>
      <c r="AC399" s="149"/>
    </row>
    <row r="400" spans="1:29" x14ac:dyDescent="0.25">
      <c r="A400" s="147" t="s">
        <v>1060</v>
      </c>
      <c r="B400" s="73" t="s">
        <v>527</v>
      </c>
      <c r="C400" s="73" t="s">
        <v>1061</v>
      </c>
      <c r="D400" t="s">
        <v>35</v>
      </c>
      <c r="E400" t="s">
        <v>117</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s="148" t="s">
        <v>3425</v>
      </c>
      <c r="J400" s="148" t="s">
        <v>3426</v>
      </c>
      <c r="K400" s="148" t="s">
        <v>3427</v>
      </c>
      <c r="L400" s="148" t="s">
        <v>3428</v>
      </c>
      <c r="M400" s="148" t="s">
        <v>3424</v>
      </c>
      <c r="N400" s="148" t="s">
        <v>177</v>
      </c>
      <c r="O400" s="148" t="s">
        <v>178</v>
      </c>
      <c r="P400" s="148" t="s">
        <v>288</v>
      </c>
      <c r="Q400" s="148" t="s">
        <v>179</v>
      </c>
      <c r="R400" s="148" t="s">
        <v>176</v>
      </c>
      <c r="S400" s="148" t="s">
        <v>120</v>
      </c>
      <c r="T400" s="148" t="s">
        <v>174</v>
      </c>
      <c r="U400" s="148" t="s">
        <v>119</v>
      </c>
      <c r="V400" s="148" t="s">
        <v>798</v>
      </c>
      <c r="W400" s="148" t="s">
        <v>684</v>
      </c>
      <c r="X400" s="51" t="str">
        <f t="shared" si="6"/>
        <v>3</v>
      </c>
      <c r="Y400" s="51" t="str">
        <f>IF(T400="","",IF(AND(T400&lt;&gt;'Tabelas auxiliares'!$B$236,T400&lt;&gt;'Tabelas auxiliares'!$B$237),"FOLHA DE PESSOAL",IF(X400='Tabelas auxiliares'!$A$237,"CUSTEIO",IF(X400='Tabelas auxiliares'!$A$236,"INVESTIMENTO","ERRO - VERIFICAR"))))</f>
        <v>CUSTEIO</v>
      </c>
      <c r="Z400" s="150">
        <v>17479.21</v>
      </c>
      <c r="AA400" s="150">
        <v>17479.21</v>
      </c>
      <c r="AB400" s="149"/>
      <c r="AC400" s="149"/>
    </row>
    <row r="401" spans="1:29" x14ac:dyDescent="0.25">
      <c r="A401" s="147" t="s">
        <v>1060</v>
      </c>
      <c r="B401" s="73" t="s">
        <v>527</v>
      </c>
      <c r="C401" s="73" t="s">
        <v>1061</v>
      </c>
      <c r="D401" t="s">
        <v>53</v>
      </c>
      <c r="E401" t="s">
        <v>117</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s="148" t="s">
        <v>3429</v>
      </c>
      <c r="J401" s="148" t="s">
        <v>3430</v>
      </c>
      <c r="K401" s="148" t="s">
        <v>3431</v>
      </c>
      <c r="L401" s="148" t="s">
        <v>3432</v>
      </c>
      <c r="M401" s="148" t="s">
        <v>382</v>
      </c>
      <c r="N401" s="148" t="s">
        <v>177</v>
      </c>
      <c r="O401" s="148" t="s">
        <v>178</v>
      </c>
      <c r="P401" s="148" t="s">
        <v>288</v>
      </c>
      <c r="Q401" s="148" t="s">
        <v>179</v>
      </c>
      <c r="R401" s="148" t="s">
        <v>176</v>
      </c>
      <c r="S401" s="148" t="s">
        <v>120</v>
      </c>
      <c r="T401" s="148" t="s">
        <v>174</v>
      </c>
      <c r="U401" s="148" t="s">
        <v>119</v>
      </c>
      <c r="V401" s="148" t="s">
        <v>798</v>
      </c>
      <c r="W401" s="148" t="s">
        <v>684</v>
      </c>
      <c r="X401" s="51" t="str">
        <f t="shared" si="6"/>
        <v>3</v>
      </c>
      <c r="Y401" s="51" t="str">
        <f>IF(T401="","",IF(AND(T401&lt;&gt;'Tabelas auxiliares'!$B$236,T401&lt;&gt;'Tabelas auxiliares'!$B$237),"FOLHA DE PESSOAL",IF(X401='Tabelas auxiliares'!$A$237,"CUSTEIO",IF(X401='Tabelas auxiliares'!$A$236,"INVESTIMENTO","ERRO - VERIFICAR"))))</f>
        <v>CUSTEIO</v>
      </c>
      <c r="Z401" s="150">
        <v>3758.72</v>
      </c>
      <c r="AA401" s="150">
        <v>3610.88</v>
      </c>
      <c r="AB401" s="149"/>
      <c r="AC401" s="150">
        <v>147.84</v>
      </c>
    </row>
    <row r="402" spans="1:29" x14ac:dyDescent="0.25">
      <c r="A402" s="147" t="s">
        <v>1060</v>
      </c>
      <c r="B402" s="73" t="s">
        <v>527</v>
      </c>
      <c r="C402" s="73" t="s">
        <v>1061</v>
      </c>
      <c r="D402" t="s">
        <v>61</v>
      </c>
      <c r="E402" t="s">
        <v>117</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s="148" t="s">
        <v>3433</v>
      </c>
      <c r="J402" s="148" t="s">
        <v>1523</v>
      </c>
      <c r="K402" s="148" t="s">
        <v>3434</v>
      </c>
      <c r="L402" s="148" t="s">
        <v>383</v>
      </c>
      <c r="M402" s="148" t="s">
        <v>384</v>
      </c>
      <c r="N402" s="148" t="s">
        <v>177</v>
      </c>
      <c r="O402" s="148" t="s">
        <v>178</v>
      </c>
      <c r="P402" s="148" t="s">
        <v>288</v>
      </c>
      <c r="Q402" s="148" t="s">
        <v>179</v>
      </c>
      <c r="R402" s="148" t="s">
        <v>176</v>
      </c>
      <c r="S402" s="148" t="s">
        <v>120</v>
      </c>
      <c r="T402" s="148" t="s">
        <v>174</v>
      </c>
      <c r="U402" s="148" t="s">
        <v>119</v>
      </c>
      <c r="V402" s="148" t="s">
        <v>798</v>
      </c>
      <c r="W402" s="148" t="s">
        <v>684</v>
      </c>
      <c r="X402" s="51" t="str">
        <f t="shared" si="6"/>
        <v>3</v>
      </c>
      <c r="Y402" s="51" t="str">
        <f>IF(T402="","",IF(AND(T402&lt;&gt;'Tabelas auxiliares'!$B$236,T402&lt;&gt;'Tabelas auxiliares'!$B$237),"FOLHA DE PESSOAL",IF(X402='Tabelas auxiliares'!$A$237,"CUSTEIO",IF(X402='Tabelas auxiliares'!$A$236,"INVESTIMENTO","ERRO - VERIFICAR"))))</f>
        <v>CUSTEIO</v>
      </c>
      <c r="Z402" s="150">
        <v>1856.16</v>
      </c>
      <c r="AA402" s="150">
        <v>510.73</v>
      </c>
      <c r="AB402" s="149"/>
      <c r="AC402" s="150">
        <v>1345.43</v>
      </c>
    </row>
    <row r="403" spans="1:29" x14ac:dyDescent="0.25">
      <c r="A403" s="147" t="s">
        <v>1060</v>
      </c>
      <c r="B403" s="73" t="s">
        <v>527</v>
      </c>
      <c r="C403" s="73" t="s">
        <v>1061</v>
      </c>
      <c r="D403" t="s">
        <v>88</v>
      </c>
      <c r="E403" t="s">
        <v>117</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s="148" t="s">
        <v>3435</v>
      </c>
      <c r="J403" s="148" t="s">
        <v>2053</v>
      </c>
      <c r="K403" s="148" t="s">
        <v>3436</v>
      </c>
      <c r="L403" s="148" t="s">
        <v>385</v>
      </c>
      <c r="M403" s="148" t="s">
        <v>382</v>
      </c>
      <c r="N403" s="148" t="s">
        <v>177</v>
      </c>
      <c r="O403" s="148" t="s">
        <v>178</v>
      </c>
      <c r="P403" s="148" t="s">
        <v>288</v>
      </c>
      <c r="Q403" s="148" t="s">
        <v>179</v>
      </c>
      <c r="R403" s="148" t="s">
        <v>176</v>
      </c>
      <c r="S403" s="148" t="s">
        <v>120</v>
      </c>
      <c r="T403" s="148" t="s">
        <v>174</v>
      </c>
      <c r="U403" s="148" t="s">
        <v>119</v>
      </c>
      <c r="V403" s="148" t="s">
        <v>798</v>
      </c>
      <c r="W403" s="148" t="s">
        <v>684</v>
      </c>
      <c r="X403" s="51" t="str">
        <f t="shared" si="6"/>
        <v>3</v>
      </c>
      <c r="Y403" s="51" t="str">
        <f>IF(T403="","",IF(AND(T403&lt;&gt;'Tabelas auxiliares'!$B$236,T403&lt;&gt;'Tabelas auxiliares'!$B$237),"FOLHA DE PESSOAL",IF(X403='Tabelas auxiliares'!$A$237,"CUSTEIO",IF(X403='Tabelas auxiliares'!$A$236,"INVESTIMENTO","ERRO - VERIFICAR"))))</f>
        <v>CUSTEIO</v>
      </c>
      <c r="Z403" s="150">
        <v>2394.9899999999998</v>
      </c>
      <c r="AA403" s="150">
        <v>2394.9899999999998</v>
      </c>
      <c r="AB403" s="149"/>
      <c r="AC403" s="149"/>
    </row>
    <row r="404" spans="1:29" x14ac:dyDescent="0.25">
      <c r="A404" s="147" t="s">
        <v>1060</v>
      </c>
      <c r="B404" s="73" t="s">
        <v>527</v>
      </c>
      <c r="C404" s="73" t="s">
        <v>1061</v>
      </c>
      <c r="D404" t="s">
        <v>88</v>
      </c>
      <c r="E404" t="s">
        <v>117</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s="148" t="s">
        <v>3437</v>
      </c>
      <c r="J404" s="148" t="s">
        <v>2053</v>
      </c>
      <c r="K404" s="148" t="s">
        <v>3438</v>
      </c>
      <c r="L404" s="148" t="s">
        <v>385</v>
      </c>
      <c r="M404" s="148" t="s">
        <v>382</v>
      </c>
      <c r="N404" s="148" t="s">
        <v>177</v>
      </c>
      <c r="O404" s="148" t="s">
        <v>178</v>
      </c>
      <c r="P404" s="148" t="s">
        <v>288</v>
      </c>
      <c r="Q404" s="148" t="s">
        <v>179</v>
      </c>
      <c r="R404" s="148" t="s">
        <v>176</v>
      </c>
      <c r="S404" s="148" t="s">
        <v>120</v>
      </c>
      <c r="T404" s="148" t="s">
        <v>174</v>
      </c>
      <c r="U404" s="148" t="s">
        <v>119</v>
      </c>
      <c r="V404" s="148" t="s">
        <v>798</v>
      </c>
      <c r="W404" s="148" t="s">
        <v>684</v>
      </c>
      <c r="X404" s="51" t="str">
        <f t="shared" si="6"/>
        <v>3</v>
      </c>
      <c r="Y404" s="51" t="str">
        <f>IF(T404="","",IF(AND(T404&lt;&gt;'Tabelas auxiliares'!$B$236,T404&lt;&gt;'Tabelas auxiliares'!$B$237),"FOLHA DE PESSOAL",IF(X404='Tabelas auxiliares'!$A$237,"CUSTEIO",IF(X404='Tabelas auxiliares'!$A$236,"INVESTIMENTO","ERRO - VERIFICAR"))))</f>
        <v>CUSTEIO</v>
      </c>
      <c r="Z404" s="150">
        <v>2852.28</v>
      </c>
      <c r="AA404" s="150">
        <v>2529.88</v>
      </c>
      <c r="AB404" s="149"/>
      <c r="AC404" s="150">
        <v>322.39999999999998</v>
      </c>
    </row>
    <row r="405" spans="1:29" x14ac:dyDescent="0.25">
      <c r="A405" s="147" t="s">
        <v>1060</v>
      </c>
      <c r="B405" s="73" t="s">
        <v>530</v>
      </c>
      <c r="C405" s="73" t="s">
        <v>1061</v>
      </c>
      <c r="D405" t="s">
        <v>35</v>
      </c>
      <c r="E405" t="s">
        <v>117</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s="148" t="s">
        <v>3439</v>
      </c>
      <c r="J405" s="148" t="s">
        <v>2056</v>
      </c>
      <c r="K405" s="148" t="s">
        <v>3440</v>
      </c>
      <c r="L405" s="148" t="s">
        <v>259</v>
      </c>
      <c r="M405" s="148" t="s">
        <v>260</v>
      </c>
      <c r="N405" s="148" t="s">
        <v>177</v>
      </c>
      <c r="O405" s="148" t="s">
        <v>178</v>
      </c>
      <c r="P405" s="148" t="s">
        <v>288</v>
      </c>
      <c r="Q405" s="148" t="s">
        <v>179</v>
      </c>
      <c r="R405" s="148" t="s">
        <v>176</v>
      </c>
      <c r="S405" s="148" t="s">
        <v>120</v>
      </c>
      <c r="T405" s="148" t="s">
        <v>174</v>
      </c>
      <c r="U405" s="148" t="s">
        <v>119</v>
      </c>
      <c r="V405" s="148" t="s">
        <v>799</v>
      </c>
      <c r="W405" s="148" t="s">
        <v>685</v>
      </c>
      <c r="X405" s="51" t="str">
        <f t="shared" si="6"/>
        <v>3</v>
      </c>
      <c r="Y405" s="51" t="str">
        <f>IF(T405="","",IF(AND(T405&lt;&gt;'Tabelas auxiliares'!$B$236,T405&lt;&gt;'Tabelas auxiliares'!$B$237),"FOLHA DE PESSOAL",IF(X405='Tabelas auxiliares'!$A$237,"CUSTEIO",IF(X405='Tabelas auxiliares'!$A$236,"INVESTIMENTO","ERRO - VERIFICAR"))))</f>
        <v>CUSTEIO</v>
      </c>
      <c r="Z405" s="150">
        <v>1238.92</v>
      </c>
      <c r="AA405" s="150">
        <v>70.59</v>
      </c>
      <c r="AB405" s="149"/>
      <c r="AC405" s="150">
        <v>1168.33</v>
      </c>
    </row>
    <row r="406" spans="1:29" x14ac:dyDescent="0.25">
      <c r="A406" s="147" t="s">
        <v>1060</v>
      </c>
      <c r="B406" s="73" t="s">
        <v>530</v>
      </c>
      <c r="C406" s="73" t="s">
        <v>1061</v>
      </c>
      <c r="D406" t="s">
        <v>35</v>
      </c>
      <c r="E406" t="s">
        <v>117</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s="148" t="s">
        <v>3441</v>
      </c>
      <c r="J406" s="148" t="s">
        <v>2061</v>
      </c>
      <c r="K406" s="148" t="s">
        <v>3442</v>
      </c>
      <c r="L406" s="148" t="s">
        <v>3443</v>
      </c>
      <c r="M406" s="148" t="s">
        <v>386</v>
      </c>
      <c r="N406" s="148" t="s">
        <v>177</v>
      </c>
      <c r="O406" s="148" t="s">
        <v>178</v>
      </c>
      <c r="P406" s="148" t="s">
        <v>288</v>
      </c>
      <c r="Q406" s="148" t="s">
        <v>179</v>
      </c>
      <c r="R406" s="148" t="s">
        <v>176</v>
      </c>
      <c r="S406" s="148" t="s">
        <v>120</v>
      </c>
      <c r="T406" s="148" t="s">
        <v>174</v>
      </c>
      <c r="U406" s="148" t="s">
        <v>119</v>
      </c>
      <c r="V406" s="148" t="s">
        <v>795</v>
      </c>
      <c r="W406" s="148" t="s">
        <v>681</v>
      </c>
      <c r="X406" s="51" t="str">
        <f t="shared" si="6"/>
        <v>3</v>
      </c>
      <c r="Y406" s="51" t="str">
        <f>IF(T406="","",IF(AND(T406&lt;&gt;'Tabelas auxiliares'!$B$236,T406&lt;&gt;'Tabelas auxiliares'!$B$237),"FOLHA DE PESSOAL",IF(X406='Tabelas auxiliares'!$A$237,"CUSTEIO",IF(X406='Tabelas auxiliares'!$A$236,"INVESTIMENTO","ERRO - VERIFICAR"))))</f>
        <v>CUSTEIO</v>
      </c>
      <c r="Z406" s="150">
        <v>205803.86</v>
      </c>
      <c r="AA406" s="149"/>
      <c r="AB406" s="150">
        <v>3834.17</v>
      </c>
      <c r="AC406" s="150">
        <v>201969.69</v>
      </c>
    </row>
    <row r="407" spans="1:29" x14ac:dyDescent="0.25">
      <c r="A407" s="147" t="s">
        <v>1060</v>
      </c>
      <c r="B407" s="73" t="s">
        <v>530</v>
      </c>
      <c r="C407" s="73" t="s">
        <v>1061</v>
      </c>
      <c r="D407" t="s">
        <v>35</v>
      </c>
      <c r="E407" t="s">
        <v>117</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s="148" t="s">
        <v>3444</v>
      </c>
      <c r="J407" s="148" t="s">
        <v>2058</v>
      </c>
      <c r="K407" s="148" t="s">
        <v>3445</v>
      </c>
      <c r="L407" s="148" t="s">
        <v>261</v>
      </c>
      <c r="M407" s="148" t="s">
        <v>262</v>
      </c>
      <c r="N407" s="148" t="s">
        <v>177</v>
      </c>
      <c r="O407" s="148" t="s">
        <v>178</v>
      </c>
      <c r="P407" s="148" t="s">
        <v>288</v>
      </c>
      <c r="Q407" s="148" t="s">
        <v>179</v>
      </c>
      <c r="R407" s="148" t="s">
        <v>176</v>
      </c>
      <c r="S407" s="148" t="s">
        <v>120</v>
      </c>
      <c r="T407" s="148" t="s">
        <v>174</v>
      </c>
      <c r="U407" s="148" t="s">
        <v>119</v>
      </c>
      <c r="V407" s="148" t="s">
        <v>800</v>
      </c>
      <c r="W407" s="148" t="s">
        <v>686</v>
      </c>
      <c r="X407" s="51" t="str">
        <f t="shared" si="6"/>
        <v>3</v>
      </c>
      <c r="Y407" s="51" t="str">
        <f>IF(T407="","",IF(AND(T407&lt;&gt;'Tabelas auxiliares'!$B$236,T407&lt;&gt;'Tabelas auxiliares'!$B$237),"FOLHA DE PESSOAL",IF(X407='Tabelas auxiliares'!$A$237,"CUSTEIO",IF(X407='Tabelas auxiliares'!$A$236,"INVESTIMENTO","ERRO - VERIFICAR"))))</f>
        <v>CUSTEIO</v>
      </c>
      <c r="Z407" s="150">
        <v>650885.47</v>
      </c>
      <c r="AA407" s="149"/>
      <c r="AB407" s="149"/>
      <c r="AC407" s="150">
        <v>650885.47</v>
      </c>
    </row>
    <row r="408" spans="1:29" x14ac:dyDescent="0.25">
      <c r="A408" s="147" t="s">
        <v>1060</v>
      </c>
      <c r="B408" s="73" t="s">
        <v>530</v>
      </c>
      <c r="C408" s="73" t="s">
        <v>1061</v>
      </c>
      <c r="D408" t="s">
        <v>35</v>
      </c>
      <c r="E408" t="s">
        <v>117</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s="148" t="s">
        <v>3446</v>
      </c>
      <c r="J408" s="148" t="s">
        <v>2037</v>
      </c>
      <c r="K408" s="148" t="s">
        <v>3447</v>
      </c>
      <c r="L408" s="148" t="s">
        <v>387</v>
      </c>
      <c r="M408" s="148" t="s">
        <v>388</v>
      </c>
      <c r="N408" s="148" t="s">
        <v>177</v>
      </c>
      <c r="O408" s="148" t="s">
        <v>178</v>
      </c>
      <c r="P408" s="148" t="s">
        <v>288</v>
      </c>
      <c r="Q408" s="148" t="s">
        <v>179</v>
      </c>
      <c r="R408" s="148" t="s">
        <v>176</v>
      </c>
      <c r="S408" s="148" t="s">
        <v>120</v>
      </c>
      <c r="T408" s="148" t="s">
        <v>174</v>
      </c>
      <c r="U408" s="148" t="s">
        <v>119</v>
      </c>
      <c r="V408" s="148" t="s">
        <v>828</v>
      </c>
      <c r="W408" s="148" t="s">
        <v>713</v>
      </c>
      <c r="X408" s="51" t="str">
        <f t="shared" si="6"/>
        <v>3</v>
      </c>
      <c r="Y408" s="51" t="str">
        <f>IF(T408="","",IF(AND(T408&lt;&gt;'Tabelas auxiliares'!$B$236,T408&lt;&gt;'Tabelas auxiliares'!$B$237),"FOLHA DE PESSOAL",IF(X408='Tabelas auxiliares'!$A$237,"CUSTEIO",IF(X408='Tabelas auxiliares'!$A$236,"INVESTIMENTO","ERRO - VERIFICAR"))))</f>
        <v>CUSTEIO</v>
      </c>
      <c r="Z408" s="150">
        <v>27958.55</v>
      </c>
      <c r="AA408" s="149"/>
      <c r="AB408" s="149"/>
      <c r="AC408" s="150">
        <v>27958.55</v>
      </c>
    </row>
    <row r="409" spans="1:29" x14ac:dyDescent="0.25">
      <c r="A409" s="147" t="s">
        <v>1060</v>
      </c>
      <c r="B409" t="s">
        <v>530</v>
      </c>
      <c r="C409" t="s">
        <v>1061</v>
      </c>
      <c r="D409" t="s">
        <v>35</v>
      </c>
      <c r="E409" t="s">
        <v>117</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s="148" t="s">
        <v>2346</v>
      </c>
      <c r="J409" s="148" t="s">
        <v>2037</v>
      </c>
      <c r="K409" s="148" t="s">
        <v>3448</v>
      </c>
      <c r="L409" s="148" t="s">
        <v>3449</v>
      </c>
      <c r="M409" s="148" t="s">
        <v>388</v>
      </c>
      <c r="N409" s="148" t="s">
        <v>177</v>
      </c>
      <c r="O409" s="148" t="s">
        <v>178</v>
      </c>
      <c r="P409" s="148" t="s">
        <v>288</v>
      </c>
      <c r="Q409" s="148" t="s">
        <v>179</v>
      </c>
      <c r="R409" s="148" t="s">
        <v>176</v>
      </c>
      <c r="S409" s="148" t="s">
        <v>120</v>
      </c>
      <c r="T409" s="148" t="s">
        <v>174</v>
      </c>
      <c r="U409" s="148" t="s">
        <v>119</v>
      </c>
      <c r="V409" s="148" t="s">
        <v>801</v>
      </c>
      <c r="W409" s="148" t="s">
        <v>687</v>
      </c>
      <c r="X409" s="51" t="str">
        <f t="shared" si="6"/>
        <v>3</v>
      </c>
      <c r="Y409" s="51" t="str">
        <f>IF(T409="","",IF(AND(T409&lt;&gt;'Tabelas auxiliares'!$B$236,T409&lt;&gt;'Tabelas auxiliares'!$B$237),"FOLHA DE PESSOAL",IF(X409='Tabelas auxiliares'!$A$237,"CUSTEIO",IF(X409='Tabelas auxiliares'!$A$236,"INVESTIMENTO","ERRO - VERIFICAR"))))</f>
        <v>CUSTEIO</v>
      </c>
      <c r="Z409" s="150">
        <v>33613.620000000003</v>
      </c>
      <c r="AA409" s="150">
        <v>0.3</v>
      </c>
      <c r="AB409" s="149"/>
      <c r="AC409" s="150">
        <v>33613.32</v>
      </c>
    </row>
    <row r="410" spans="1:29" x14ac:dyDescent="0.25">
      <c r="A410" s="147" t="s">
        <v>1060</v>
      </c>
      <c r="B410" t="s">
        <v>530</v>
      </c>
      <c r="C410" t="s">
        <v>1061</v>
      </c>
      <c r="D410" t="s">
        <v>35</v>
      </c>
      <c r="E410" t="s">
        <v>117</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s="148" t="s">
        <v>2346</v>
      </c>
      <c r="J410" s="148" t="s">
        <v>2037</v>
      </c>
      <c r="K410" s="148" t="s">
        <v>3448</v>
      </c>
      <c r="L410" s="148" t="s">
        <v>3449</v>
      </c>
      <c r="M410" s="148" t="s">
        <v>388</v>
      </c>
      <c r="N410" s="148" t="s">
        <v>177</v>
      </c>
      <c r="O410" s="148" t="s">
        <v>178</v>
      </c>
      <c r="P410" s="148" t="s">
        <v>288</v>
      </c>
      <c r="Q410" s="148" t="s">
        <v>179</v>
      </c>
      <c r="R410" s="148" t="s">
        <v>176</v>
      </c>
      <c r="S410" s="148" t="s">
        <v>120</v>
      </c>
      <c r="T410" s="148" t="s">
        <v>174</v>
      </c>
      <c r="U410" s="148" t="s">
        <v>119</v>
      </c>
      <c r="V410" s="148" t="s">
        <v>802</v>
      </c>
      <c r="W410" s="148" t="s">
        <v>688</v>
      </c>
      <c r="X410" s="51" t="str">
        <f t="shared" si="6"/>
        <v>3</v>
      </c>
      <c r="Y410" s="51" t="str">
        <f>IF(T410="","",IF(AND(T410&lt;&gt;'Tabelas auxiliares'!$B$236,T410&lt;&gt;'Tabelas auxiliares'!$B$237),"FOLHA DE PESSOAL",IF(X410='Tabelas auxiliares'!$A$237,"CUSTEIO",IF(X410='Tabelas auxiliares'!$A$236,"INVESTIMENTO","ERRO - VERIFICAR"))))</f>
        <v>CUSTEIO</v>
      </c>
      <c r="Z410" s="150">
        <v>1311.99</v>
      </c>
      <c r="AA410" s="149"/>
      <c r="AB410" s="149"/>
      <c r="AC410" s="150">
        <v>1311.99</v>
      </c>
    </row>
    <row r="411" spans="1:29" x14ac:dyDescent="0.25">
      <c r="A411" s="147" t="s">
        <v>1060</v>
      </c>
      <c r="B411" t="s">
        <v>530</v>
      </c>
      <c r="C411" t="s">
        <v>1061</v>
      </c>
      <c r="D411" t="s">
        <v>35</v>
      </c>
      <c r="E411" t="s">
        <v>117</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s="148" t="s">
        <v>2288</v>
      </c>
      <c r="J411" s="148" t="s">
        <v>2058</v>
      </c>
      <c r="K411" s="148" t="s">
        <v>3450</v>
      </c>
      <c r="L411" s="148" t="s">
        <v>261</v>
      </c>
      <c r="M411" s="148" t="s">
        <v>262</v>
      </c>
      <c r="N411" s="148" t="s">
        <v>182</v>
      </c>
      <c r="O411" s="148" t="s">
        <v>178</v>
      </c>
      <c r="P411" s="148" t="s">
        <v>2245</v>
      </c>
      <c r="Q411" s="148" t="s">
        <v>179</v>
      </c>
      <c r="R411" s="148" t="s">
        <v>176</v>
      </c>
      <c r="S411" s="148" t="s">
        <v>120</v>
      </c>
      <c r="T411" s="148" t="s">
        <v>319</v>
      </c>
      <c r="U411" s="148" t="s">
        <v>2815</v>
      </c>
      <c r="V411" s="148" t="s">
        <v>800</v>
      </c>
      <c r="W411" s="148" t="s">
        <v>686</v>
      </c>
      <c r="X411" s="51" t="str">
        <f t="shared" si="6"/>
        <v>3</v>
      </c>
      <c r="Y411" s="51" t="str">
        <f>IF(T411="","",IF(AND(T411&lt;&gt;'Tabelas auxiliares'!$B$236,T411&lt;&gt;'Tabelas auxiliares'!$B$237),"FOLHA DE PESSOAL",IF(X411='Tabelas auxiliares'!$A$237,"CUSTEIO",IF(X411='Tabelas auxiliares'!$A$236,"INVESTIMENTO","ERRO - VERIFICAR"))))</f>
        <v>CUSTEIO</v>
      </c>
      <c r="Z411" s="150">
        <v>45920</v>
      </c>
      <c r="AA411" s="149"/>
      <c r="AB411" s="149"/>
      <c r="AC411" s="150">
        <v>45920</v>
      </c>
    </row>
    <row r="412" spans="1:29" x14ac:dyDescent="0.25">
      <c r="A412" s="147" t="s">
        <v>1060</v>
      </c>
      <c r="B412" t="s">
        <v>530</v>
      </c>
      <c r="C412" t="s">
        <v>1061</v>
      </c>
      <c r="D412" t="s">
        <v>39</v>
      </c>
      <c r="E412" t="s">
        <v>117</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s="148" t="s">
        <v>3451</v>
      </c>
      <c r="J412" s="148" t="s">
        <v>2065</v>
      </c>
      <c r="K412" s="148" t="s">
        <v>3452</v>
      </c>
      <c r="L412" s="148" t="s">
        <v>263</v>
      </c>
      <c r="M412" s="148" t="s">
        <v>389</v>
      </c>
      <c r="N412" s="148" t="s">
        <v>177</v>
      </c>
      <c r="O412" s="148" t="s">
        <v>178</v>
      </c>
      <c r="P412" s="148" t="s">
        <v>288</v>
      </c>
      <c r="Q412" s="148" t="s">
        <v>179</v>
      </c>
      <c r="R412" s="148" t="s">
        <v>176</v>
      </c>
      <c r="S412" s="148" t="s">
        <v>120</v>
      </c>
      <c r="T412" s="148" t="s">
        <v>174</v>
      </c>
      <c r="U412" s="148" t="s">
        <v>119</v>
      </c>
      <c r="V412" s="148" t="s">
        <v>803</v>
      </c>
      <c r="W412" s="148" t="s">
        <v>690</v>
      </c>
      <c r="X412" s="51" t="str">
        <f t="shared" si="6"/>
        <v>3</v>
      </c>
      <c r="Y412" s="51" t="str">
        <f>IF(T412="","",IF(AND(T412&lt;&gt;'Tabelas auxiliares'!$B$236,T412&lt;&gt;'Tabelas auxiliares'!$B$237),"FOLHA DE PESSOAL",IF(X412='Tabelas auxiliares'!$A$237,"CUSTEIO",IF(X412='Tabelas auxiliares'!$A$236,"INVESTIMENTO","ERRO - VERIFICAR"))))</f>
        <v>CUSTEIO</v>
      </c>
      <c r="Z412" s="150">
        <v>18220</v>
      </c>
      <c r="AA412" s="150">
        <v>673.2</v>
      </c>
      <c r="AB412" s="149"/>
      <c r="AC412" s="150">
        <v>17546.8</v>
      </c>
    </row>
    <row r="413" spans="1:29" x14ac:dyDescent="0.25">
      <c r="A413" s="147" t="s">
        <v>1060</v>
      </c>
      <c r="B413" t="s">
        <v>530</v>
      </c>
      <c r="C413" t="s">
        <v>1061</v>
      </c>
      <c r="D413" t="s">
        <v>39</v>
      </c>
      <c r="E413" t="s">
        <v>117</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s="148" t="s">
        <v>3451</v>
      </c>
      <c r="J413" s="148" t="s">
        <v>2065</v>
      </c>
      <c r="K413" s="148" t="s">
        <v>3453</v>
      </c>
      <c r="L413" s="148" t="s">
        <v>263</v>
      </c>
      <c r="M413" s="148" t="s">
        <v>264</v>
      </c>
      <c r="N413" s="148" t="s">
        <v>177</v>
      </c>
      <c r="O413" s="148" t="s">
        <v>178</v>
      </c>
      <c r="P413" s="148" t="s">
        <v>288</v>
      </c>
      <c r="Q413" s="148" t="s">
        <v>179</v>
      </c>
      <c r="R413" s="148" t="s">
        <v>176</v>
      </c>
      <c r="S413" s="148" t="s">
        <v>120</v>
      </c>
      <c r="T413" s="148" t="s">
        <v>174</v>
      </c>
      <c r="U413" s="148" t="s">
        <v>119</v>
      </c>
      <c r="V413" s="148" t="s">
        <v>803</v>
      </c>
      <c r="W413" s="148" t="s">
        <v>690</v>
      </c>
      <c r="X413" s="51" t="str">
        <f t="shared" si="6"/>
        <v>3</v>
      </c>
      <c r="Y413" s="51" t="str">
        <f>IF(T413="","",IF(AND(T413&lt;&gt;'Tabelas auxiliares'!$B$236,T413&lt;&gt;'Tabelas auxiliares'!$B$237),"FOLHA DE PESSOAL",IF(X413='Tabelas auxiliares'!$A$237,"CUSTEIO",IF(X413='Tabelas auxiliares'!$A$236,"INVESTIMENTO","ERRO - VERIFICAR"))))</f>
        <v>CUSTEIO</v>
      </c>
      <c r="Z413" s="150">
        <v>42383.199999999997</v>
      </c>
      <c r="AA413" s="150">
        <v>1005</v>
      </c>
      <c r="AB413" s="149"/>
      <c r="AC413" s="150">
        <v>41378.199999999997</v>
      </c>
    </row>
    <row r="414" spans="1:29" x14ac:dyDescent="0.25">
      <c r="A414" s="147" t="s">
        <v>1060</v>
      </c>
      <c r="B414" t="s">
        <v>530</v>
      </c>
      <c r="C414" t="s">
        <v>1061</v>
      </c>
      <c r="D414" t="s">
        <v>39</v>
      </c>
      <c r="E414" t="s">
        <v>117</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s="148" t="s">
        <v>3454</v>
      </c>
      <c r="J414" s="148" t="s">
        <v>2065</v>
      </c>
      <c r="K414" s="148" t="s">
        <v>3455</v>
      </c>
      <c r="L414" s="148" t="s">
        <v>263</v>
      </c>
      <c r="M414" s="148" t="s">
        <v>389</v>
      </c>
      <c r="N414" s="148" t="s">
        <v>177</v>
      </c>
      <c r="O414" s="148" t="s">
        <v>178</v>
      </c>
      <c r="P414" s="148" t="s">
        <v>288</v>
      </c>
      <c r="Q414" s="148" t="s">
        <v>179</v>
      </c>
      <c r="R414" s="148" t="s">
        <v>176</v>
      </c>
      <c r="S414" s="148" t="s">
        <v>120</v>
      </c>
      <c r="T414" s="148" t="s">
        <v>174</v>
      </c>
      <c r="U414" s="148" t="s">
        <v>119</v>
      </c>
      <c r="V414" s="148" t="s">
        <v>803</v>
      </c>
      <c r="W414" s="148" t="s">
        <v>690</v>
      </c>
      <c r="X414" s="51" t="str">
        <f t="shared" si="6"/>
        <v>3</v>
      </c>
      <c r="Y414" s="51" t="str">
        <f>IF(T414="","",IF(AND(T414&lt;&gt;'Tabelas auxiliares'!$B$236,T414&lt;&gt;'Tabelas auxiliares'!$B$237),"FOLHA DE PESSOAL",IF(X414='Tabelas auxiliares'!$A$237,"CUSTEIO",IF(X414='Tabelas auxiliares'!$A$236,"INVESTIMENTO","ERRO - VERIFICAR"))))</f>
        <v>CUSTEIO</v>
      </c>
      <c r="Z414" s="150">
        <v>23500</v>
      </c>
      <c r="AA414" s="150">
        <v>44</v>
      </c>
      <c r="AB414" s="149"/>
      <c r="AC414" s="150">
        <v>23456</v>
      </c>
    </row>
    <row r="415" spans="1:29" x14ac:dyDescent="0.25">
      <c r="A415" s="147" t="s">
        <v>1060</v>
      </c>
      <c r="B415" t="s">
        <v>530</v>
      </c>
      <c r="C415" t="s">
        <v>1061</v>
      </c>
      <c r="D415" t="s">
        <v>39</v>
      </c>
      <c r="E415" t="s">
        <v>117</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s="148" t="s">
        <v>3454</v>
      </c>
      <c r="J415" s="148" t="s">
        <v>2065</v>
      </c>
      <c r="K415" s="148" t="s">
        <v>3456</v>
      </c>
      <c r="L415" s="148" t="s">
        <v>263</v>
      </c>
      <c r="M415" s="148" t="s">
        <v>264</v>
      </c>
      <c r="N415" s="148" t="s">
        <v>177</v>
      </c>
      <c r="O415" s="148" t="s">
        <v>178</v>
      </c>
      <c r="P415" s="148" t="s">
        <v>288</v>
      </c>
      <c r="Q415" s="148" t="s">
        <v>179</v>
      </c>
      <c r="R415" s="148" t="s">
        <v>176</v>
      </c>
      <c r="S415" s="148" t="s">
        <v>120</v>
      </c>
      <c r="T415" s="148" t="s">
        <v>174</v>
      </c>
      <c r="U415" s="148" t="s">
        <v>119</v>
      </c>
      <c r="V415" s="148" t="s">
        <v>803</v>
      </c>
      <c r="W415" s="148" t="s">
        <v>690</v>
      </c>
      <c r="X415" s="51" t="str">
        <f t="shared" si="6"/>
        <v>3</v>
      </c>
      <c r="Y415" s="51" t="str">
        <f>IF(T415="","",IF(AND(T415&lt;&gt;'Tabelas auxiliares'!$B$236,T415&lt;&gt;'Tabelas auxiliares'!$B$237),"FOLHA DE PESSOAL",IF(X415='Tabelas auxiliares'!$A$237,"CUSTEIO",IF(X415='Tabelas auxiliares'!$A$236,"INVESTIMENTO","ERRO - VERIFICAR"))))</f>
        <v>CUSTEIO</v>
      </c>
      <c r="Z415" s="150">
        <v>28070</v>
      </c>
      <c r="AA415" s="150">
        <v>2478.4</v>
      </c>
      <c r="AB415" s="149"/>
      <c r="AC415" s="150">
        <v>25591.599999999999</v>
      </c>
    </row>
    <row r="416" spans="1:29" x14ac:dyDescent="0.25">
      <c r="A416" s="147" t="s">
        <v>1060</v>
      </c>
      <c r="B416" t="s">
        <v>530</v>
      </c>
      <c r="C416" t="s">
        <v>1061</v>
      </c>
      <c r="D416" t="s">
        <v>61</v>
      </c>
      <c r="E416" t="s">
        <v>117</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s="148" t="s">
        <v>2577</v>
      </c>
      <c r="J416" s="148" t="s">
        <v>3457</v>
      </c>
      <c r="K416" s="148" t="s">
        <v>3458</v>
      </c>
      <c r="L416" s="148" t="s">
        <v>3459</v>
      </c>
      <c r="M416" s="148" t="s">
        <v>3460</v>
      </c>
      <c r="N416" s="148" t="s">
        <v>177</v>
      </c>
      <c r="O416" s="148" t="s">
        <v>178</v>
      </c>
      <c r="P416" s="148" t="s">
        <v>288</v>
      </c>
      <c r="Q416" s="148" t="s">
        <v>179</v>
      </c>
      <c r="R416" s="148" t="s">
        <v>176</v>
      </c>
      <c r="S416" s="148" t="s">
        <v>120</v>
      </c>
      <c r="T416" s="148" t="s">
        <v>174</v>
      </c>
      <c r="U416" s="148" t="s">
        <v>119</v>
      </c>
      <c r="V416" s="148" t="s">
        <v>724</v>
      </c>
      <c r="W416" s="148" t="s">
        <v>636</v>
      </c>
      <c r="X416" s="51" t="str">
        <f t="shared" si="6"/>
        <v>3</v>
      </c>
      <c r="Y416" s="51" t="str">
        <f>IF(T416="","",IF(AND(T416&lt;&gt;'Tabelas auxiliares'!$B$236,T416&lt;&gt;'Tabelas auxiliares'!$B$237),"FOLHA DE PESSOAL",IF(X416='Tabelas auxiliares'!$A$237,"CUSTEIO",IF(X416='Tabelas auxiliares'!$A$236,"INVESTIMENTO","ERRO - VERIFICAR"))))</f>
        <v>CUSTEIO</v>
      </c>
      <c r="Z416" s="150">
        <v>7108.32</v>
      </c>
      <c r="AA416" s="150">
        <v>3418.86</v>
      </c>
      <c r="AB416" s="149"/>
      <c r="AC416" s="150">
        <v>3689.46</v>
      </c>
    </row>
    <row r="417" spans="1:29" x14ac:dyDescent="0.25">
      <c r="A417" s="147" t="s">
        <v>1060</v>
      </c>
      <c r="B417" t="s">
        <v>533</v>
      </c>
      <c r="C417" t="s">
        <v>1061</v>
      </c>
      <c r="D417" t="s">
        <v>63</v>
      </c>
      <c r="E417" t="s">
        <v>117</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s="148" t="s">
        <v>3461</v>
      </c>
      <c r="J417" s="148" t="s">
        <v>2104</v>
      </c>
      <c r="K417" s="148" t="s">
        <v>3462</v>
      </c>
      <c r="L417" s="148" t="s">
        <v>3463</v>
      </c>
      <c r="M417" s="148" t="s">
        <v>390</v>
      </c>
      <c r="N417" s="148" t="s">
        <v>177</v>
      </c>
      <c r="O417" s="148" t="s">
        <v>178</v>
      </c>
      <c r="P417" s="148" t="s">
        <v>288</v>
      </c>
      <c r="Q417" s="148" t="s">
        <v>179</v>
      </c>
      <c r="R417" s="148" t="s">
        <v>176</v>
      </c>
      <c r="S417" s="148" t="s">
        <v>120</v>
      </c>
      <c r="T417" s="148" t="s">
        <v>174</v>
      </c>
      <c r="U417" s="148" t="s">
        <v>119</v>
      </c>
      <c r="V417" s="148" t="s">
        <v>829</v>
      </c>
      <c r="W417" s="148" t="s">
        <v>714</v>
      </c>
      <c r="X417" s="51" t="str">
        <f t="shared" si="6"/>
        <v>3</v>
      </c>
      <c r="Y417" s="51" t="str">
        <f>IF(T417="","",IF(AND(T417&lt;&gt;'Tabelas auxiliares'!$B$236,T417&lt;&gt;'Tabelas auxiliares'!$B$237),"FOLHA DE PESSOAL",IF(X417='Tabelas auxiliares'!$A$237,"CUSTEIO",IF(X417='Tabelas auxiliares'!$A$236,"INVESTIMENTO","ERRO - VERIFICAR"))))</f>
        <v>CUSTEIO</v>
      </c>
      <c r="Z417" s="150">
        <v>18818.189999999999</v>
      </c>
      <c r="AA417" s="150">
        <v>18818.189999999999</v>
      </c>
      <c r="AB417" s="149"/>
      <c r="AC417" s="149"/>
    </row>
    <row r="418" spans="1:29" x14ac:dyDescent="0.25">
      <c r="A418" s="147" t="s">
        <v>1060</v>
      </c>
      <c r="B418" t="s">
        <v>533</v>
      </c>
      <c r="C418" t="s">
        <v>1061</v>
      </c>
      <c r="D418" t="s">
        <v>63</v>
      </c>
      <c r="E418" t="s">
        <v>117</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s="148" t="s">
        <v>3461</v>
      </c>
      <c r="J418" s="148" t="s">
        <v>2104</v>
      </c>
      <c r="K418" s="148" t="s">
        <v>3464</v>
      </c>
      <c r="L418" s="148" t="s">
        <v>3465</v>
      </c>
      <c r="M418" s="148" t="s">
        <v>390</v>
      </c>
      <c r="N418" s="148" t="s">
        <v>177</v>
      </c>
      <c r="O418" s="148" t="s">
        <v>178</v>
      </c>
      <c r="P418" s="148" t="s">
        <v>288</v>
      </c>
      <c r="Q418" s="148" t="s">
        <v>179</v>
      </c>
      <c r="R418" s="148" t="s">
        <v>176</v>
      </c>
      <c r="S418" s="148" t="s">
        <v>120</v>
      </c>
      <c r="T418" s="148" t="s">
        <v>174</v>
      </c>
      <c r="U418" s="148" t="s">
        <v>119</v>
      </c>
      <c r="V418" s="148" t="s">
        <v>830</v>
      </c>
      <c r="W418" s="148" t="s">
        <v>715</v>
      </c>
      <c r="X418" s="51" t="str">
        <f t="shared" si="6"/>
        <v>3</v>
      </c>
      <c r="Y418" s="51" t="str">
        <f>IF(T418="","",IF(AND(T418&lt;&gt;'Tabelas auxiliares'!$B$236,T418&lt;&gt;'Tabelas auxiliares'!$B$237),"FOLHA DE PESSOAL",IF(X418='Tabelas auxiliares'!$A$237,"CUSTEIO",IF(X418='Tabelas auxiliares'!$A$236,"INVESTIMENTO","ERRO - VERIFICAR"))))</f>
        <v>CUSTEIO</v>
      </c>
      <c r="Z418" s="150">
        <v>16509.04</v>
      </c>
      <c r="AA418" s="150">
        <v>16509.04</v>
      </c>
      <c r="AB418" s="149"/>
      <c r="AC418" s="149"/>
    </row>
    <row r="419" spans="1:29" x14ac:dyDescent="0.25">
      <c r="A419" s="147" t="s">
        <v>1060</v>
      </c>
      <c r="B419" t="s">
        <v>533</v>
      </c>
      <c r="C419" t="s">
        <v>1061</v>
      </c>
      <c r="D419" t="s">
        <v>63</v>
      </c>
      <c r="E419" t="s">
        <v>117</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s="148" t="s">
        <v>3461</v>
      </c>
      <c r="J419" s="148" t="s">
        <v>2104</v>
      </c>
      <c r="K419" s="148" t="s">
        <v>3466</v>
      </c>
      <c r="L419" s="148" t="s">
        <v>3467</v>
      </c>
      <c r="M419" s="148" t="s">
        <v>390</v>
      </c>
      <c r="N419" s="148" t="s">
        <v>177</v>
      </c>
      <c r="O419" s="148" t="s">
        <v>178</v>
      </c>
      <c r="P419" s="148" t="s">
        <v>288</v>
      </c>
      <c r="Q419" s="148" t="s">
        <v>179</v>
      </c>
      <c r="R419" s="148" t="s">
        <v>176</v>
      </c>
      <c r="S419" s="148" t="s">
        <v>120</v>
      </c>
      <c r="T419" s="148" t="s">
        <v>174</v>
      </c>
      <c r="U419" s="148" t="s">
        <v>119</v>
      </c>
      <c r="V419" s="148" t="s">
        <v>829</v>
      </c>
      <c r="W419" s="148" t="s">
        <v>714</v>
      </c>
      <c r="X419" s="51" t="str">
        <f t="shared" si="6"/>
        <v>3</v>
      </c>
      <c r="Y419" s="51" t="str">
        <f>IF(T419="","",IF(AND(T419&lt;&gt;'Tabelas auxiliares'!$B$236,T419&lt;&gt;'Tabelas auxiliares'!$B$237),"FOLHA DE PESSOAL",IF(X419='Tabelas auxiliares'!$A$237,"CUSTEIO",IF(X419='Tabelas auxiliares'!$A$236,"INVESTIMENTO","ERRO - VERIFICAR"))))</f>
        <v>CUSTEIO</v>
      </c>
      <c r="Z419" s="150">
        <v>757.08</v>
      </c>
      <c r="AA419" s="150">
        <v>757.08</v>
      </c>
      <c r="AB419" s="149"/>
      <c r="AC419" s="149"/>
    </row>
    <row r="420" spans="1:29" x14ac:dyDescent="0.25">
      <c r="A420" s="147" t="s">
        <v>1060</v>
      </c>
      <c r="B420" t="s">
        <v>533</v>
      </c>
      <c r="C420" t="s">
        <v>1061</v>
      </c>
      <c r="D420" t="s">
        <v>63</v>
      </c>
      <c r="E420" t="s">
        <v>117</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s="148" t="s">
        <v>3468</v>
      </c>
      <c r="J420" s="148" t="s">
        <v>3469</v>
      </c>
      <c r="K420" s="148" t="s">
        <v>3470</v>
      </c>
      <c r="L420" s="148" t="s">
        <v>3471</v>
      </c>
      <c r="M420" s="148" t="s">
        <v>176</v>
      </c>
      <c r="N420" s="148" t="s">
        <v>177</v>
      </c>
      <c r="O420" s="148" t="s">
        <v>178</v>
      </c>
      <c r="P420" s="148" t="s">
        <v>288</v>
      </c>
      <c r="Q420" s="148" t="s">
        <v>179</v>
      </c>
      <c r="R420" s="148" t="s">
        <v>176</v>
      </c>
      <c r="S420" s="148" t="s">
        <v>120</v>
      </c>
      <c r="T420" s="148" t="s">
        <v>174</v>
      </c>
      <c r="U420" s="148" t="s">
        <v>119</v>
      </c>
      <c r="V420" s="148" t="s">
        <v>831</v>
      </c>
      <c r="W420" s="148" t="s">
        <v>716</v>
      </c>
      <c r="X420" s="51" t="str">
        <f t="shared" si="6"/>
        <v>3</v>
      </c>
      <c r="Y420" s="51" t="str">
        <f>IF(T420="","",IF(AND(T420&lt;&gt;'Tabelas auxiliares'!$B$236,T420&lt;&gt;'Tabelas auxiliares'!$B$237),"FOLHA DE PESSOAL",IF(X420='Tabelas auxiliares'!$A$237,"CUSTEIO",IF(X420='Tabelas auxiliares'!$A$236,"INVESTIMENTO","ERRO - VERIFICAR"))))</f>
        <v>CUSTEIO</v>
      </c>
      <c r="Z420" s="150">
        <v>348.64</v>
      </c>
      <c r="AA420" s="150">
        <v>348.64</v>
      </c>
      <c r="AB420" s="149"/>
      <c r="AC420" s="149"/>
    </row>
    <row r="421" spans="1:29" x14ac:dyDescent="0.25">
      <c r="A421" s="147" t="s">
        <v>1060</v>
      </c>
      <c r="B421" t="s">
        <v>533</v>
      </c>
      <c r="C421" t="s">
        <v>1061</v>
      </c>
      <c r="D421" t="s">
        <v>63</v>
      </c>
      <c r="E421" t="s">
        <v>117</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s="148" t="s">
        <v>3472</v>
      </c>
      <c r="J421" s="148" t="s">
        <v>2104</v>
      </c>
      <c r="K421" s="148" t="s">
        <v>3473</v>
      </c>
      <c r="L421" s="148" t="s">
        <v>391</v>
      </c>
      <c r="M421" s="148" t="s">
        <v>390</v>
      </c>
      <c r="N421" s="148" t="s">
        <v>177</v>
      </c>
      <c r="O421" s="148" t="s">
        <v>178</v>
      </c>
      <c r="P421" s="148" t="s">
        <v>288</v>
      </c>
      <c r="Q421" s="148" t="s">
        <v>179</v>
      </c>
      <c r="R421" s="148" t="s">
        <v>176</v>
      </c>
      <c r="S421" s="148" t="s">
        <v>120</v>
      </c>
      <c r="T421" s="148" t="s">
        <v>174</v>
      </c>
      <c r="U421" s="148" t="s">
        <v>119</v>
      </c>
      <c r="V421" s="148" t="s">
        <v>830</v>
      </c>
      <c r="W421" s="148" t="s">
        <v>715</v>
      </c>
      <c r="X421" s="51" t="str">
        <f t="shared" si="6"/>
        <v>3</v>
      </c>
      <c r="Y421" s="51" t="str">
        <f>IF(T421="","",IF(AND(T421&lt;&gt;'Tabelas auxiliares'!$B$236,T421&lt;&gt;'Tabelas auxiliares'!$B$237),"FOLHA DE PESSOAL",IF(X421='Tabelas auxiliares'!$A$237,"CUSTEIO",IF(X421='Tabelas auxiliares'!$A$236,"INVESTIMENTO","ERRO - VERIFICAR"))))</f>
        <v>CUSTEIO</v>
      </c>
      <c r="Z421" s="150">
        <v>26108.639999999999</v>
      </c>
      <c r="AA421" s="149"/>
      <c r="AB421" s="149"/>
      <c r="AC421" s="150">
        <v>26108.639999999999</v>
      </c>
    </row>
    <row r="422" spans="1:29" x14ac:dyDescent="0.25">
      <c r="A422" s="147" t="s">
        <v>1060</v>
      </c>
      <c r="B422" t="s">
        <v>533</v>
      </c>
      <c r="C422" t="s">
        <v>1061</v>
      </c>
      <c r="D422" t="s">
        <v>63</v>
      </c>
      <c r="E422" t="s">
        <v>117</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s="148" t="s">
        <v>3472</v>
      </c>
      <c r="J422" s="148" t="s">
        <v>2104</v>
      </c>
      <c r="K422" s="148" t="s">
        <v>3474</v>
      </c>
      <c r="L422" s="148" t="s">
        <v>391</v>
      </c>
      <c r="M422" s="148" t="s">
        <v>390</v>
      </c>
      <c r="N422" s="148" t="s">
        <v>177</v>
      </c>
      <c r="O422" s="148" t="s">
        <v>178</v>
      </c>
      <c r="P422" s="148" t="s">
        <v>288</v>
      </c>
      <c r="Q422" s="148" t="s">
        <v>179</v>
      </c>
      <c r="R422" s="148" t="s">
        <v>176</v>
      </c>
      <c r="S422" s="148" t="s">
        <v>120</v>
      </c>
      <c r="T422" s="148" t="s">
        <v>174</v>
      </c>
      <c r="U422" s="148" t="s">
        <v>119</v>
      </c>
      <c r="V422" s="148" t="s">
        <v>829</v>
      </c>
      <c r="W422" s="148" t="s">
        <v>714</v>
      </c>
      <c r="X422" s="51" t="str">
        <f t="shared" si="6"/>
        <v>3</v>
      </c>
      <c r="Y422" s="51" t="str">
        <f>IF(T422="","",IF(AND(T422&lt;&gt;'Tabelas auxiliares'!$B$236,T422&lt;&gt;'Tabelas auxiliares'!$B$237),"FOLHA DE PESSOAL",IF(X422='Tabelas auxiliares'!$A$237,"CUSTEIO",IF(X422='Tabelas auxiliares'!$A$236,"INVESTIMENTO","ERRO - VERIFICAR"))))</f>
        <v>CUSTEIO</v>
      </c>
      <c r="Z422" s="150">
        <v>100000</v>
      </c>
      <c r="AA422" s="150">
        <v>27437</v>
      </c>
      <c r="AB422" s="149"/>
      <c r="AC422" s="150">
        <v>72563</v>
      </c>
    </row>
    <row r="423" spans="1:29" x14ac:dyDescent="0.25">
      <c r="A423" s="147" t="s">
        <v>1060</v>
      </c>
      <c r="B423" t="s">
        <v>533</v>
      </c>
      <c r="C423" t="s">
        <v>1061</v>
      </c>
      <c r="D423" t="s">
        <v>63</v>
      </c>
      <c r="E423" t="s">
        <v>117</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s="148" t="s">
        <v>3475</v>
      </c>
      <c r="J423" s="148" t="s">
        <v>2104</v>
      </c>
      <c r="K423" s="148" t="s">
        <v>3476</v>
      </c>
      <c r="L423" s="148" t="s">
        <v>3477</v>
      </c>
      <c r="M423" s="148" t="s">
        <v>390</v>
      </c>
      <c r="N423" s="148" t="s">
        <v>177</v>
      </c>
      <c r="O423" s="148" t="s">
        <v>178</v>
      </c>
      <c r="P423" s="148" t="s">
        <v>288</v>
      </c>
      <c r="Q423" s="148" t="s">
        <v>179</v>
      </c>
      <c r="R423" s="148" t="s">
        <v>176</v>
      </c>
      <c r="S423" s="148" t="s">
        <v>120</v>
      </c>
      <c r="T423" s="148" t="s">
        <v>174</v>
      </c>
      <c r="U423" s="148" t="s">
        <v>119</v>
      </c>
      <c r="V423" s="148" t="s">
        <v>798</v>
      </c>
      <c r="W423" s="148" t="s">
        <v>684</v>
      </c>
      <c r="X423" s="51" t="str">
        <f t="shared" si="6"/>
        <v>3</v>
      </c>
      <c r="Y423" s="51" t="str">
        <f>IF(T423="","",IF(AND(T423&lt;&gt;'Tabelas auxiliares'!$B$236,T423&lt;&gt;'Tabelas auxiliares'!$B$237),"FOLHA DE PESSOAL",IF(X423='Tabelas auxiliares'!$A$237,"CUSTEIO",IF(X423='Tabelas auxiliares'!$A$236,"INVESTIMENTO","ERRO - VERIFICAR"))))</f>
        <v>CUSTEIO</v>
      </c>
      <c r="Z423" s="150">
        <v>3636.8</v>
      </c>
      <c r="AA423" s="149"/>
      <c r="AB423" s="149"/>
      <c r="AC423" s="150">
        <v>3636.8</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6"/>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6"/>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6"/>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6"/>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6"/>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6"/>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6"/>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6"/>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6"/>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6"/>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6"/>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6"/>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6"/>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6"/>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6"/>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6"/>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6"/>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6"/>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6"/>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6"/>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6"/>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6"/>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6"/>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6"/>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6"/>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6"/>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6"/>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6"/>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6"/>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6"/>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6"/>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6"/>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6"/>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6"/>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6"/>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6"/>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6"/>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6"/>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6"/>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6"/>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6"/>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6"/>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6"/>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6"/>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6"/>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6"/>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6"/>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6"/>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6"/>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6"/>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6"/>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6"/>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6"/>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6"/>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6"/>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6"/>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6"/>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6"/>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6"/>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6"/>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6"/>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6"/>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6"/>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6"/>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6"/>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6"/>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6"/>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6"/>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6"/>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6"/>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6"/>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6"/>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6"/>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6"/>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6"/>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6"/>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6"/>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6"/>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6"/>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6"/>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6"/>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6"/>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6"/>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6"/>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6"/>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6"/>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6"/>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6"/>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6"/>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6"/>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6"/>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6"/>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6"/>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6"/>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6"/>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6"/>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6"/>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6"/>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6"/>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6"/>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6"/>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6"/>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6"/>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6"/>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6"/>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6"/>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6"/>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6"/>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6"/>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6"/>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6"/>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6"/>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6"/>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6"/>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6"/>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6"/>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6"/>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6"/>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6"/>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6"/>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6"/>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6"/>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6"/>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6"/>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6"/>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6"/>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6"/>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6"/>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6"/>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6"/>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6"/>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6"/>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6"/>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6"/>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6"/>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6"/>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6"/>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6"/>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6"/>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6"/>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6"/>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6"/>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6"/>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6"/>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6"/>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6"/>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6"/>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6"/>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6"/>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6"/>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6"/>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6"/>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6"/>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6"/>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6"/>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6"/>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6"/>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6"/>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6"/>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6"/>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6"/>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6"/>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6"/>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6"/>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6"/>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6"/>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6"/>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6"/>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6"/>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6"/>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6"/>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6"/>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6"/>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6"/>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6"/>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6"/>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6"/>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6"/>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6"/>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6"/>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6"/>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6"/>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6"/>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6"/>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6"/>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6"/>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6"/>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6"/>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6"/>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6"/>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6"/>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6"/>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6"/>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6"/>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6"/>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6"/>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6"/>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6"/>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6"/>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6"/>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6"/>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6"/>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6"/>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6"/>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6"/>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6"/>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6"/>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6"/>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6"/>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6"/>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6"/>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6"/>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6"/>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6"/>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6"/>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6"/>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6"/>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6"/>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6"/>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6"/>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6"/>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6"/>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6"/>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6"/>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6"/>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6"/>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6"/>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6"/>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6"/>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6"/>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6"/>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6"/>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6"/>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6"/>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6"/>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6"/>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6"/>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6"/>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6"/>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6"/>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6"/>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6"/>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6"/>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6"/>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6"/>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6"/>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6"/>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6"/>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6"/>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6"/>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6"/>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6"/>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6"/>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6"/>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6"/>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6"/>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6"/>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6"/>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6"/>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6"/>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6"/>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6"/>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6"/>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6"/>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6"/>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6"/>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6"/>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6"/>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6"/>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6"/>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6"/>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6"/>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6"/>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6"/>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6"/>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6"/>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6"/>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6"/>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6"/>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6"/>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6"/>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6"/>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6"/>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6"/>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6"/>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6"/>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6"/>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6"/>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6"/>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6"/>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6"/>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6"/>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6"/>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6"/>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6"/>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6"/>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6"/>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6"/>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6"/>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6"/>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6"/>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6"/>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6"/>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6"/>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6"/>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6"/>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6"/>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6"/>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6"/>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6"/>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6"/>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6"/>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6"/>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6"/>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6"/>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6"/>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6"/>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6"/>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6"/>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6"/>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6"/>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6"/>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6"/>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6"/>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6"/>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6"/>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6"/>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6"/>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6"/>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6"/>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6"/>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6"/>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6"/>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6"/>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6"/>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6"/>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6"/>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6"/>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6"/>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6"/>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6"/>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6"/>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6"/>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6"/>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6"/>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6"/>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6"/>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6"/>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6"/>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6"/>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6"/>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6"/>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6"/>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6"/>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6"/>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6"/>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6"/>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6"/>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6"/>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6"/>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6"/>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6"/>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6"/>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6"/>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6"/>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6"/>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6"/>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6"/>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6"/>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6"/>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6"/>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6"/>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6"/>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6"/>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6"/>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6"/>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6"/>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6"/>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6"/>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6"/>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6"/>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6"/>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6"/>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6"/>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6"/>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6"/>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6"/>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6"/>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6"/>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6"/>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6"/>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6"/>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6"/>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6"/>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6"/>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6"/>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6"/>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6"/>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6"/>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6"/>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6"/>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6"/>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6"/>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6"/>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6"/>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6"/>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6"/>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6"/>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6"/>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6"/>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6"/>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6"/>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6"/>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6"/>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6"/>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6"/>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6"/>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6"/>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6"/>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6"/>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6"/>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6"/>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6"/>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6"/>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6"/>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6"/>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6"/>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6"/>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6"/>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6"/>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6"/>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6"/>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6"/>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6"/>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6"/>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6"/>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6"/>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6"/>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6"/>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6"/>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6"/>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6"/>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6"/>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6"/>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6"/>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6"/>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6"/>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6"/>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6"/>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6"/>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6"/>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6"/>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6"/>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6"/>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6"/>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6"/>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6"/>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6"/>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6"/>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6"/>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6"/>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6"/>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6"/>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6"/>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6"/>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6"/>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6"/>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6"/>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6"/>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6"/>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6"/>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6"/>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6"/>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6"/>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6"/>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6"/>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6"/>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6"/>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6"/>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6"/>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6"/>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6"/>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6"/>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6"/>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6"/>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6"/>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6"/>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6"/>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6"/>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6"/>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6"/>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6"/>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6"/>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6"/>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6"/>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6"/>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6"/>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6"/>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6"/>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6"/>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6"/>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6"/>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6"/>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6"/>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6"/>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6"/>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6"/>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6"/>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6"/>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6"/>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6"/>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6"/>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6"/>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6"/>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6"/>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6"/>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6"/>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6"/>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6"/>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6"/>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6"/>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6"/>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6"/>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6"/>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6"/>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6"/>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6"/>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6"/>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6"/>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6"/>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6"/>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6"/>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6"/>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6"/>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6"/>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6"/>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6"/>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6"/>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6"/>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6"/>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6"/>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6"/>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6"/>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6"/>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6"/>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6"/>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6"/>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6"/>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6"/>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6"/>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6"/>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6"/>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6"/>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6"/>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6"/>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6"/>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6"/>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6"/>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6"/>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6"/>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6"/>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6"/>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6"/>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6"/>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6"/>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6"/>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6"/>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6"/>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6"/>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6"/>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6"/>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6"/>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6"/>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6"/>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6"/>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6"/>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6"/>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3319974.0199999991</v>
      </c>
      <c r="AB1001" s="56">
        <f t="shared" si="16"/>
        <v>363777.18999999994</v>
      </c>
      <c r="AC1001" s="56">
        <f t="shared" si="16"/>
        <v>20279503.189999998</v>
      </c>
    </row>
  </sheetData>
  <sheetProtection password="FAA7" sheet="1" objects="1" scenarios="1" autoFilter="0"/>
  <autoFilter ref="A3:AB1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001"/>
  <sheetViews>
    <sheetView topLeftCell="N3" workbookViewId="0">
      <selection activeCell="T8" sqref="T8"/>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39" t="s">
        <v>290</v>
      </c>
      <c r="B1" s="139"/>
      <c r="M1" s="54"/>
      <c r="N1" s="54"/>
      <c r="O1" s="54"/>
      <c r="P1" s="54"/>
      <c r="Q1" s="54"/>
    </row>
    <row r="2" spans="1:22" ht="18.75" hidden="1" x14ac:dyDescent="0.3">
      <c r="A2" s="139"/>
      <c r="B2" s="139"/>
      <c r="M2" s="54"/>
      <c r="O2" s="54"/>
      <c r="P2" s="54"/>
      <c r="Q2" s="54"/>
      <c r="S2" s="55" t="s">
        <v>156</v>
      </c>
    </row>
    <row r="3" spans="1:22" s="115" customFormat="1" ht="63" x14ac:dyDescent="0.25">
      <c r="A3" s="114" t="s">
        <v>287</v>
      </c>
      <c r="B3" s="114" t="s">
        <v>289</v>
      </c>
      <c r="C3" s="114" t="s">
        <v>284</v>
      </c>
      <c r="D3" s="114" t="s">
        <v>0</v>
      </c>
      <c r="E3" s="114" t="s">
        <v>164</v>
      </c>
      <c r="F3" s="114" t="s">
        <v>1</v>
      </c>
      <c r="G3" s="114" t="s">
        <v>165</v>
      </c>
      <c r="H3" s="113" t="s">
        <v>166</v>
      </c>
      <c r="I3" s="113" t="s">
        <v>167</v>
      </c>
      <c r="J3" s="113" t="s">
        <v>168</v>
      </c>
      <c r="K3" s="114" t="s">
        <v>856</v>
      </c>
      <c r="L3" s="113" t="s">
        <v>857</v>
      </c>
      <c r="M3" s="113" t="s">
        <v>171</v>
      </c>
      <c r="N3" s="113" t="s">
        <v>129</v>
      </c>
      <c r="O3" s="113" t="s">
        <v>626</v>
      </c>
      <c r="P3" s="114" t="s">
        <v>627</v>
      </c>
      <c r="Q3" s="113" t="s">
        <v>152</v>
      </c>
      <c r="R3" s="114" t="s">
        <v>153</v>
      </c>
      <c r="S3" s="114" t="s">
        <v>407</v>
      </c>
      <c r="T3" s="114" t="s">
        <v>291</v>
      </c>
      <c r="U3" s="114" t="s">
        <v>292</v>
      </c>
      <c r="V3" s="114" t="s">
        <v>293</v>
      </c>
    </row>
    <row r="4" spans="1:22" ht="14.45" customHeight="1" x14ac:dyDescent="0.25">
      <c r="A4" s="151" t="s">
        <v>2135</v>
      </c>
      <c r="B4" s="151" t="s">
        <v>2136</v>
      </c>
      <c r="C4" s="151" t="s">
        <v>2255</v>
      </c>
      <c r="D4" s="151" t="s">
        <v>3478</v>
      </c>
      <c r="E4" s="151" t="s">
        <v>3479</v>
      </c>
      <c r="F4" s="151" t="s">
        <v>3480</v>
      </c>
      <c r="G4" s="151" t="s">
        <v>3037</v>
      </c>
      <c r="H4" s="151" t="s">
        <v>2139</v>
      </c>
      <c r="I4" s="151" t="s">
        <v>178</v>
      </c>
      <c r="J4" s="151" t="s">
        <v>2140</v>
      </c>
      <c r="K4" s="151" t="s">
        <v>1068</v>
      </c>
      <c r="L4" s="151" t="s">
        <v>3481</v>
      </c>
      <c r="M4" s="151" t="s">
        <v>174</v>
      </c>
      <c r="N4" s="151" t="s">
        <v>1070</v>
      </c>
      <c r="O4" s="151" t="s">
        <v>2709</v>
      </c>
      <c r="P4" s="151" t="s">
        <v>2710</v>
      </c>
      <c r="Q4" s="51" t="str">
        <f t="shared" ref="Q4:Q67" si="0">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153">
        <v>21919.9</v>
      </c>
      <c r="T4" s="152"/>
      <c r="U4" s="152"/>
      <c r="V4" s="153">
        <v>16618.34</v>
      </c>
    </row>
    <row r="5" spans="1:22" ht="14.45" customHeight="1" x14ac:dyDescent="0.25">
      <c r="A5" s="151" t="s">
        <v>2135</v>
      </c>
      <c r="B5" s="151" t="s">
        <v>2136</v>
      </c>
      <c r="C5" s="151" t="s">
        <v>2434</v>
      </c>
      <c r="D5" s="151" t="s">
        <v>3482</v>
      </c>
      <c r="E5" s="151" t="s">
        <v>3483</v>
      </c>
      <c r="F5" s="151" t="s">
        <v>3484</v>
      </c>
      <c r="G5" s="151" t="s">
        <v>3485</v>
      </c>
      <c r="H5" s="151" t="s">
        <v>2139</v>
      </c>
      <c r="I5" s="151" t="s">
        <v>178</v>
      </c>
      <c r="J5" s="151" t="s">
        <v>2140</v>
      </c>
      <c r="K5" s="151" t="s">
        <v>1068</v>
      </c>
      <c r="L5" s="151" t="s">
        <v>3481</v>
      </c>
      <c r="M5" s="151" t="s">
        <v>174</v>
      </c>
      <c r="N5" s="151" t="s">
        <v>1070</v>
      </c>
      <c r="O5" s="151" t="s">
        <v>818</v>
      </c>
      <c r="P5" s="151" t="s">
        <v>704</v>
      </c>
      <c r="Q5" s="51" t="str">
        <f t="shared" si="0"/>
        <v>4</v>
      </c>
      <c r="R5" s="51" t="str">
        <f>IF(M5="","",IF(AND(M5&lt;&gt;'Tabelas auxiliares'!$B$236,M5&lt;&gt;'Tabelas auxiliares'!$B$237,M5&lt;&gt;'Tabelas auxiliares'!$C$236,M5&lt;&gt;'Tabelas auxiliares'!$C$237),"FOLHA DE PESSOAL",IF(Q5='Tabelas auxiliares'!$A$237,"CUSTEIO",IF(Q5='Tabelas auxiliares'!$A$236,"INVESTIMENTO","ERRO - VERIFICAR"))))</f>
        <v>INVESTIMENTO</v>
      </c>
      <c r="S5" s="153">
        <v>155806.59</v>
      </c>
      <c r="T5" s="152"/>
      <c r="U5" s="152"/>
      <c r="V5" s="153">
        <v>116501.44</v>
      </c>
    </row>
    <row r="6" spans="1:22" x14ac:dyDescent="0.25">
      <c r="A6" s="151" t="s">
        <v>2135</v>
      </c>
      <c r="B6" s="151" t="s">
        <v>2136</v>
      </c>
      <c r="C6" s="151" t="s">
        <v>2269</v>
      </c>
      <c r="D6" s="151" t="s">
        <v>3486</v>
      </c>
      <c r="E6" s="151" t="s">
        <v>3487</v>
      </c>
      <c r="F6" s="151" t="s">
        <v>3488</v>
      </c>
      <c r="G6" s="151" t="s">
        <v>3489</v>
      </c>
      <c r="H6" s="151" t="s">
        <v>2139</v>
      </c>
      <c r="I6" s="151" t="s">
        <v>178</v>
      </c>
      <c r="J6" s="151" t="s">
        <v>2140</v>
      </c>
      <c r="K6" s="151" t="s">
        <v>1068</v>
      </c>
      <c r="L6" s="151" t="s">
        <v>1051</v>
      </c>
      <c r="M6" s="151" t="s">
        <v>174</v>
      </c>
      <c r="N6" s="151" t="s">
        <v>1070</v>
      </c>
      <c r="O6" s="151" t="s">
        <v>818</v>
      </c>
      <c r="P6" s="151" t="s">
        <v>704</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153">
        <v>197960.14</v>
      </c>
      <c r="T6" s="152"/>
      <c r="U6" s="152"/>
      <c r="V6" s="153">
        <v>197960.14</v>
      </c>
    </row>
    <row r="7" spans="1:22" ht="14.45" customHeight="1" x14ac:dyDescent="0.25">
      <c r="A7" s="151" t="s">
        <v>2135</v>
      </c>
      <c r="B7" s="151" t="s">
        <v>2136</v>
      </c>
      <c r="C7" s="151" t="s">
        <v>3272</v>
      </c>
      <c r="D7" s="151" t="s">
        <v>3490</v>
      </c>
      <c r="E7" s="151" t="s">
        <v>3491</v>
      </c>
      <c r="F7" s="151" t="s">
        <v>3492</v>
      </c>
      <c r="G7" s="151" t="s">
        <v>3037</v>
      </c>
      <c r="H7" s="151" t="s">
        <v>2139</v>
      </c>
      <c r="I7" s="151" t="s">
        <v>178</v>
      </c>
      <c r="J7" s="151" t="s">
        <v>2140</v>
      </c>
      <c r="K7" s="151" t="s">
        <v>1068</v>
      </c>
      <c r="L7" s="151" t="s">
        <v>3481</v>
      </c>
      <c r="M7" s="151" t="s">
        <v>174</v>
      </c>
      <c r="N7" s="151" t="s">
        <v>1070</v>
      </c>
      <c r="O7" s="151" t="s">
        <v>818</v>
      </c>
      <c r="P7" s="151" t="s">
        <v>704</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153">
        <v>44180.03</v>
      </c>
      <c r="T7" s="152"/>
      <c r="U7" s="152"/>
      <c r="V7" s="153">
        <v>33622.129999999997</v>
      </c>
    </row>
    <row r="8" spans="1:22" x14ac:dyDescent="0.25">
      <c r="A8" s="151" t="s">
        <v>2135</v>
      </c>
      <c r="B8" s="151" t="s">
        <v>2136</v>
      </c>
      <c r="C8" s="151" t="s">
        <v>2715</v>
      </c>
      <c r="D8" s="151" t="s">
        <v>3493</v>
      </c>
      <c r="E8" s="151" t="s">
        <v>3494</v>
      </c>
      <c r="F8" s="151" t="s">
        <v>3495</v>
      </c>
      <c r="G8" s="151" t="s">
        <v>3496</v>
      </c>
      <c r="H8" s="151" t="s">
        <v>2139</v>
      </c>
      <c r="I8" s="151" t="s">
        <v>178</v>
      </c>
      <c r="J8" s="151" t="s">
        <v>2140</v>
      </c>
      <c r="K8" s="151" t="s">
        <v>1068</v>
      </c>
      <c r="L8" s="151" t="s">
        <v>1051</v>
      </c>
      <c r="M8" s="151" t="s">
        <v>174</v>
      </c>
      <c r="N8" s="151" t="s">
        <v>1070</v>
      </c>
      <c r="O8" s="151" t="s">
        <v>818</v>
      </c>
      <c r="P8" s="151" t="s">
        <v>704</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153">
        <v>277273.65000000002</v>
      </c>
      <c r="T8" s="152"/>
      <c r="U8" s="152"/>
      <c r="V8" s="153">
        <v>277273.65000000002</v>
      </c>
    </row>
    <row r="9" spans="1:22" ht="14.45" customHeight="1" x14ac:dyDescent="0.25">
      <c r="A9" s="151" t="s">
        <v>3497</v>
      </c>
      <c r="B9" s="151" t="s">
        <v>3498</v>
      </c>
      <c r="C9" s="151" t="s">
        <v>3499</v>
      </c>
      <c r="D9" s="151" t="s">
        <v>3248</v>
      </c>
      <c r="E9" s="151" t="s">
        <v>3500</v>
      </c>
      <c r="F9" s="151" t="s">
        <v>3250</v>
      </c>
      <c r="G9" s="151" t="s">
        <v>3244</v>
      </c>
      <c r="H9" s="151" t="s">
        <v>3501</v>
      </c>
      <c r="I9" s="151" t="s">
        <v>178</v>
      </c>
      <c r="J9" s="151" t="s">
        <v>3502</v>
      </c>
      <c r="K9" s="151" t="s">
        <v>3503</v>
      </c>
      <c r="L9" s="151" t="s">
        <v>3504</v>
      </c>
      <c r="M9" s="151" t="s">
        <v>392</v>
      </c>
      <c r="N9" s="151" t="s">
        <v>3505</v>
      </c>
      <c r="O9" s="151" t="s">
        <v>3245</v>
      </c>
      <c r="P9" s="151" t="s">
        <v>3246</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153">
        <v>4000000</v>
      </c>
      <c r="T9" s="152"/>
      <c r="U9" s="152"/>
      <c r="V9" s="153">
        <v>4000000</v>
      </c>
    </row>
    <row r="10" spans="1:22" ht="14.45" customHeight="1" x14ac:dyDescent="0.25">
      <c r="A10" s="151" t="s">
        <v>3497</v>
      </c>
      <c r="B10" s="151" t="s">
        <v>3498</v>
      </c>
      <c r="C10" s="151" t="s">
        <v>3125</v>
      </c>
      <c r="D10" s="151" t="s">
        <v>3506</v>
      </c>
      <c r="E10" s="151" t="s">
        <v>3507</v>
      </c>
      <c r="F10" s="151" t="s">
        <v>3508</v>
      </c>
      <c r="G10" s="151" t="s">
        <v>3509</v>
      </c>
      <c r="H10" s="151" t="s">
        <v>3501</v>
      </c>
      <c r="I10" s="151" t="s">
        <v>178</v>
      </c>
      <c r="J10" s="151" t="s">
        <v>3502</v>
      </c>
      <c r="K10" s="151" t="s">
        <v>1219</v>
      </c>
      <c r="L10" s="151" t="s">
        <v>3510</v>
      </c>
      <c r="M10" s="151" t="s">
        <v>392</v>
      </c>
      <c r="N10" s="151" t="s">
        <v>3511</v>
      </c>
      <c r="O10" s="151" t="s">
        <v>3512</v>
      </c>
      <c r="P10" s="151" t="s">
        <v>3513</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153">
        <v>37000</v>
      </c>
      <c r="T10" s="153">
        <v>37000</v>
      </c>
      <c r="U10" s="152"/>
      <c r="V10" s="152"/>
    </row>
    <row r="11" spans="1:22" ht="14.45" customHeight="1" x14ac:dyDescent="0.25">
      <c r="A11" s="151" t="s">
        <v>3497</v>
      </c>
      <c r="B11" s="151" t="s">
        <v>3498</v>
      </c>
      <c r="C11" s="151" t="s">
        <v>3514</v>
      </c>
      <c r="D11" s="151" t="s">
        <v>3248</v>
      </c>
      <c r="E11" s="151" t="s">
        <v>3515</v>
      </c>
      <c r="F11" s="151" t="s">
        <v>3516</v>
      </c>
      <c r="G11" s="151" t="s">
        <v>3244</v>
      </c>
      <c r="H11" s="151" t="s">
        <v>3501</v>
      </c>
      <c r="I11" s="151" t="s">
        <v>178</v>
      </c>
      <c r="J11" s="151" t="s">
        <v>3502</v>
      </c>
      <c r="K11" s="151" t="s">
        <v>3517</v>
      </c>
      <c r="L11" s="151" t="s">
        <v>3504</v>
      </c>
      <c r="M11" s="151" t="s">
        <v>392</v>
      </c>
      <c r="N11" s="151" t="s">
        <v>3505</v>
      </c>
      <c r="O11" s="151" t="s">
        <v>3245</v>
      </c>
      <c r="P11" s="151" t="s">
        <v>3246</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153">
        <v>2500000</v>
      </c>
      <c r="T11" s="152"/>
      <c r="U11" s="152"/>
      <c r="V11" s="153">
        <v>2500000</v>
      </c>
    </row>
    <row r="12" spans="1:22" ht="14.45" customHeight="1" x14ac:dyDescent="0.25">
      <c r="A12" s="151" t="s">
        <v>3497</v>
      </c>
      <c r="B12" s="151" t="s">
        <v>3498</v>
      </c>
      <c r="C12" s="151" t="s">
        <v>2418</v>
      </c>
      <c r="D12" s="151" t="s">
        <v>2027</v>
      </c>
      <c r="E12" s="151" t="s">
        <v>3518</v>
      </c>
      <c r="F12" s="151" t="s">
        <v>371</v>
      </c>
      <c r="G12" s="151" t="s">
        <v>3244</v>
      </c>
      <c r="H12" s="151" t="s">
        <v>3501</v>
      </c>
      <c r="I12" s="151" t="s">
        <v>178</v>
      </c>
      <c r="J12" s="151" t="s">
        <v>3502</v>
      </c>
      <c r="K12" s="151" t="s">
        <v>3519</v>
      </c>
      <c r="L12" s="151" t="s">
        <v>3504</v>
      </c>
      <c r="M12" s="151" t="s">
        <v>174</v>
      </c>
      <c r="N12" s="151" t="s">
        <v>3520</v>
      </c>
      <c r="O12" s="151" t="s">
        <v>3245</v>
      </c>
      <c r="P12" s="151" t="s">
        <v>3246</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153">
        <v>1100000</v>
      </c>
      <c r="T12" s="152"/>
      <c r="U12" s="152"/>
      <c r="V12" s="153">
        <v>1100000</v>
      </c>
    </row>
    <row r="13" spans="1:22" ht="14.45" customHeight="1" x14ac:dyDescent="0.25">
      <c r="A13" s="151" t="s">
        <v>3497</v>
      </c>
      <c r="B13" s="151" t="s">
        <v>3498</v>
      </c>
      <c r="C13" s="151" t="s">
        <v>2664</v>
      </c>
      <c r="D13" s="151" t="s">
        <v>2027</v>
      </c>
      <c r="E13" s="151" t="s">
        <v>3521</v>
      </c>
      <c r="F13" s="151" t="s">
        <v>371</v>
      </c>
      <c r="G13" s="151" t="s">
        <v>3244</v>
      </c>
      <c r="H13" s="151" t="s">
        <v>3501</v>
      </c>
      <c r="I13" s="151" t="s">
        <v>178</v>
      </c>
      <c r="J13" s="151" t="s">
        <v>3502</v>
      </c>
      <c r="K13" s="151" t="s">
        <v>3519</v>
      </c>
      <c r="L13" s="151" t="s">
        <v>3504</v>
      </c>
      <c r="M13" s="151" t="s">
        <v>174</v>
      </c>
      <c r="N13" s="151" t="s">
        <v>3520</v>
      </c>
      <c r="O13" s="151" t="s">
        <v>3245</v>
      </c>
      <c r="P13" s="151" t="s">
        <v>3246</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153">
        <v>63341.35</v>
      </c>
      <c r="T13" s="152"/>
      <c r="U13" s="152"/>
      <c r="V13" s="153">
        <v>63341.35</v>
      </c>
    </row>
    <row r="14" spans="1:22" ht="14.45" customHeight="1" x14ac:dyDescent="0.25">
      <c r="A14" s="151" t="s">
        <v>3497</v>
      </c>
      <c r="B14" s="151" t="s">
        <v>3498</v>
      </c>
      <c r="C14" s="151" t="s">
        <v>2664</v>
      </c>
      <c r="D14" s="151" t="s">
        <v>2027</v>
      </c>
      <c r="E14" s="151" t="s">
        <v>3522</v>
      </c>
      <c r="F14" s="151" t="s">
        <v>371</v>
      </c>
      <c r="G14" s="151" t="s">
        <v>3244</v>
      </c>
      <c r="H14" s="151" t="s">
        <v>3501</v>
      </c>
      <c r="I14" s="151" t="s">
        <v>178</v>
      </c>
      <c r="J14" s="151" t="s">
        <v>3502</v>
      </c>
      <c r="K14" s="151" t="s">
        <v>3517</v>
      </c>
      <c r="L14" s="151" t="s">
        <v>3504</v>
      </c>
      <c r="M14" s="151" t="s">
        <v>174</v>
      </c>
      <c r="N14" s="151" t="s">
        <v>3520</v>
      </c>
      <c r="O14" s="151" t="s">
        <v>3245</v>
      </c>
      <c r="P14" s="151" t="s">
        <v>3246</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153">
        <v>136658.65</v>
      </c>
      <c r="T14" s="152"/>
      <c r="U14" s="152"/>
      <c r="V14" s="153">
        <v>136658.65</v>
      </c>
    </row>
    <row r="15" spans="1:22" ht="14.45" customHeight="1" x14ac:dyDescent="0.25">
      <c r="A15" s="151" t="s">
        <v>3497</v>
      </c>
      <c r="B15" s="151" t="s">
        <v>3498</v>
      </c>
      <c r="C15" s="151" t="s">
        <v>2904</v>
      </c>
      <c r="D15" s="151" t="s">
        <v>2027</v>
      </c>
      <c r="E15" s="151" t="s">
        <v>3523</v>
      </c>
      <c r="F15" s="151" t="s">
        <v>371</v>
      </c>
      <c r="G15" s="151" t="s">
        <v>3244</v>
      </c>
      <c r="H15" s="151" t="s">
        <v>3501</v>
      </c>
      <c r="I15" s="151" t="s">
        <v>178</v>
      </c>
      <c r="J15" s="151" t="s">
        <v>3502</v>
      </c>
      <c r="K15" s="151" t="s">
        <v>3519</v>
      </c>
      <c r="L15" s="151" t="s">
        <v>3504</v>
      </c>
      <c r="M15" s="151" t="s">
        <v>174</v>
      </c>
      <c r="N15" s="151" t="s">
        <v>3524</v>
      </c>
      <c r="O15" s="151" t="s">
        <v>3245</v>
      </c>
      <c r="P15" s="151" t="s">
        <v>3246</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153">
        <v>6500000</v>
      </c>
      <c r="T15" s="153">
        <v>697096.85</v>
      </c>
      <c r="U15" s="153">
        <v>2024064.74</v>
      </c>
      <c r="V15" s="153">
        <v>3778838.41</v>
      </c>
    </row>
    <row r="16" spans="1:22" x14ac:dyDescent="0.25">
      <c r="A16" s="151" t="s">
        <v>3497</v>
      </c>
      <c r="B16" s="151" t="s">
        <v>3498</v>
      </c>
      <c r="C16" s="151" t="s">
        <v>2434</v>
      </c>
      <c r="D16" s="151" t="s">
        <v>1318</v>
      </c>
      <c r="E16" s="151" t="s">
        <v>3525</v>
      </c>
      <c r="F16" s="151" t="s">
        <v>3526</v>
      </c>
      <c r="G16" s="151" t="s">
        <v>252</v>
      </c>
      <c r="H16" s="151" t="s">
        <v>3527</v>
      </c>
      <c r="I16" s="151" t="s">
        <v>178</v>
      </c>
      <c r="J16" s="151" t="s">
        <v>3528</v>
      </c>
      <c r="K16" s="151" t="s">
        <v>120</v>
      </c>
      <c r="L16" s="151" t="s">
        <v>3529</v>
      </c>
      <c r="M16" s="151" t="s">
        <v>319</v>
      </c>
      <c r="N16" s="151" t="s">
        <v>3530</v>
      </c>
      <c r="O16" s="151" t="s">
        <v>791</v>
      </c>
      <c r="P16" s="151" t="s">
        <v>679</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153">
        <v>600000</v>
      </c>
      <c r="T16" s="152"/>
      <c r="U16" s="153">
        <v>137329.24</v>
      </c>
      <c r="V16" s="153">
        <v>462670.76</v>
      </c>
    </row>
    <row r="17" spans="1:22" ht="14.45" customHeight="1" x14ac:dyDescent="0.25">
      <c r="A17" s="151" t="s">
        <v>3497</v>
      </c>
      <c r="B17" s="151" t="s">
        <v>3498</v>
      </c>
      <c r="C17" s="151" t="s">
        <v>2288</v>
      </c>
      <c r="D17" s="151" t="s">
        <v>2027</v>
      </c>
      <c r="E17" s="151" t="s">
        <v>3531</v>
      </c>
      <c r="F17" s="151" t="s">
        <v>3532</v>
      </c>
      <c r="G17" s="151" t="s">
        <v>3244</v>
      </c>
      <c r="H17" s="151" t="s">
        <v>3501</v>
      </c>
      <c r="I17" s="151" t="s">
        <v>178</v>
      </c>
      <c r="J17" s="151" t="s">
        <v>3502</v>
      </c>
      <c r="K17" s="151" t="s">
        <v>3519</v>
      </c>
      <c r="L17" s="151" t="s">
        <v>3504</v>
      </c>
      <c r="M17" s="151" t="s">
        <v>174</v>
      </c>
      <c r="N17" s="151" t="s">
        <v>3524</v>
      </c>
      <c r="O17" s="151" t="s">
        <v>3245</v>
      </c>
      <c r="P17" s="151" t="s">
        <v>3246</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153">
        <v>2335132.36</v>
      </c>
      <c r="T17" s="153">
        <v>2335132.36</v>
      </c>
      <c r="U17" s="152"/>
      <c r="V17" s="152"/>
    </row>
    <row r="18" spans="1:22" ht="14.45" customHeight="1" x14ac:dyDescent="0.25">
      <c r="A18" s="151" t="s">
        <v>2156</v>
      </c>
      <c r="B18" s="151" t="s">
        <v>2157</v>
      </c>
      <c r="C18" s="151" t="s">
        <v>3251</v>
      </c>
      <c r="D18" s="151" t="s">
        <v>2027</v>
      </c>
      <c r="E18" s="151" t="s">
        <v>3533</v>
      </c>
      <c r="F18" s="151" t="s">
        <v>371</v>
      </c>
      <c r="G18" s="151" t="s">
        <v>3244</v>
      </c>
      <c r="H18" s="151" t="s">
        <v>177</v>
      </c>
      <c r="I18" s="151" t="s">
        <v>178</v>
      </c>
      <c r="J18" s="151" t="s">
        <v>288</v>
      </c>
      <c r="K18" s="151" t="s">
        <v>120</v>
      </c>
      <c r="L18" s="151" t="s">
        <v>2211</v>
      </c>
      <c r="M18" s="151" t="s">
        <v>393</v>
      </c>
      <c r="N18" s="151" t="s">
        <v>3534</v>
      </c>
      <c r="O18" s="151" t="s">
        <v>3245</v>
      </c>
      <c r="P18" s="151" t="s">
        <v>3246</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153">
        <v>8016655.5099999998</v>
      </c>
      <c r="T18" s="153">
        <v>3831578.54</v>
      </c>
      <c r="U18" s="152"/>
      <c r="V18" s="153">
        <v>4185076.97</v>
      </c>
    </row>
    <row r="19" spans="1:22" ht="14.45" customHeight="1" x14ac:dyDescent="0.25">
      <c r="A19" s="151" t="s">
        <v>2156</v>
      </c>
      <c r="B19" s="151" t="s">
        <v>2157</v>
      </c>
      <c r="C19" s="151" t="s">
        <v>2664</v>
      </c>
      <c r="D19" s="151" t="s">
        <v>2034</v>
      </c>
      <c r="E19" s="151" t="s">
        <v>3535</v>
      </c>
      <c r="F19" s="151" t="s">
        <v>3536</v>
      </c>
      <c r="G19" s="151" t="s">
        <v>3537</v>
      </c>
      <c r="H19" s="151" t="s">
        <v>177</v>
      </c>
      <c r="I19" s="151" t="s">
        <v>178</v>
      </c>
      <c r="J19" s="151" t="s">
        <v>288</v>
      </c>
      <c r="K19" s="151" t="s">
        <v>120</v>
      </c>
      <c r="L19" s="151" t="s">
        <v>2211</v>
      </c>
      <c r="M19" s="151" t="s">
        <v>393</v>
      </c>
      <c r="N19" s="151" t="s">
        <v>3534</v>
      </c>
      <c r="O19" s="151" t="s">
        <v>3245</v>
      </c>
      <c r="P19" s="151" t="s">
        <v>3246</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153">
        <v>324915.65999999997</v>
      </c>
      <c r="T19" s="152"/>
      <c r="U19" s="153">
        <v>133802.85</v>
      </c>
      <c r="V19" s="153">
        <v>191112.81</v>
      </c>
    </row>
    <row r="20" spans="1:22" ht="14.45" customHeight="1" x14ac:dyDescent="0.25">
      <c r="A20" s="151" t="s">
        <v>2156</v>
      </c>
      <c r="B20" s="151" t="s">
        <v>2157</v>
      </c>
      <c r="C20" s="151" t="s">
        <v>3242</v>
      </c>
      <c r="D20" s="151" t="s">
        <v>2027</v>
      </c>
      <c r="E20" s="151" t="s">
        <v>3538</v>
      </c>
      <c r="F20" s="151" t="s">
        <v>3539</v>
      </c>
      <c r="G20" s="151" t="s">
        <v>3244</v>
      </c>
      <c r="H20" s="151" t="s">
        <v>177</v>
      </c>
      <c r="I20" s="151" t="s">
        <v>178</v>
      </c>
      <c r="J20" s="151" t="s">
        <v>288</v>
      </c>
      <c r="K20" s="151" t="s">
        <v>120</v>
      </c>
      <c r="L20" s="151" t="s">
        <v>2211</v>
      </c>
      <c r="M20" s="151" t="s">
        <v>393</v>
      </c>
      <c r="N20" s="151" t="s">
        <v>3540</v>
      </c>
      <c r="O20" s="151" t="s">
        <v>3245</v>
      </c>
      <c r="P20" s="151" t="s">
        <v>3246</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153">
        <v>5000000</v>
      </c>
      <c r="T20" s="153">
        <v>5000000</v>
      </c>
      <c r="U20" s="152"/>
      <c r="V20" s="152"/>
    </row>
    <row r="21" spans="1:22" ht="14.45" customHeight="1" x14ac:dyDescent="0.25">
      <c r="A21" s="151" t="s">
        <v>2156</v>
      </c>
      <c r="B21" s="151" t="s">
        <v>2157</v>
      </c>
      <c r="C21" s="151" t="s">
        <v>3541</v>
      </c>
      <c r="D21" s="151" t="s">
        <v>2034</v>
      </c>
      <c r="E21" s="151" t="s">
        <v>3542</v>
      </c>
      <c r="F21" s="151" t="s">
        <v>3543</v>
      </c>
      <c r="G21" s="151" t="s">
        <v>3537</v>
      </c>
      <c r="H21" s="151" t="s">
        <v>177</v>
      </c>
      <c r="I21" s="151" t="s">
        <v>178</v>
      </c>
      <c r="J21" s="151" t="s">
        <v>288</v>
      </c>
      <c r="K21" s="151" t="s">
        <v>120</v>
      </c>
      <c r="L21" s="151" t="s">
        <v>2211</v>
      </c>
      <c r="M21" s="151" t="s">
        <v>393</v>
      </c>
      <c r="N21" s="151" t="s">
        <v>3540</v>
      </c>
      <c r="O21" s="151" t="s">
        <v>3245</v>
      </c>
      <c r="P21" s="151" t="s">
        <v>3246</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153">
        <v>108957.95</v>
      </c>
      <c r="T21" s="152"/>
      <c r="U21" s="153">
        <v>108957.95</v>
      </c>
      <c r="V21" s="152"/>
    </row>
    <row r="22" spans="1:22" ht="14.45" customHeight="1" x14ac:dyDescent="0.25">
      <c r="A22" s="151" t="s">
        <v>2156</v>
      </c>
      <c r="B22" s="151" t="s">
        <v>2157</v>
      </c>
      <c r="C22" s="151" t="s">
        <v>3544</v>
      </c>
      <c r="D22" s="151" t="s">
        <v>2032</v>
      </c>
      <c r="E22" s="151" t="s">
        <v>3545</v>
      </c>
      <c r="F22" s="151" t="s">
        <v>3546</v>
      </c>
      <c r="G22" s="151" t="s">
        <v>3547</v>
      </c>
      <c r="H22" s="151" t="s">
        <v>177</v>
      </c>
      <c r="I22" s="151" t="s">
        <v>178</v>
      </c>
      <c r="J22" s="151" t="s">
        <v>288</v>
      </c>
      <c r="K22" s="151" t="s">
        <v>120</v>
      </c>
      <c r="L22" s="151" t="s">
        <v>2211</v>
      </c>
      <c r="M22" s="151" t="s">
        <v>393</v>
      </c>
      <c r="N22" s="151" t="s">
        <v>3540</v>
      </c>
      <c r="O22" s="151" t="s">
        <v>3260</v>
      </c>
      <c r="P22" s="151" t="s">
        <v>3261</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153">
        <v>850767.73</v>
      </c>
      <c r="T22" s="153">
        <v>719348.25</v>
      </c>
      <c r="U22" s="152"/>
      <c r="V22" s="153">
        <v>131419.48000000001</v>
      </c>
    </row>
    <row r="23" spans="1:22" ht="14.45" customHeight="1" x14ac:dyDescent="0.25">
      <c r="A23" s="151" t="s">
        <v>2156</v>
      </c>
      <c r="B23" s="151" t="s">
        <v>2157</v>
      </c>
      <c r="C23" s="151" t="s">
        <v>2263</v>
      </c>
      <c r="D23" s="151" t="s">
        <v>2045</v>
      </c>
      <c r="E23" s="151" t="s">
        <v>3548</v>
      </c>
      <c r="F23" s="151" t="s">
        <v>3549</v>
      </c>
      <c r="G23" s="151" t="s">
        <v>3550</v>
      </c>
      <c r="H23" s="151" t="s">
        <v>177</v>
      </c>
      <c r="I23" s="151" t="s">
        <v>178</v>
      </c>
      <c r="J23" s="151" t="s">
        <v>288</v>
      </c>
      <c r="K23" s="151" t="s">
        <v>120</v>
      </c>
      <c r="L23" s="151" t="s">
        <v>2211</v>
      </c>
      <c r="M23" s="151" t="s">
        <v>393</v>
      </c>
      <c r="N23" s="151" t="s">
        <v>3540</v>
      </c>
      <c r="O23" s="151" t="s">
        <v>3260</v>
      </c>
      <c r="P23" s="151" t="s">
        <v>3261</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153">
        <v>903459.83</v>
      </c>
      <c r="T23" s="153">
        <v>621894.06000000006</v>
      </c>
      <c r="U23" s="153">
        <v>140704.01</v>
      </c>
      <c r="V23" s="153">
        <v>140861.76000000001</v>
      </c>
    </row>
    <row r="24" spans="1:22" ht="14.45" customHeight="1" x14ac:dyDescent="0.25">
      <c r="A24" s="151" t="s">
        <v>2156</v>
      </c>
      <c r="B24" s="151" t="s">
        <v>2157</v>
      </c>
      <c r="C24" s="151" t="s">
        <v>2599</v>
      </c>
      <c r="D24" s="151" t="s">
        <v>2027</v>
      </c>
      <c r="E24" s="151" t="s">
        <v>3551</v>
      </c>
      <c r="F24" s="151" t="s">
        <v>371</v>
      </c>
      <c r="G24" s="151" t="s">
        <v>3244</v>
      </c>
      <c r="H24" s="151" t="s">
        <v>177</v>
      </c>
      <c r="I24" s="151" t="s">
        <v>178</v>
      </c>
      <c r="J24" s="151" t="s">
        <v>288</v>
      </c>
      <c r="K24" s="151" t="s">
        <v>120</v>
      </c>
      <c r="L24" s="151" t="s">
        <v>2211</v>
      </c>
      <c r="M24" s="151" t="s">
        <v>393</v>
      </c>
      <c r="N24" s="151" t="s">
        <v>3540</v>
      </c>
      <c r="O24" s="151" t="s">
        <v>3245</v>
      </c>
      <c r="P24" s="151" t="s">
        <v>3246</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153">
        <v>1203025.75</v>
      </c>
      <c r="T24" s="153">
        <v>1203025.75</v>
      </c>
      <c r="U24" s="152"/>
      <c r="V24" s="152"/>
    </row>
    <row r="25" spans="1:22" ht="14.45" customHeight="1" x14ac:dyDescent="0.25">
      <c r="A25" s="151" t="s">
        <v>2156</v>
      </c>
      <c r="B25" s="151" t="s">
        <v>2157</v>
      </c>
      <c r="C25" s="151" t="s">
        <v>2450</v>
      </c>
      <c r="D25" s="151" t="s">
        <v>2027</v>
      </c>
      <c r="E25" s="151" t="s">
        <v>3552</v>
      </c>
      <c r="F25" s="151" t="s">
        <v>3553</v>
      </c>
      <c r="G25" s="151" t="s">
        <v>3244</v>
      </c>
      <c r="H25" s="151" t="s">
        <v>177</v>
      </c>
      <c r="I25" s="151" t="s">
        <v>178</v>
      </c>
      <c r="J25" s="151" t="s">
        <v>288</v>
      </c>
      <c r="K25" s="151" t="s">
        <v>120</v>
      </c>
      <c r="L25" s="151" t="s">
        <v>2211</v>
      </c>
      <c r="M25" s="151" t="s">
        <v>393</v>
      </c>
      <c r="N25" s="151" t="s">
        <v>3540</v>
      </c>
      <c r="O25" s="151" t="s">
        <v>3245</v>
      </c>
      <c r="P25" s="151" t="s">
        <v>3246</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153">
        <v>1933788.74</v>
      </c>
      <c r="T25" s="153">
        <v>1933788.74</v>
      </c>
      <c r="U25" s="152"/>
      <c r="V25" s="152"/>
    </row>
    <row r="26" spans="1:22" ht="14.45" customHeight="1" x14ac:dyDescent="0.25">
      <c r="A26" s="151" t="s">
        <v>2168</v>
      </c>
      <c r="B26" s="151" t="s">
        <v>2169</v>
      </c>
      <c r="C26" s="151" t="s">
        <v>3554</v>
      </c>
      <c r="D26" s="151" t="s">
        <v>3555</v>
      </c>
      <c r="E26" s="151" t="s">
        <v>3556</v>
      </c>
      <c r="F26" s="151" t="s">
        <v>3557</v>
      </c>
      <c r="G26" s="151" t="s">
        <v>390</v>
      </c>
      <c r="H26" s="151" t="s">
        <v>2170</v>
      </c>
      <c r="I26" s="151" t="s">
        <v>2171</v>
      </c>
      <c r="J26" s="151" t="s">
        <v>2172</v>
      </c>
      <c r="K26" s="151" t="s">
        <v>1075</v>
      </c>
      <c r="L26" s="151" t="s">
        <v>1052</v>
      </c>
      <c r="M26" s="151" t="s">
        <v>174</v>
      </c>
      <c r="N26" s="151" t="s">
        <v>1077</v>
      </c>
      <c r="O26" s="151" t="s">
        <v>830</v>
      </c>
      <c r="P26" s="151" t="s">
        <v>715</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153">
        <v>30000</v>
      </c>
      <c r="T26" s="153">
        <v>30000</v>
      </c>
      <c r="U26" s="152"/>
      <c r="V26" s="152"/>
    </row>
    <row r="27" spans="1:22" ht="14.45" customHeight="1" x14ac:dyDescent="0.25">
      <c r="A27" s="151" t="s">
        <v>2168</v>
      </c>
      <c r="B27" s="151" t="s">
        <v>2169</v>
      </c>
      <c r="C27" s="151" t="s">
        <v>3554</v>
      </c>
      <c r="D27" s="151" t="s">
        <v>3555</v>
      </c>
      <c r="E27" s="151" t="s">
        <v>3558</v>
      </c>
      <c r="F27" s="151" t="s">
        <v>3559</v>
      </c>
      <c r="G27" s="151" t="s">
        <v>390</v>
      </c>
      <c r="H27" s="151" t="s">
        <v>2170</v>
      </c>
      <c r="I27" s="151" t="s">
        <v>2171</v>
      </c>
      <c r="J27" s="151" t="s">
        <v>2172</v>
      </c>
      <c r="K27" s="151" t="s">
        <v>1075</v>
      </c>
      <c r="L27" s="151" t="s">
        <v>1052</v>
      </c>
      <c r="M27" s="151" t="s">
        <v>174</v>
      </c>
      <c r="N27" s="151" t="s">
        <v>1077</v>
      </c>
      <c r="O27" s="151" t="s">
        <v>829</v>
      </c>
      <c r="P27" s="151" t="s">
        <v>714</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153">
        <v>40000</v>
      </c>
      <c r="T27" s="153">
        <v>40000</v>
      </c>
      <c r="U27" s="152"/>
      <c r="V27" s="152"/>
    </row>
    <row r="28" spans="1:22" ht="14.45" customHeight="1" x14ac:dyDescent="0.25">
      <c r="A28" s="151" t="s">
        <v>2168</v>
      </c>
      <c r="B28" s="151" t="s">
        <v>2169</v>
      </c>
      <c r="C28" s="151" t="s">
        <v>2654</v>
      </c>
      <c r="D28" s="151" t="s">
        <v>3560</v>
      </c>
      <c r="E28" s="151" t="s">
        <v>3561</v>
      </c>
      <c r="F28" s="151" t="s">
        <v>3562</v>
      </c>
      <c r="G28" s="151" t="s">
        <v>2658</v>
      </c>
      <c r="H28" s="151" t="s">
        <v>2177</v>
      </c>
      <c r="I28" s="151" t="s">
        <v>2178</v>
      </c>
      <c r="J28" s="151" t="s">
        <v>2179</v>
      </c>
      <c r="K28" s="151" t="s">
        <v>3563</v>
      </c>
      <c r="L28" s="151" t="s">
        <v>2180</v>
      </c>
      <c r="M28" s="151" t="s">
        <v>392</v>
      </c>
      <c r="N28" s="151" t="s">
        <v>3564</v>
      </c>
      <c r="O28" s="151" t="s">
        <v>779</v>
      </c>
      <c r="P28" s="151" t="s">
        <v>669</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153">
        <v>26380.67</v>
      </c>
      <c r="T28" s="152"/>
      <c r="U28" s="152"/>
      <c r="V28" s="153">
        <v>26380.67</v>
      </c>
    </row>
    <row r="29" spans="1:22" ht="14.45" customHeight="1" x14ac:dyDescent="0.25">
      <c r="A29" s="151" t="s">
        <v>2168</v>
      </c>
      <c r="B29" s="151" t="s">
        <v>2169</v>
      </c>
      <c r="C29" s="151" t="s">
        <v>3565</v>
      </c>
      <c r="D29" s="151" t="s">
        <v>3071</v>
      </c>
      <c r="E29" s="151" t="s">
        <v>3566</v>
      </c>
      <c r="F29" s="151" t="s">
        <v>3077</v>
      </c>
      <c r="G29" s="151" t="s">
        <v>3074</v>
      </c>
      <c r="H29" s="151" t="s">
        <v>2170</v>
      </c>
      <c r="I29" s="151" t="s">
        <v>2171</v>
      </c>
      <c r="J29" s="151" t="s">
        <v>2172</v>
      </c>
      <c r="K29" s="151" t="s">
        <v>1075</v>
      </c>
      <c r="L29" s="151" t="s">
        <v>1052</v>
      </c>
      <c r="M29" s="151" t="s">
        <v>174</v>
      </c>
      <c r="N29" s="151" t="s">
        <v>1077</v>
      </c>
      <c r="O29" s="151" t="s">
        <v>815</v>
      </c>
      <c r="P29" s="151" t="s">
        <v>702</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153">
        <v>336</v>
      </c>
      <c r="T29" s="153">
        <v>336</v>
      </c>
      <c r="U29" s="152"/>
      <c r="V29" s="152"/>
    </row>
    <row r="30" spans="1:22" ht="14.45" customHeight="1" x14ac:dyDescent="0.25">
      <c r="A30" s="151" t="s">
        <v>2168</v>
      </c>
      <c r="B30" s="151" t="s">
        <v>2169</v>
      </c>
      <c r="C30" s="151" t="s">
        <v>3567</v>
      </c>
      <c r="D30" s="151" t="s">
        <v>2104</v>
      </c>
      <c r="E30" s="151" t="s">
        <v>3568</v>
      </c>
      <c r="F30" s="151" t="s">
        <v>3477</v>
      </c>
      <c r="G30" s="151" t="s">
        <v>390</v>
      </c>
      <c r="H30" s="151" t="s">
        <v>2170</v>
      </c>
      <c r="I30" s="151" t="s">
        <v>2171</v>
      </c>
      <c r="J30" s="151" t="s">
        <v>2172</v>
      </c>
      <c r="K30" s="151" t="s">
        <v>1075</v>
      </c>
      <c r="L30" s="151" t="s">
        <v>1052</v>
      </c>
      <c r="M30" s="151" t="s">
        <v>174</v>
      </c>
      <c r="N30" s="151" t="s">
        <v>1077</v>
      </c>
      <c r="O30" s="151" t="s">
        <v>829</v>
      </c>
      <c r="P30" s="151" t="s">
        <v>714</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153">
        <v>40000</v>
      </c>
      <c r="T30" s="153">
        <v>40000</v>
      </c>
      <c r="U30" s="152"/>
      <c r="V30" s="152"/>
    </row>
    <row r="31" spans="1:22" ht="14.45" customHeight="1" x14ac:dyDescent="0.25">
      <c r="A31" s="151" t="s">
        <v>2168</v>
      </c>
      <c r="B31" s="151" t="s">
        <v>2169</v>
      </c>
      <c r="C31" s="151" t="s">
        <v>3569</v>
      </c>
      <c r="D31" s="151" t="s">
        <v>2104</v>
      </c>
      <c r="E31" s="151" t="s">
        <v>3570</v>
      </c>
      <c r="F31" s="151" t="s">
        <v>391</v>
      </c>
      <c r="G31" s="151" t="s">
        <v>390</v>
      </c>
      <c r="H31" s="151" t="s">
        <v>2170</v>
      </c>
      <c r="I31" s="151" t="s">
        <v>2171</v>
      </c>
      <c r="J31" s="151" t="s">
        <v>2172</v>
      </c>
      <c r="K31" s="151" t="s">
        <v>1075</v>
      </c>
      <c r="L31" s="151" t="s">
        <v>1052</v>
      </c>
      <c r="M31" s="151" t="s">
        <v>174</v>
      </c>
      <c r="N31" s="151" t="s">
        <v>1077</v>
      </c>
      <c r="O31" s="151" t="s">
        <v>830</v>
      </c>
      <c r="P31" s="151" t="s">
        <v>715</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153">
        <v>30000</v>
      </c>
      <c r="T31" s="153">
        <v>30000</v>
      </c>
      <c r="U31" s="152"/>
      <c r="V31" s="152"/>
    </row>
    <row r="32" spans="1:22" ht="14.45" customHeight="1" x14ac:dyDescent="0.25">
      <c r="A32" s="151" t="s">
        <v>2168</v>
      </c>
      <c r="B32" s="151" t="s">
        <v>2169</v>
      </c>
      <c r="C32" s="151" t="s">
        <v>3571</v>
      </c>
      <c r="D32" s="151" t="s">
        <v>2104</v>
      </c>
      <c r="E32" s="151" t="s">
        <v>3572</v>
      </c>
      <c r="F32" s="151" t="s">
        <v>3573</v>
      </c>
      <c r="G32" s="151" t="s">
        <v>390</v>
      </c>
      <c r="H32" s="151" t="s">
        <v>2170</v>
      </c>
      <c r="I32" s="151" t="s">
        <v>2171</v>
      </c>
      <c r="J32" s="151" t="s">
        <v>2172</v>
      </c>
      <c r="K32" s="151" t="s">
        <v>1075</v>
      </c>
      <c r="L32" s="151" t="s">
        <v>1052</v>
      </c>
      <c r="M32" s="151" t="s">
        <v>174</v>
      </c>
      <c r="N32" s="151" t="s">
        <v>1077</v>
      </c>
      <c r="O32" s="151" t="s">
        <v>829</v>
      </c>
      <c r="P32" s="151" t="s">
        <v>714</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153">
        <v>85689.21</v>
      </c>
      <c r="T32" s="153">
        <v>72210.080000000002</v>
      </c>
      <c r="U32" s="153">
        <v>10549.55</v>
      </c>
      <c r="V32" s="153">
        <v>2929.58</v>
      </c>
    </row>
    <row r="33" spans="1:22" ht="14.45" customHeight="1" x14ac:dyDescent="0.25">
      <c r="A33" s="151" t="s">
        <v>2168</v>
      </c>
      <c r="B33" s="151" t="s">
        <v>2169</v>
      </c>
      <c r="C33" s="151" t="s">
        <v>3571</v>
      </c>
      <c r="D33" s="151" t="s">
        <v>2104</v>
      </c>
      <c r="E33" s="151" t="s">
        <v>3574</v>
      </c>
      <c r="F33" s="151" t="s">
        <v>3573</v>
      </c>
      <c r="G33" s="151" t="s">
        <v>390</v>
      </c>
      <c r="H33" s="151" t="s">
        <v>2170</v>
      </c>
      <c r="I33" s="151" t="s">
        <v>2171</v>
      </c>
      <c r="J33" s="151" t="s">
        <v>2172</v>
      </c>
      <c r="K33" s="151" t="s">
        <v>1075</v>
      </c>
      <c r="L33" s="151" t="s">
        <v>1052</v>
      </c>
      <c r="M33" s="151" t="s">
        <v>174</v>
      </c>
      <c r="N33" s="151" t="s">
        <v>1077</v>
      </c>
      <c r="O33" s="151" t="s">
        <v>830</v>
      </c>
      <c r="P33" s="151" t="s">
        <v>715</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153">
        <v>45000</v>
      </c>
      <c r="T33" s="153">
        <v>45000</v>
      </c>
      <c r="U33" s="152"/>
      <c r="V33" s="152"/>
    </row>
    <row r="34" spans="1:22" x14ac:dyDescent="0.25">
      <c r="A34" s="151" t="s">
        <v>2168</v>
      </c>
      <c r="B34" s="151" t="s">
        <v>2169</v>
      </c>
      <c r="C34" s="151" t="s">
        <v>2554</v>
      </c>
      <c r="D34" s="151" t="s">
        <v>3575</v>
      </c>
      <c r="E34" s="151" t="s">
        <v>3576</v>
      </c>
      <c r="F34" s="151" t="s">
        <v>3577</v>
      </c>
      <c r="G34" s="151" t="s">
        <v>3578</v>
      </c>
      <c r="H34" s="151" t="s">
        <v>2170</v>
      </c>
      <c r="I34" s="151" t="s">
        <v>2171</v>
      </c>
      <c r="J34" s="151" t="s">
        <v>2172</v>
      </c>
      <c r="K34" s="151" t="s">
        <v>1075</v>
      </c>
      <c r="L34" s="151" t="s">
        <v>1052</v>
      </c>
      <c r="M34" s="151" t="s">
        <v>174</v>
      </c>
      <c r="N34" s="151" t="s">
        <v>1077</v>
      </c>
      <c r="O34" s="151" t="s">
        <v>721</v>
      </c>
      <c r="P34" s="151" t="s">
        <v>631</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153">
        <v>6183</v>
      </c>
      <c r="T34" s="153">
        <v>6183</v>
      </c>
      <c r="U34" s="152"/>
      <c r="V34" s="152"/>
    </row>
    <row r="35" spans="1:22" x14ac:dyDescent="0.25">
      <c r="A35" s="151" t="s">
        <v>2168</v>
      </c>
      <c r="B35" s="151" t="s">
        <v>2169</v>
      </c>
      <c r="C35" s="151" t="s">
        <v>3579</v>
      </c>
      <c r="D35" s="151" t="s">
        <v>3580</v>
      </c>
      <c r="E35" s="151" t="s">
        <v>3581</v>
      </c>
      <c r="F35" s="151" t="s">
        <v>3582</v>
      </c>
      <c r="G35" s="151" t="s">
        <v>3583</v>
      </c>
      <c r="H35" s="151" t="s">
        <v>2170</v>
      </c>
      <c r="I35" s="151" t="s">
        <v>2171</v>
      </c>
      <c r="J35" s="151" t="s">
        <v>2172</v>
      </c>
      <c r="K35" s="151" t="s">
        <v>1075</v>
      </c>
      <c r="L35" s="151" t="s">
        <v>1052</v>
      </c>
      <c r="M35" s="151" t="s">
        <v>174</v>
      </c>
      <c r="N35" s="151" t="s">
        <v>1077</v>
      </c>
      <c r="O35" s="151" t="s">
        <v>721</v>
      </c>
      <c r="P35" s="151" t="s">
        <v>631</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153">
        <v>94.64</v>
      </c>
      <c r="T35" s="152"/>
      <c r="U35" s="152"/>
      <c r="V35" s="152"/>
    </row>
    <row r="36" spans="1:22" x14ac:dyDescent="0.25">
      <c r="A36" s="151" t="s">
        <v>2168</v>
      </c>
      <c r="B36" s="151" t="s">
        <v>2169</v>
      </c>
      <c r="C36" s="151" t="s">
        <v>3584</v>
      </c>
      <c r="D36" s="151" t="s">
        <v>3585</v>
      </c>
      <c r="E36" s="151" t="s">
        <v>3586</v>
      </c>
      <c r="F36" s="151" t="s">
        <v>3587</v>
      </c>
      <c r="G36" s="151" t="s">
        <v>3588</v>
      </c>
      <c r="H36" s="151" t="s">
        <v>2170</v>
      </c>
      <c r="I36" s="151" t="s">
        <v>2171</v>
      </c>
      <c r="J36" s="151" t="s">
        <v>2172</v>
      </c>
      <c r="K36" s="151" t="s">
        <v>1075</v>
      </c>
      <c r="L36" s="151" t="s">
        <v>1052</v>
      </c>
      <c r="M36" s="151" t="s">
        <v>174</v>
      </c>
      <c r="N36" s="151" t="s">
        <v>1077</v>
      </c>
      <c r="O36" s="151" t="s">
        <v>721</v>
      </c>
      <c r="P36" s="151" t="s">
        <v>631</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153">
        <v>800</v>
      </c>
      <c r="T36" s="152"/>
      <c r="U36" s="152"/>
      <c r="V36" s="152"/>
    </row>
    <row r="37" spans="1:22" x14ac:dyDescent="0.25">
      <c r="A37" s="151" t="s">
        <v>2168</v>
      </c>
      <c r="B37" s="151" t="s">
        <v>2169</v>
      </c>
      <c r="C37" s="151" t="s">
        <v>3589</v>
      </c>
      <c r="D37" s="151" t="s">
        <v>3590</v>
      </c>
      <c r="E37" s="151" t="s">
        <v>3591</v>
      </c>
      <c r="F37" s="151" t="s">
        <v>3592</v>
      </c>
      <c r="G37" s="151" t="s">
        <v>3593</v>
      </c>
      <c r="H37" s="151" t="s">
        <v>2170</v>
      </c>
      <c r="I37" s="151" t="s">
        <v>2171</v>
      </c>
      <c r="J37" s="151" t="s">
        <v>2172</v>
      </c>
      <c r="K37" s="151" t="s">
        <v>1075</v>
      </c>
      <c r="L37" s="151" t="s">
        <v>1052</v>
      </c>
      <c r="M37" s="151" t="s">
        <v>174</v>
      </c>
      <c r="N37" s="151" t="s">
        <v>1077</v>
      </c>
      <c r="O37" s="151" t="s">
        <v>721</v>
      </c>
      <c r="P37" s="151" t="s">
        <v>631</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153">
        <v>750</v>
      </c>
      <c r="T37" s="152"/>
      <c r="U37" s="152"/>
      <c r="V37" s="152"/>
    </row>
    <row r="38" spans="1:22" x14ac:dyDescent="0.25">
      <c r="A38" s="151" t="s">
        <v>2168</v>
      </c>
      <c r="B38" s="151" t="s">
        <v>2169</v>
      </c>
      <c r="C38" s="151" t="s">
        <v>3594</v>
      </c>
      <c r="D38" s="151" t="s">
        <v>3595</v>
      </c>
      <c r="E38" s="151" t="s">
        <v>3596</v>
      </c>
      <c r="F38" s="151" t="s">
        <v>3597</v>
      </c>
      <c r="G38" s="151" t="s">
        <v>3598</v>
      </c>
      <c r="H38" s="151" t="s">
        <v>2170</v>
      </c>
      <c r="I38" s="151" t="s">
        <v>2171</v>
      </c>
      <c r="J38" s="151" t="s">
        <v>2172</v>
      </c>
      <c r="K38" s="151" t="s">
        <v>1075</v>
      </c>
      <c r="L38" s="151" t="s">
        <v>1052</v>
      </c>
      <c r="M38" s="151" t="s">
        <v>174</v>
      </c>
      <c r="N38" s="151" t="s">
        <v>1077</v>
      </c>
      <c r="O38" s="151" t="s">
        <v>721</v>
      </c>
      <c r="P38" s="151" t="s">
        <v>631</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153">
        <v>2075</v>
      </c>
      <c r="T38" s="152"/>
      <c r="U38" s="152"/>
      <c r="V38" s="152"/>
    </row>
    <row r="39" spans="1:22" x14ac:dyDescent="0.25">
      <c r="A39" s="151" t="s">
        <v>2168</v>
      </c>
      <c r="B39" s="151" t="s">
        <v>2169</v>
      </c>
      <c r="C39" s="151" t="s">
        <v>2251</v>
      </c>
      <c r="D39" s="151" t="s">
        <v>3599</v>
      </c>
      <c r="E39" s="151" t="s">
        <v>3600</v>
      </c>
      <c r="F39" s="151" t="s">
        <v>3601</v>
      </c>
      <c r="G39" s="151" t="s">
        <v>176</v>
      </c>
      <c r="H39" s="151" t="s">
        <v>2170</v>
      </c>
      <c r="I39" s="151" t="s">
        <v>2171</v>
      </c>
      <c r="J39" s="151" t="s">
        <v>2172</v>
      </c>
      <c r="K39" s="151" t="s">
        <v>1075</v>
      </c>
      <c r="L39" s="151" t="s">
        <v>1052</v>
      </c>
      <c r="M39" s="151" t="s">
        <v>174</v>
      </c>
      <c r="N39" s="151" t="s">
        <v>1077</v>
      </c>
      <c r="O39" s="151" t="s">
        <v>721</v>
      </c>
      <c r="P39" s="151" t="s">
        <v>631</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153">
        <v>393.56</v>
      </c>
      <c r="T39" s="152"/>
      <c r="U39" s="152"/>
      <c r="V39" s="152"/>
    </row>
    <row r="40" spans="1:22" ht="14.45" customHeight="1" x14ac:dyDescent="0.25">
      <c r="A40" s="151" t="s">
        <v>2168</v>
      </c>
      <c r="B40" s="151" t="s">
        <v>2169</v>
      </c>
      <c r="C40" s="151" t="s">
        <v>3224</v>
      </c>
      <c r="D40" s="151" t="s">
        <v>3602</v>
      </c>
      <c r="E40" s="151" t="s">
        <v>3603</v>
      </c>
      <c r="F40" s="151" t="s">
        <v>3604</v>
      </c>
      <c r="G40" s="151" t="s">
        <v>3605</v>
      </c>
      <c r="H40" s="151" t="s">
        <v>2170</v>
      </c>
      <c r="I40" s="151" t="s">
        <v>2171</v>
      </c>
      <c r="J40" s="151" t="s">
        <v>2172</v>
      </c>
      <c r="K40" s="151" t="s">
        <v>1075</v>
      </c>
      <c r="L40" s="151" t="s">
        <v>1052</v>
      </c>
      <c r="M40" s="151" t="s">
        <v>174</v>
      </c>
      <c r="N40" s="151" t="s">
        <v>1077</v>
      </c>
      <c r="O40" s="151" t="s">
        <v>721</v>
      </c>
      <c r="P40" s="151" t="s">
        <v>631</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153">
        <v>2000</v>
      </c>
      <c r="T40" s="152"/>
      <c r="U40" s="152"/>
      <c r="V40" s="152"/>
    </row>
    <row r="41" spans="1:22" ht="14.45" customHeight="1" x14ac:dyDescent="0.25">
      <c r="A41" s="151" t="s">
        <v>2168</v>
      </c>
      <c r="B41" s="151" t="s">
        <v>2169</v>
      </c>
      <c r="C41" s="151" t="s">
        <v>2726</v>
      </c>
      <c r="D41" s="151" t="s">
        <v>3606</v>
      </c>
      <c r="E41" s="151" t="s">
        <v>3607</v>
      </c>
      <c r="F41" s="151" t="s">
        <v>3608</v>
      </c>
      <c r="G41" s="151" t="s">
        <v>3609</v>
      </c>
      <c r="H41" s="151" t="s">
        <v>2170</v>
      </c>
      <c r="I41" s="151" t="s">
        <v>2171</v>
      </c>
      <c r="J41" s="151" t="s">
        <v>2172</v>
      </c>
      <c r="K41" s="151" t="s">
        <v>1075</v>
      </c>
      <c r="L41" s="151" t="s">
        <v>1052</v>
      </c>
      <c r="M41" s="151" t="s">
        <v>174</v>
      </c>
      <c r="N41" s="151" t="s">
        <v>1077</v>
      </c>
      <c r="O41" s="151" t="s">
        <v>721</v>
      </c>
      <c r="P41" s="151" t="s">
        <v>631</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153">
        <v>27.46</v>
      </c>
      <c r="T41" s="152"/>
      <c r="U41" s="152"/>
      <c r="V41" s="152"/>
    </row>
    <row r="42" spans="1:22" x14ac:dyDescent="0.25">
      <c r="A42" s="151" t="s">
        <v>2168</v>
      </c>
      <c r="B42" s="151" t="s">
        <v>2169</v>
      </c>
      <c r="C42" s="151" t="s">
        <v>3610</v>
      </c>
      <c r="D42" s="151" t="s">
        <v>3611</v>
      </c>
      <c r="E42" s="151" t="s">
        <v>3612</v>
      </c>
      <c r="F42" s="151" t="s">
        <v>3613</v>
      </c>
      <c r="G42" s="151" t="s">
        <v>3614</v>
      </c>
      <c r="H42" s="151" t="s">
        <v>2170</v>
      </c>
      <c r="I42" s="151" t="s">
        <v>2171</v>
      </c>
      <c r="J42" s="151" t="s">
        <v>2172</v>
      </c>
      <c r="K42" s="151" t="s">
        <v>1075</v>
      </c>
      <c r="L42" s="151" t="s">
        <v>1052</v>
      </c>
      <c r="M42" s="151" t="s">
        <v>174</v>
      </c>
      <c r="N42" s="151" t="s">
        <v>1077</v>
      </c>
      <c r="O42" s="151" t="s">
        <v>721</v>
      </c>
      <c r="P42" s="151" t="s">
        <v>631</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153">
        <v>292.44</v>
      </c>
      <c r="T42" s="152"/>
      <c r="U42" s="152"/>
      <c r="V42" s="152"/>
    </row>
    <row r="43" spans="1:22" x14ac:dyDescent="0.25">
      <c r="A43" s="151" t="s">
        <v>2168</v>
      </c>
      <c r="B43" s="151" t="s">
        <v>2169</v>
      </c>
      <c r="C43" s="151" t="s">
        <v>2799</v>
      </c>
      <c r="D43" s="151" t="s">
        <v>3615</v>
      </c>
      <c r="E43" s="151" t="s">
        <v>3616</v>
      </c>
      <c r="F43" s="151" t="s">
        <v>3617</v>
      </c>
      <c r="G43" s="151" t="s">
        <v>176</v>
      </c>
      <c r="H43" s="151" t="s">
        <v>2170</v>
      </c>
      <c r="I43" s="151" t="s">
        <v>2171</v>
      </c>
      <c r="J43" s="151" t="s">
        <v>2172</v>
      </c>
      <c r="K43" s="151" t="s">
        <v>1075</v>
      </c>
      <c r="L43" s="151" t="s">
        <v>1052</v>
      </c>
      <c r="M43" s="151" t="s">
        <v>174</v>
      </c>
      <c r="N43" s="151" t="s">
        <v>1077</v>
      </c>
      <c r="O43" s="151" t="s">
        <v>721</v>
      </c>
      <c r="P43" s="151" t="s">
        <v>631</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153">
        <v>80.64</v>
      </c>
      <c r="T43" s="152"/>
      <c r="U43" s="152"/>
      <c r="V43" s="152"/>
    </row>
    <row r="44" spans="1:22" x14ac:dyDescent="0.25">
      <c r="A44" s="151" t="s">
        <v>2168</v>
      </c>
      <c r="B44" s="151" t="s">
        <v>2169</v>
      </c>
      <c r="C44" s="151" t="s">
        <v>2799</v>
      </c>
      <c r="D44" s="151" t="s">
        <v>3618</v>
      </c>
      <c r="E44" s="151" t="s">
        <v>3619</v>
      </c>
      <c r="F44" s="151" t="s">
        <v>3620</v>
      </c>
      <c r="G44" s="151" t="s">
        <v>176</v>
      </c>
      <c r="H44" s="151" t="s">
        <v>2170</v>
      </c>
      <c r="I44" s="151" t="s">
        <v>2171</v>
      </c>
      <c r="J44" s="151" t="s">
        <v>2172</v>
      </c>
      <c r="K44" s="151" t="s">
        <v>1075</v>
      </c>
      <c r="L44" s="151" t="s">
        <v>1052</v>
      </c>
      <c r="M44" s="151" t="s">
        <v>174</v>
      </c>
      <c r="N44" s="151" t="s">
        <v>1077</v>
      </c>
      <c r="O44" s="151" t="s">
        <v>721</v>
      </c>
      <c r="P44" s="151" t="s">
        <v>631</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153">
        <v>1729.33</v>
      </c>
      <c r="T44" s="152"/>
      <c r="U44" s="152"/>
      <c r="V44" s="152"/>
    </row>
    <row r="45" spans="1:22" x14ac:dyDescent="0.25">
      <c r="A45" s="151" t="s">
        <v>2168</v>
      </c>
      <c r="B45" s="151" t="s">
        <v>2169</v>
      </c>
      <c r="C45" s="151" t="s">
        <v>3621</v>
      </c>
      <c r="D45" s="151" t="s">
        <v>3622</v>
      </c>
      <c r="E45" s="151" t="s">
        <v>3623</v>
      </c>
      <c r="F45" s="151" t="s">
        <v>3624</v>
      </c>
      <c r="G45" s="151" t="s">
        <v>176</v>
      </c>
      <c r="H45" s="151" t="s">
        <v>2170</v>
      </c>
      <c r="I45" s="151" t="s">
        <v>2171</v>
      </c>
      <c r="J45" s="151" t="s">
        <v>2172</v>
      </c>
      <c r="K45" s="151" t="s">
        <v>1075</v>
      </c>
      <c r="L45" s="151" t="s">
        <v>1052</v>
      </c>
      <c r="M45" s="151" t="s">
        <v>174</v>
      </c>
      <c r="N45" s="151" t="s">
        <v>1077</v>
      </c>
      <c r="O45" s="151" t="s">
        <v>721</v>
      </c>
      <c r="P45" s="151" t="s">
        <v>631</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153">
        <v>83.33</v>
      </c>
      <c r="T45" s="152"/>
      <c r="U45" s="152"/>
      <c r="V45" s="152"/>
    </row>
    <row r="46" spans="1:22" x14ac:dyDescent="0.25">
      <c r="A46" s="151" t="s">
        <v>2168</v>
      </c>
      <c r="B46" s="151" t="s">
        <v>2169</v>
      </c>
      <c r="C46" s="151" t="s">
        <v>3621</v>
      </c>
      <c r="D46" s="151" t="s">
        <v>3625</v>
      </c>
      <c r="E46" s="151" t="s">
        <v>3626</v>
      </c>
      <c r="F46" s="151" t="s">
        <v>3627</v>
      </c>
      <c r="G46" s="151" t="s">
        <v>176</v>
      </c>
      <c r="H46" s="151" t="s">
        <v>2170</v>
      </c>
      <c r="I46" s="151" t="s">
        <v>2171</v>
      </c>
      <c r="J46" s="151" t="s">
        <v>2172</v>
      </c>
      <c r="K46" s="151" t="s">
        <v>1075</v>
      </c>
      <c r="L46" s="151" t="s">
        <v>1052</v>
      </c>
      <c r="M46" s="151" t="s">
        <v>174</v>
      </c>
      <c r="N46" s="151" t="s">
        <v>1077</v>
      </c>
      <c r="O46" s="151" t="s">
        <v>721</v>
      </c>
      <c r="P46" s="151" t="s">
        <v>631</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153">
        <v>80.63</v>
      </c>
      <c r="T46" s="152"/>
      <c r="U46" s="152"/>
    </row>
    <row r="47" spans="1:22" x14ac:dyDescent="0.25">
      <c r="A47" s="151" t="s">
        <v>2168</v>
      </c>
      <c r="B47" s="151" t="s">
        <v>2169</v>
      </c>
      <c r="C47" s="151" t="s">
        <v>2618</v>
      </c>
      <c r="D47" s="151" t="s">
        <v>3628</v>
      </c>
      <c r="E47" s="151" t="s">
        <v>3629</v>
      </c>
      <c r="F47" s="151" t="s">
        <v>3630</v>
      </c>
      <c r="G47" s="151" t="s">
        <v>3631</v>
      </c>
      <c r="H47" s="151" t="s">
        <v>2170</v>
      </c>
      <c r="I47" s="151" t="s">
        <v>2171</v>
      </c>
      <c r="J47" s="151" t="s">
        <v>2172</v>
      </c>
      <c r="K47" s="151" t="s">
        <v>1075</v>
      </c>
      <c r="L47" s="151" t="s">
        <v>1052</v>
      </c>
      <c r="M47" s="151" t="s">
        <v>174</v>
      </c>
      <c r="N47" s="151" t="s">
        <v>1077</v>
      </c>
      <c r="O47" s="151" t="s">
        <v>721</v>
      </c>
      <c r="P47" s="151" t="s">
        <v>631</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153">
        <v>1390</v>
      </c>
      <c r="T47" s="152"/>
      <c r="U47" s="152"/>
    </row>
    <row r="48" spans="1:22" x14ac:dyDescent="0.25">
      <c r="A48" s="151" t="s">
        <v>2168</v>
      </c>
      <c r="B48" s="151" t="s">
        <v>2169</v>
      </c>
      <c r="C48" s="151" t="s">
        <v>2810</v>
      </c>
      <c r="D48" s="151" t="s">
        <v>3632</v>
      </c>
      <c r="E48" s="151" t="s">
        <v>3633</v>
      </c>
      <c r="F48" s="151" t="s">
        <v>3634</v>
      </c>
      <c r="G48" s="151" t="s">
        <v>176</v>
      </c>
      <c r="H48" s="151" t="s">
        <v>2170</v>
      </c>
      <c r="I48" s="151" t="s">
        <v>2171</v>
      </c>
      <c r="J48" s="151" t="s">
        <v>2172</v>
      </c>
      <c r="K48" s="151" t="s">
        <v>1075</v>
      </c>
      <c r="L48" s="151" t="s">
        <v>1052</v>
      </c>
      <c r="M48" s="151" t="s">
        <v>174</v>
      </c>
      <c r="N48" s="151" t="s">
        <v>1077</v>
      </c>
      <c r="O48" s="151" t="s">
        <v>721</v>
      </c>
      <c r="P48" s="151" t="s">
        <v>631</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153">
        <v>110</v>
      </c>
      <c r="T48" s="152"/>
      <c r="U48" s="152"/>
    </row>
    <row r="49" spans="1:21" x14ac:dyDescent="0.25">
      <c r="A49" s="151" t="s">
        <v>2168</v>
      </c>
      <c r="B49" s="151" t="s">
        <v>2169</v>
      </c>
      <c r="C49" s="151" t="s">
        <v>2255</v>
      </c>
      <c r="D49" s="151" t="s">
        <v>3635</v>
      </c>
      <c r="E49" s="151" t="s">
        <v>3636</v>
      </c>
      <c r="F49" s="151" t="s">
        <v>3637</v>
      </c>
      <c r="G49" s="151" t="s">
        <v>176</v>
      </c>
      <c r="H49" s="151" t="s">
        <v>2170</v>
      </c>
      <c r="I49" s="151" t="s">
        <v>2171</v>
      </c>
      <c r="J49" s="151" t="s">
        <v>2172</v>
      </c>
      <c r="K49" s="151" t="s">
        <v>1075</v>
      </c>
      <c r="L49" s="151" t="s">
        <v>1052</v>
      </c>
      <c r="M49" s="151" t="s">
        <v>174</v>
      </c>
      <c r="N49" s="151" t="s">
        <v>1077</v>
      </c>
      <c r="O49" s="151" t="s">
        <v>787</v>
      </c>
      <c r="P49" s="151" t="s">
        <v>676</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153">
        <v>500</v>
      </c>
      <c r="T49" s="152"/>
      <c r="U49" s="152"/>
    </row>
    <row r="50" spans="1:21" x14ac:dyDescent="0.25">
      <c r="A50" s="151" t="s">
        <v>2168</v>
      </c>
      <c r="B50" s="151" t="s">
        <v>2169</v>
      </c>
      <c r="C50" s="151" t="s">
        <v>3638</v>
      </c>
      <c r="D50" s="151" t="s">
        <v>3639</v>
      </c>
      <c r="E50" s="151" t="s">
        <v>3640</v>
      </c>
      <c r="F50" s="151" t="s">
        <v>3641</v>
      </c>
      <c r="G50" s="151" t="s">
        <v>394</v>
      </c>
      <c r="H50" s="151" t="s">
        <v>2170</v>
      </c>
      <c r="I50" s="151" t="s">
        <v>2171</v>
      </c>
      <c r="J50" s="151" t="s">
        <v>2172</v>
      </c>
      <c r="K50" s="151" t="s">
        <v>1075</v>
      </c>
      <c r="L50" s="151" t="s">
        <v>1052</v>
      </c>
      <c r="M50" s="151" t="s">
        <v>174</v>
      </c>
      <c r="N50" s="151" t="s">
        <v>1077</v>
      </c>
      <c r="O50" s="151" t="s">
        <v>787</v>
      </c>
      <c r="P50" s="151" t="s">
        <v>676</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153">
        <v>272.58</v>
      </c>
      <c r="T50" s="152"/>
      <c r="U50" s="152"/>
    </row>
    <row r="51" spans="1:21" x14ac:dyDescent="0.25">
      <c r="A51" s="151" t="s">
        <v>2168</v>
      </c>
      <c r="B51" s="151" t="s">
        <v>2169</v>
      </c>
      <c r="C51" s="151" t="s">
        <v>3638</v>
      </c>
      <c r="D51" s="151" t="s">
        <v>3642</v>
      </c>
      <c r="E51" s="151" t="s">
        <v>3643</v>
      </c>
      <c r="F51" s="151" t="s">
        <v>3644</v>
      </c>
      <c r="G51" s="151" t="s">
        <v>3645</v>
      </c>
      <c r="H51" s="151" t="s">
        <v>2170</v>
      </c>
      <c r="I51" s="151" t="s">
        <v>2171</v>
      </c>
      <c r="J51" s="151" t="s">
        <v>2172</v>
      </c>
      <c r="K51" s="151" t="s">
        <v>1075</v>
      </c>
      <c r="L51" s="151" t="s">
        <v>1052</v>
      </c>
      <c r="M51" s="151" t="s">
        <v>174</v>
      </c>
      <c r="N51" s="151" t="s">
        <v>1077</v>
      </c>
      <c r="O51" s="151" t="s">
        <v>721</v>
      </c>
      <c r="P51" s="151" t="s">
        <v>631</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153">
        <v>150</v>
      </c>
      <c r="T51" s="152"/>
      <c r="U51" s="152"/>
    </row>
    <row r="52" spans="1:21" x14ac:dyDescent="0.25">
      <c r="A52" s="151" t="s">
        <v>2168</v>
      </c>
      <c r="B52" s="151" t="s">
        <v>2169</v>
      </c>
      <c r="C52" s="151" t="s">
        <v>3638</v>
      </c>
      <c r="D52" s="151" t="s">
        <v>3646</v>
      </c>
      <c r="E52" s="151" t="s">
        <v>3647</v>
      </c>
      <c r="F52" s="151" t="s">
        <v>3648</v>
      </c>
      <c r="G52" s="151" t="s">
        <v>176</v>
      </c>
      <c r="H52" s="151" t="s">
        <v>2170</v>
      </c>
      <c r="I52" s="151" t="s">
        <v>2171</v>
      </c>
      <c r="J52" s="151" t="s">
        <v>2172</v>
      </c>
      <c r="K52" s="151" t="s">
        <v>1075</v>
      </c>
      <c r="L52" s="151" t="s">
        <v>1052</v>
      </c>
      <c r="M52" s="151" t="s">
        <v>174</v>
      </c>
      <c r="N52" s="151" t="s">
        <v>1077</v>
      </c>
      <c r="O52" s="151" t="s">
        <v>721</v>
      </c>
      <c r="P52" s="151" t="s">
        <v>631</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153">
        <v>100</v>
      </c>
      <c r="T52" s="152"/>
      <c r="U52" s="152"/>
    </row>
    <row r="53" spans="1:21" x14ac:dyDescent="0.25">
      <c r="A53" s="151" t="s">
        <v>2168</v>
      </c>
      <c r="B53" s="151" t="s">
        <v>2169</v>
      </c>
      <c r="C53" s="151" t="s">
        <v>3638</v>
      </c>
      <c r="D53" s="151" t="s">
        <v>3649</v>
      </c>
      <c r="E53" s="151" t="s">
        <v>3650</v>
      </c>
      <c r="F53" s="151" t="s">
        <v>3651</v>
      </c>
      <c r="G53" s="151" t="s">
        <v>176</v>
      </c>
      <c r="H53" s="151" t="s">
        <v>2170</v>
      </c>
      <c r="I53" s="151" t="s">
        <v>2171</v>
      </c>
      <c r="J53" s="151" t="s">
        <v>2172</v>
      </c>
      <c r="K53" s="151" t="s">
        <v>1075</v>
      </c>
      <c r="L53" s="151" t="s">
        <v>1052</v>
      </c>
      <c r="M53" s="151" t="s">
        <v>174</v>
      </c>
      <c r="N53" s="151" t="s">
        <v>1077</v>
      </c>
      <c r="O53" s="151" t="s">
        <v>721</v>
      </c>
      <c r="P53" s="151" t="s">
        <v>631</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153">
        <v>400</v>
      </c>
      <c r="T53" s="152"/>
      <c r="U53" s="152"/>
    </row>
    <row r="54" spans="1:21" x14ac:dyDescent="0.25">
      <c r="A54" s="151" t="s">
        <v>2168</v>
      </c>
      <c r="B54" s="151" t="s">
        <v>2169</v>
      </c>
      <c r="C54" s="151" t="s">
        <v>3354</v>
      </c>
      <c r="D54" s="151" t="s">
        <v>3652</v>
      </c>
      <c r="E54" s="151" t="s">
        <v>3653</v>
      </c>
      <c r="F54" s="151" t="s">
        <v>3654</v>
      </c>
      <c r="G54" s="151" t="s">
        <v>176</v>
      </c>
      <c r="H54" s="151" t="s">
        <v>2170</v>
      </c>
      <c r="I54" s="151" t="s">
        <v>2171</v>
      </c>
      <c r="J54" s="151" t="s">
        <v>2172</v>
      </c>
      <c r="K54" s="151" t="s">
        <v>1075</v>
      </c>
      <c r="L54" s="151" t="s">
        <v>1052</v>
      </c>
      <c r="M54" s="151" t="s">
        <v>174</v>
      </c>
      <c r="N54" s="151" t="s">
        <v>1077</v>
      </c>
      <c r="O54" s="151" t="s">
        <v>721</v>
      </c>
      <c r="P54" s="151" t="s">
        <v>631</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153">
        <v>2880</v>
      </c>
      <c r="T54" s="152"/>
      <c r="U54" s="152"/>
    </row>
    <row r="55" spans="1:21" x14ac:dyDescent="0.25">
      <c r="A55" s="151" t="s">
        <v>2168</v>
      </c>
      <c r="B55" s="151" t="s">
        <v>2169</v>
      </c>
      <c r="C55" s="151" t="s">
        <v>2362</v>
      </c>
      <c r="D55" s="151" t="s">
        <v>3655</v>
      </c>
      <c r="E55" s="151" t="s">
        <v>3656</v>
      </c>
      <c r="F55" s="151" t="s">
        <v>3657</v>
      </c>
      <c r="G55" s="151" t="s">
        <v>3658</v>
      </c>
      <c r="H55" s="151" t="s">
        <v>2170</v>
      </c>
      <c r="I55" s="151" t="s">
        <v>2171</v>
      </c>
      <c r="J55" s="151" t="s">
        <v>2172</v>
      </c>
      <c r="K55" s="151" t="s">
        <v>1075</v>
      </c>
      <c r="L55" s="151" t="s">
        <v>1052</v>
      </c>
      <c r="M55" s="151" t="s">
        <v>174</v>
      </c>
      <c r="N55" s="151" t="s">
        <v>1077</v>
      </c>
      <c r="O55" s="151" t="s">
        <v>721</v>
      </c>
      <c r="P55" s="151" t="s">
        <v>631</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153">
        <v>774.41</v>
      </c>
      <c r="T55" s="152"/>
      <c r="U55" s="152"/>
    </row>
    <row r="56" spans="1:21" x14ac:dyDescent="0.25">
      <c r="A56" s="151" t="s">
        <v>2168</v>
      </c>
      <c r="B56" s="151" t="s">
        <v>2169</v>
      </c>
      <c r="C56" s="151" t="s">
        <v>2362</v>
      </c>
      <c r="D56" s="151" t="s">
        <v>3659</v>
      </c>
      <c r="E56" s="151" t="s">
        <v>3660</v>
      </c>
      <c r="F56" s="151" t="s">
        <v>3661</v>
      </c>
      <c r="G56" s="151" t="s">
        <v>3662</v>
      </c>
      <c r="H56" s="151" t="s">
        <v>2170</v>
      </c>
      <c r="I56" s="151" t="s">
        <v>2171</v>
      </c>
      <c r="J56" s="151" t="s">
        <v>2172</v>
      </c>
      <c r="K56" s="151" t="s">
        <v>1075</v>
      </c>
      <c r="L56" s="151" t="s">
        <v>1052</v>
      </c>
      <c r="M56" s="151" t="s">
        <v>174</v>
      </c>
      <c r="N56" s="151" t="s">
        <v>1077</v>
      </c>
      <c r="O56" s="151" t="s">
        <v>721</v>
      </c>
      <c r="P56" s="151" t="s">
        <v>631</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153">
        <v>346.37</v>
      </c>
      <c r="T56" s="152"/>
      <c r="U56" s="152"/>
    </row>
    <row r="57" spans="1:21" x14ac:dyDescent="0.25">
      <c r="A57" s="151" t="s">
        <v>2168</v>
      </c>
      <c r="B57" s="151" t="s">
        <v>2169</v>
      </c>
      <c r="C57" s="151" t="s">
        <v>2366</v>
      </c>
      <c r="D57" s="151" t="s">
        <v>3663</v>
      </c>
      <c r="E57" s="151" t="s">
        <v>3664</v>
      </c>
      <c r="F57" s="151" t="s">
        <v>3665</v>
      </c>
      <c r="G57" s="151" t="s">
        <v>3666</v>
      </c>
      <c r="H57" s="151" t="s">
        <v>2170</v>
      </c>
      <c r="I57" s="151" t="s">
        <v>2171</v>
      </c>
      <c r="J57" s="151" t="s">
        <v>2172</v>
      </c>
      <c r="K57" s="151" t="s">
        <v>1075</v>
      </c>
      <c r="L57" s="151" t="s">
        <v>1052</v>
      </c>
      <c r="M57" s="151" t="s">
        <v>174</v>
      </c>
      <c r="N57" s="151" t="s">
        <v>1077</v>
      </c>
      <c r="O57" s="151" t="s">
        <v>721</v>
      </c>
      <c r="P57" s="151" t="s">
        <v>631</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153">
        <v>1091.24</v>
      </c>
      <c r="T57" s="152"/>
      <c r="U57" s="152"/>
    </row>
    <row r="58" spans="1:21" x14ac:dyDescent="0.25">
      <c r="A58" s="151" t="s">
        <v>3667</v>
      </c>
      <c r="B58" s="151" t="s">
        <v>3668</v>
      </c>
      <c r="C58" s="151" t="s">
        <v>2288</v>
      </c>
      <c r="D58" s="151" t="s">
        <v>3669</v>
      </c>
      <c r="E58" s="151" t="s">
        <v>3670</v>
      </c>
      <c r="F58" s="151" t="s">
        <v>3671</v>
      </c>
      <c r="G58" s="151" t="s">
        <v>2658</v>
      </c>
      <c r="H58" s="151" t="s">
        <v>3672</v>
      </c>
      <c r="I58" s="151" t="s">
        <v>178</v>
      </c>
      <c r="J58" s="151" t="s">
        <v>3673</v>
      </c>
      <c r="K58" s="151" t="s">
        <v>3674</v>
      </c>
      <c r="L58" s="151" t="s">
        <v>3675</v>
      </c>
      <c r="M58" s="151" t="s">
        <v>174</v>
      </c>
      <c r="N58" s="151" t="s">
        <v>3676</v>
      </c>
      <c r="O58" s="151" t="s">
        <v>810</v>
      </c>
      <c r="P58" s="151" t="s">
        <v>697</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153">
        <v>11113.5</v>
      </c>
      <c r="T58" s="152"/>
      <c r="U58" s="153">
        <v>11113.5</v>
      </c>
    </row>
    <row r="59" spans="1:21" x14ac:dyDescent="0.25">
      <c r="A59" s="151" t="s">
        <v>3667</v>
      </c>
      <c r="B59" s="151" t="s">
        <v>3668</v>
      </c>
      <c r="C59" s="151" t="s">
        <v>2288</v>
      </c>
      <c r="D59" s="151" t="s">
        <v>3669</v>
      </c>
      <c r="E59" s="151" t="s">
        <v>3677</v>
      </c>
      <c r="F59" s="151" t="s">
        <v>3671</v>
      </c>
      <c r="G59" s="151" t="s">
        <v>2658</v>
      </c>
      <c r="H59" s="151" t="s">
        <v>3672</v>
      </c>
      <c r="I59" s="151" t="s">
        <v>178</v>
      </c>
      <c r="J59" s="151" t="s">
        <v>3673</v>
      </c>
      <c r="K59" s="151" t="s">
        <v>3674</v>
      </c>
      <c r="L59" s="151" t="s">
        <v>3675</v>
      </c>
      <c r="M59" s="151" t="s">
        <v>174</v>
      </c>
      <c r="N59" s="151" t="s">
        <v>3676</v>
      </c>
      <c r="O59" s="151" t="s">
        <v>2935</v>
      </c>
      <c r="P59" s="151" t="s">
        <v>2936</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153">
        <v>25920</v>
      </c>
      <c r="T59" s="152"/>
      <c r="U59" s="153">
        <v>25920</v>
      </c>
    </row>
    <row r="60" spans="1:21" x14ac:dyDescent="0.25">
      <c r="A60" s="151" t="s">
        <v>3667</v>
      </c>
      <c r="B60" s="151" t="s">
        <v>3668</v>
      </c>
      <c r="C60" s="151" t="s">
        <v>2288</v>
      </c>
      <c r="D60" s="151" t="s">
        <v>3669</v>
      </c>
      <c r="E60" s="151" t="s">
        <v>3677</v>
      </c>
      <c r="F60" s="151" t="s">
        <v>3671</v>
      </c>
      <c r="G60" s="151" t="s">
        <v>2658</v>
      </c>
      <c r="H60" s="151" t="s">
        <v>3672</v>
      </c>
      <c r="I60" s="151" t="s">
        <v>178</v>
      </c>
      <c r="J60" s="151" t="s">
        <v>3673</v>
      </c>
      <c r="K60" s="151" t="s">
        <v>3674</v>
      </c>
      <c r="L60" s="151" t="s">
        <v>3675</v>
      </c>
      <c r="M60" s="151" t="s">
        <v>174</v>
      </c>
      <c r="N60" s="151" t="s">
        <v>3676</v>
      </c>
      <c r="O60" s="151" t="s">
        <v>786</v>
      </c>
      <c r="P60" s="151" t="s">
        <v>674</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153">
        <v>25122.799999999999</v>
      </c>
      <c r="T60" s="152"/>
      <c r="U60" s="153">
        <v>25122.799999999999</v>
      </c>
    </row>
    <row r="61" spans="1:21" x14ac:dyDescent="0.25">
      <c r="A61" s="151" t="s">
        <v>3667</v>
      </c>
      <c r="B61" s="151" t="s">
        <v>3668</v>
      </c>
      <c r="C61" s="151" t="s">
        <v>2288</v>
      </c>
      <c r="D61" s="151" t="s">
        <v>3669</v>
      </c>
      <c r="E61" s="151" t="s">
        <v>3678</v>
      </c>
      <c r="F61" s="151" t="s">
        <v>3671</v>
      </c>
      <c r="G61" s="151" t="s">
        <v>2658</v>
      </c>
      <c r="H61" s="151" t="s">
        <v>3672</v>
      </c>
      <c r="I61" s="151" t="s">
        <v>178</v>
      </c>
      <c r="J61" s="151" t="s">
        <v>3673</v>
      </c>
      <c r="K61" s="151" t="s">
        <v>3674</v>
      </c>
      <c r="L61" s="151" t="s">
        <v>3675</v>
      </c>
      <c r="M61" s="151" t="s">
        <v>174</v>
      </c>
      <c r="N61" s="151" t="s">
        <v>3676</v>
      </c>
      <c r="O61" s="151" t="s">
        <v>3679</v>
      </c>
      <c r="P61" s="151" t="s">
        <v>697</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153">
        <v>8000</v>
      </c>
      <c r="T61" s="152"/>
      <c r="U61" s="153">
        <v>8000</v>
      </c>
    </row>
    <row r="62" spans="1:21" x14ac:dyDescent="0.25">
      <c r="A62" s="151" t="s">
        <v>3667</v>
      </c>
      <c r="B62" s="151" t="s">
        <v>3668</v>
      </c>
      <c r="C62" s="151" t="s">
        <v>2288</v>
      </c>
      <c r="D62" s="151" t="s">
        <v>3669</v>
      </c>
      <c r="E62" s="151" t="s">
        <v>3680</v>
      </c>
      <c r="F62" s="151" t="s">
        <v>3681</v>
      </c>
      <c r="G62" s="151" t="s">
        <v>2658</v>
      </c>
      <c r="H62" s="151" t="s">
        <v>3672</v>
      </c>
      <c r="I62" s="151" t="s">
        <v>178</v>
      </c>
      <c r="J62" s="151" t="s">
        <v>3673</v>
      </c>
      <c r="K62" s="151" t="s">
        <v>3674</v>
      </c>
      <c r="L62" s="151" t="s">
        <v>3675</v>
      </c>
      <c r="M62" s="151" t="s">
        <v>174</v>
      </c>
      <c r="N62" s="151" t="s">
        <v>3676</v>
      </c>
      <c r="O62" s="151" t="s">
        <v>810</v>
      </c>
      <c r="P62" s="151" t="s">
        <v>697</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153">
        <v>56486.5</v>
      </c>
      <c r="T62" s="152"/>
      <c r="U62" s="153">
        <v>56486.5</v>
      </c>
    </row>
    <row r="63" spans="1:21" x14ac:dyDescent="0.25">
      <c r="A63" s="151" t="s">
        <v>3667</v>
      </c>
      <c r="B63" s="151" t="s">
        <v>3668</v>
      </c>
      <c r="C63" s="151" t="s">
        <v>2288</v>
      </c>
      <c r="D63" s="151" t="s">
        <v>3669</v>
      </c>
      <c r="E63" s="151" t="s">
        <v>3680</v>
      </c>
      <c r="F63" s="151" t="s">
        <v>3681</v>
      </c>
      <c r="G63" s="151" t="s">
        <v>2658</v>
      </c>
      <c r="H63" s="151" t="s">
        <v>3672</v>
      </c>
      <c r="I63" s="151" t="s">
        <v>178</v>
      </c>
      <c r="J63" s="151" t="s">
        <v>3673</v>
      </c>
      <c r="K63" s="151" t="s">
        <v>3674</v>
      </c>
      <c r="L63" s="151" t="s">
        <v>3675</v>
      </c>
      <c r="M63" s="151" t="s">
        <v>174</v>
      </c>
      <c r="N63" s="151" t="s">
        <v>3676</v>
      </c>
      <c r="O63" s="151" t="s">
        <v>801</v>
      </c>
      <c r="P63" s="151" t="s">
        <v>687</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153">
        <v>80114.12</v>
      </c>
      <c r="T63" s="152"/>
      <c r="U63" s="153">
        <v>80114.12</v>
      </c>
    </row>
    <row r="64" spans="1:21" x14ac:dyDescent="0.25">
      <c r="A64" s="151" t="s">
        <v>3667</v>
      </c>
      <c r="B64" s="151" t="s">
        <v>3668</v>
      </c>
      <c r="C64" s="151" t="s">
        <v>2288</v>
      </c>
      <c r="D64" s="151" t="s">
        <v>3669</v>
      </c>
      <c r="E64" s="151" t="s">
        <v>3682</v>
      </c>
      <c r="F64" s="151" t="s">
        <v>3681</v>
      </c>
      <c r="G64" s="151" t="s">
        <v>2658</v>
      </c>
      <c r="H64" s="151" t="s">
        <v>3672</v>
      </c>
      <c r="I64" s="151" t="s">
        <v>178</v>
      </c>
      <c r="J64" s="151" t="s">
        <v>3673</v>
      </c>
      <c r="K64" s="151" t="s">
        <v>3674</v>
      </c>
      <c r="L64" s="151" t="s">
        <v>3675</v>
      </c>
      <c r="M64" s="151" t="s">
        <v>174</v>
      </c>
      <c r="N64" s="151" t="s">
        <v>3676</v>
      </c>
      <c r="O64" s="151" t="s">
        <v>786</v>
      </c>
      <c r="P64" s="151" t="s">
        <v>674</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153">
        <v>34087.199999999997</v>
      </c>
      <c r="T64" s="152"/>
      <c r="U64" s="153">
        <v>34087.199999999997</v>
      </c>
    </row>
    <row r="65" spans="1:21" x14ac:dyDescent="0.25">
      <c r="A65" s="151" t="s">
        <v>3667</v>
      </c>
      <c r="B65" s="151" t="s">
        <v>3668</v>
      </c>
      <c r="C65" s="151" t="s">
        <v>2288</v>
      </c>
      <c r="D65" s="151" t="s">
        <v>3669</v>
      </c>
      <c r="E65" s="151" t="s">
        <v>3682</v>
      </c>
      <c r="F65" s="151" t="s">
        <v>3681</v>
      </c>
      <c r="G65" s="151" t="s">
        <v>2658</v>
      </c>
      <c r="H65" s="151" t="s">
        <v>3672</v>
      </c>
      <c r="I65" s="151" t="s">
        <v>178</v>
      </c>
      <c r="J65" s="151" t="s">
        <v>3673</v>
      </c>
      <c r="K65" s="151" t="s">
        <v>3674</v>
      </c>
      <c r="L65" s="151" t="s">
        <v>3675</v>
      </c>
      <c r="M65" s="151" t="s">
        <v>174</v>
      </c>
      <c r="N65" s="151" t="s">
        <v>3676</v>
      </c>
      <c r="O65" s="151" t="s">
        <v>815</v>
      </c>
      <c r="P65" s="151" t="s">
        <v>702</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153">
        <v>6477</v>
      </c>
      <c r="T65" s="152"/>
      <c r="U65" s="153">
        <v>6477</v>
      </c>
    </row>
    <row r="66" spans="1:21" x14ac:dyDescent="0.25">
      <c r="A66" s="151" t="s">
        <v>3667</v>
      </c>
      <c r="B66" s="151" t="s">
        <v>3668</v>
      </c>
      <c r="C66" s="151" t="s">
        <v>2288</v>
      </c>
      <c r="D66" s="151" t="s">
        <v>3669</v>
      </c>
      <c r="E66" s="151" t="s">
        <v>3682</v>
      </c>
      <c r="F66" s="151" t="s">
        <v>3681</v>
      </c>
      <c r="G66" s="151" t="s">
        <v>2658</v>
      </c>
      <c r="H66" s="151" t="s">
        <v>3672</v>
      </c>
      <c r="I66" s="151" t="s">
        <v>178</v>
      </c>
      <c r="J66" s="151" t="s">
        <v>3673</v>
      </c>
      <c r="K66" s="151" t="s">
        <v>3674</v>
      </c>
      <c r="L66" s="151" t="s">
        <v>3675</v>
      </c>
      <c r="M66" s="151" t="s">
        <v>174</v>
      </c>
      <c r="N66" s="151" t="s">
        <v>3676</v>
      </c>
      <c r="O66" s="151" t="s">
        <v>832</v>
      </c>
      <c r="P66" s="151" t="s">
        <v>718</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153">
        <v>36000</v>
      </c>
      <c r="T66" s="152"/>
      <c r="U66" s="153">
        <v>36000</v>
      </c>
    </row>
    <row r="67" spans="1:21" x14ac:dyDescent="0.25">
      <c r="A67" s="151" t="s">
        <v>3667</v>
      </c>
      <c r="B67" s="151" t="s">
        <v>3668</v>
      </c>
      <c r="C67" s="151" t="s">
        <v>2288</v>
      </c>
      <c r="D67" s="151" t="s">
        <v>3669</v>
      </c>
      <c r="E67" s="151" t="s">
        <v>3683</v>
      </c>
      <c r="F67" s="151" t="s">
        <v>3681</v>
      </c>
      <c r="G67" s="151" t="s">
        <v>2658</v>
      </c>
      <c r="H67" s="151" t="s">
        <v>3672</v>
      </c>
      <c r="I67" s="151" t="s">
        <v>178</v>
      </c>
      <c r="J67" s="151" t="s">
        <v>3673</v>
      </c>
      <c r="K67" s="151" t="s">
        <v>3674</v>
      </c>
      <c r="L67" s="151" t="s">
        <v>3675</v>
      </c>
      <c r="M67" s="151" t="s">
        <v>174</v>
      </c>
      <c r="N67" s="151" t="s">
        <v>3676</v>
      </c>
      <c r="O67" s="151" t="s">
        <v>3679</v>
      </c>
      <c r="P67" s="151" t="s">
        <v>697</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153">
        <v>12000</v>
      </c>
      <c r="T67" s="152"/>
      <c r="U67" s="153">
        <v>12000</v>
      </c>
    </row>
    <row r="68" spans="1:21" x14ac:dyDescent="0.25">
      <c r="A68" s="151" t="s">
        <v>3667</v>
      </c>
      <c r="B68" s="151" t="s">
        <v>3668</v>
      </c>
      <c r="C68" s="151" t="s">
        <v>2288</v>
      </c>
      <c r="D68" s="151" t="s">
        <v>3669</v>
      </c>
      <c r="E68" s="151" t="s">
        <v>3684</v>
      </c>
      <c r="F68" s="151" t="s">
        <v>3671</v>
      </c>
      <c r="G68" s="151" t="s">
        <v>2658</v>
      </c>
      <c r="H68" s="151" t="s">
        <v>3672</v>
      </c>
      <c r="I68" s="151" t="s">
        <v>178</v>
      </c>
      <c r="J68" s="151" t="s">
        <v>3673</v>
      </c>
      <c r="K68" s="151" t="s">
        <v>3674</v>
      </c>
      <c r="L68" s="151" t="s">
        <v>3675</v>
      </c>
      <c r="M68" s="151" t="s">
        <v>174</v>
      </c>
      <c r="N68" s="151" t="s">
        <v>3676</v>
      </c>
      <c r="O68" s="151" t="s">
        <v>787</v>
      </c>
      <c r="P68" s="151" t="s">
        <v>676</v>
      </c>
      <c r="Q68" s="51" t="str">
        <f t="shared" ref="Q68:Q131" si="1">LEFT(O68,1)</f>
        <v>3</v>
      </c>
      <c r="R68" s="51" t="str">
        <f>IF(M68="","",IF(AND(M68&lt;&gt;'Tabelas auxiliares'!$B$236,M68&lt;&gt;'Tabelas auxiliares'!$B$237,M68&lt;&gt;'Tabelas auxiliares'!$C$236,M68&lt;&gt;'Tabelas auxiliares'!$C$237),"FOLHA DE PESSOAL",IF(Q68='Tabelas auxiliares'!$A$237,"CUSTEIO",IF(Q68='Tabelas auxiliares'!$A$236,"INVESTIMENTO","ERRO - VERIFICAR"))))</f>
        <v>CUSTEIO</v>
      </c>
      <c r="S68" s="153">
        <v>114000</v>
      </c>
      <c r="T68" s="153">
        <v>114000</v>
      </c>
      <c r="U68" s="152"/>
    </row>
    <row r="69" spans="1:21" x14ac:dyDescent="0.25">
      <c r="A69" s="151" t="s">
        <v>3667</v>
      </c>
      <c r="B69" s="151" t="s">
        <v>3668</v>
      </c>
      <c r="C69" s="151" t="s">
        <v>2288</v>
      </c>
      <c r="D69" s="151" t="s">
        <v>3669</v>
      </c>
      <c r="E69" s="151" t="s">
        <v>3685</v>
      </c>
      <c r="F69" s="151" t="s">
        <v>3671</v>
      </c>
      <c r="G69" s="151" t="s">
        <v>2658</v>
      </c>
      <c r="H69" s="151" t="s">
        <v>3672</v>
      </c>
      <c r="I69" s="151" t="s">
        <v>178</v>
      </c>
      <c r="J69" s="151" t="s">
        <v>3673</v>
      </c>
      <c r="K69" s="151" t="s">
        <v>3674</v>
      </c>
      <c r="L69" s="151" t="s">
        <v>3675</v>
      </c>
      <c r="M69" s="151" t="s">
        <v>174</v>
      </c>
      <c r="N69" s="151" t="s">
        <v>3676</v>
      </c>
      <c r="O69" s="151" t="s">
        <v>719</v>
      </c>
      <c r="P69" s="151" t="s">
        <v>628</v>
      </c>
      <c r="Q69" s="51" t="str">
        <f t="shared" si="1"/>
        <v>3</v>
      </c>
      <c r="R69" s="51" t="str">
        <f>IF(M69="","",IF(AND(M69&lt;&gt;'Tabelas auxiliares'!$B$236,M69&lt;&gt;'Tabelas auxiliares'!$B$237,M69&lt;&gt;'Tabelas auxiliares'!$C$236,M69&lt;&gt;'Tabelas auxiliares'!$C$237),"FOLHA DE PESSOAL",IF(Q69='Tabelas auxiliares'!$A$237,"CUSTEIO",IF(Q69='Tabelas auxiliares'!$A$236,"INVESTIMENTO","ERRO - VERIFICAR"))))</f>
        <v>CUSTEIO</v>
      </c>
      <c r="S69" s="153">
        <v>119520</v>
      </c>
      <c r="T69" s="153">
        <v>87474.67</v>
      </c>
      <c r="U69" s="153">
        <v>32045.33</v>
      </c>
    </row>
    <row r="70" spans="1:21" x14ac:dyDescent="0.25">
      <c r="A70" s="151" t="s">
        <v>3667</v>
      </c>
      <c r="B70" s="151" t="s">
        <v>3668</v>
      </c>
      <c r="C70" s="151" t="s">
        <v>2288</v>
      </c>
      <c r="D70" s="151" t="s">
        <v>3669</v>
      </c>
      <c r="E70" s="151" t="s">
        <v>3686</v>
      </c>
      <c r="F70" s="151" t="s">
        <v>3681</v>
      </c>
      <c r="G70" s="151" t="s">
        <v>2658</v>
      </c>
      <c r="H70" s="151" t="s">
        <v>3672</v>
      </c>
      <c r="I70" s="151" t="s">
        <v>178</v>
      </c>
      <c r="J70" s="151" t="s">
        <v>3673</v>
      </c>
      <c r="K70" s="151" t="s">
        <v>3674</v>
      </c>
      <c r="L70" s="151" t="s">
        <v>3675</v>
      </c>
      <c r="M70" s="151" t="s">
        <v>174</v>
      </c>
      <c r="N70" s="151" t="s">
        <v>3676</v>
      </c>
      <c r="O70" s="151" t="s">
        <v>787</v>
      </c>
      <c r="P70" s="151" t="s">
        <v>676</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153">
        <v>171000</v>
      </c>
      <c r="T70" s="153">
        <v>171000</v>
      </c>
      <c r="U70" s="152"/>
    </row>
    <row r="71" spans="1:21" x14ac:dyDescent="0.25">
      <c r="A71" s="151" t="s">
        <v>3667</v>
      </c>
      <c r="B71" s="151" t="s">
        <v>3668</v>
      </c>
      <c r="C71" s="151" t="s">
        <v>2288</v>
      </c>
      <c r="D71" s="151" t="s">
        <v>3669</v>
      </c>
      <c r="E71" s="151" t="s">
        <v>3687</v>
      </c>
      <c r="F71" s="151" t="s">
        <v>3681</v>
      </c>
      <c r="G71" s="151" t="s">
        <v>2658</v>
      </c>
      <c r="H71" s="151" t="s">
        <v>3672</v>
      </c>
      <c r="I71" s="151" t="s">
        <v>178</v>
      </c>
      <c r="J71" s="151" t="s">
        <v>3673</v>
      </c>
      <c r="K71" s="151" t="s">
        <v>3674</v>
      </c>
      <c r="L71" s="151" t="s">
        <v>3675</v>
      </c>
      <c r="M71" s="151" t="s">
        <v>174</v>
      </c>
      <c r="N71" s="151" t="s">
        <v>3676</v>
      </c>
      <c r="O71" s="151" t="s">
        <v>719</v>
      </c>
      <c r="P71" s="151" t="s">
        <v>628</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153">
        <v>179280</v>
      </c>
      <c r="T71" s="153">
        <v>179280</v>
      </c>
      <c r="U71" s="152"/>
    </row>
    <row r="72" spans="1:21" x14ac:dyDescent="0.25">
      <c r="A72" s="151" t="s">
        <v>3667</v>
      </c>
      <c r="B72" s="151" t="s">
        <v>3668</v>
      </c>
      <c r="C72" s="151" t="s">
        <v>2288</v>
      </c>
      <c r="D72" s="151" t="s">
        <v>3669</v>
      </c>
      <c r="E72" s="151" t="s">
        <v>3688</v>
      </c>
      <c r="F72" s="151" t="s">
        <v>3671</v>
      </c>
      <c r="G72" s="151" t="s">
        <v>2658</v>
      </c>
      <c r="H72" s="151" t="s">
        <v>3672</v>
      </c>
      <c r="I72" s="151" t="s">
        <v>178</v>
      </c>
      <c r="J72" s="151" t="s">
        <v>3673</v>
      </c>
      <c r="K72" s="151" t="s">
        <v>3674</v>
      </c>
      <c r="L72" s="151" t="s">
        <v>3675</v>
      </c>
      <c r="M72" s="151" t="s">
        <v>174</v>
      </c>
      <c r="N72" s="151" t="s">
        <v>3676</v>
      </c>
      <c r="O72" s="151" t="s">
        <v>804</v>
      </c>
      <c r="P72" s="151" t="s">
        <v>691</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153">
        <v>16188</v>
      </c>
      <c r="T72" s="152"/>
      <c r="U72" s="153">
        <v>16188</v>
      </c>
    </row>
    <row r="73" spans="1:21" x14ac:dyDescent="0.25">
      <c r="A73" s="151" t="s">
        <v>3667</v>
      </c>
      <c r="B73" s="151" t="s">
        <v>3668</v>
      </c>
      <c r="C73" s="151" t="s">
        <v>2288</v>
      </c>
      <c r="D73" s="151" t="s">
        <v>3669</v>
      </c>
      <c r="E73" s="151" t="s">
        <v>3689</v>
      </c>
      <c r="F73" s="151" t="s">
        <v>3681</v>
      </c>
      <c r="G73" s="151" t="s">
        <v>2658</v>
      </c>
      <c r="H73" s="151" t="s">
        <v>3672</v>
      </c>
      <c r="I73" s="151" t="s">
        <v>178</v>
      </c>
      <c r="J73" s="151" t="s">
        <v>3673</v>
      </c>
      <c r="K73" s="151" t="s">
        <v>3674</v>
      </c>
      <c r="L73" s="151" t="s">
        <v>3675</v>
      </c>
      <c r="M73" s="151" t="s">
        <v>174</v>
      </c>
      <c r="N73" s="151" t="s">
        <v>3676</v>
      </c>
      <c r="O73" s="151" t="s">
        <v>804</v>
      </c>
      <c r="P73" s="151" t="s">
        <v>691</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153">
        <v>24282</v>
      </c>
      <c r="T73" s="152"/>
      <c r="U73" s="153">
        <v>24282</v>
      </c>
    </row>
    <row r="74" spans="1:21" x14ac:dyDescent="0.25">
      <c r="A74" s="151" t="s">
        <v>3667</v>
      </c>
      <c r="B74" s="151" t="s">
        <v>3668</v>
      </c>
      <c r="C74" s="151" t="s">
        <v>2288</v>
      </c>
      <c r="D74" s="151" t="s">
        <v>3690</v>
      </c>
      <c r="E74" s="151" t="s">
        <v>3691</v>
      </c>
      <c r="F74" s="151" t="s">
        <v>3692</v>
      </c>
      <c r="G74" s="151" t="s">
        <v>2658</v>
      </c>
      <c r="H74" s="151" t="s">
        <v>3672</v>
      </c>
      <c r="I74" s="151" t="s">
        <v>178</v>
      </c>
      <c r="J74" s="151" t="s">
        <v>3673</v>
      </c>
      <c r="K74" s="151" t="s">
        <v>3674</v>
      </c>
      <c r="L74" s="151" t="s">
        <v>3675</v>
      </c>
      <c r="M74" s="151" t="s">
        <v>174</v>
      </c>
      <c r="N74" s="151" t="s">
        <v>3676</v>
      </c>
      <c r="O74" s="151" t="s">
        <v>779</v>
      </c>
      <c r="P74" s="151" t="s">
        <v>669</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153">
        <v>79953.58</v>
      </c>
      <c r="T74" s="153">
        <v>79953.58</v>
      </c>
      <c r="U74" s="152"/>
    </row>
    <row r="75" spans="1:21"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row>
    <row r="76" spans="1:21"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65"/>
    </row>
    <row r="77" spans="1:21"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65"/>
    </row>
    <row r="78" spans="1:21"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65"/>
    </row>
    <row r="79" spans="1:21"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65"/>
    </row>
    <row r="80" spans="1:21"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65"/>
    </row>
    <row r="81" spans="17:19"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65"/>
    </row>
    <row r="82" spans="17:19"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65"/>
    </row>
    <row r="83" spans="17:19"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65"/>
    </row>
    <row r="84" spans="17:19"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65"/>
    </row>
    <row r="85" spans="17:19"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65"/>
    </row>
    <row r="86" spans="17:19"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65"/>
    </row>
    <row r="87" spans="17:19"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65"/>
    </row>
    <row r="88" spans="17:19"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65"/>
    </row>
    <row r="89" spans="17:19"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65"/>
    </row>
    <row r="90" spans="17:19"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65"/>
    </row>
    <row r="91" spans="17:19"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65"/>
    </row>
    <row r="92" spans="17:19"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65"/>
    </row>
    <row r="93" spans="17:19"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65"/>
    </row>
    <row r="94" spans="17:19"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65"/>
    </row>
    <row r="95" spans="17:19"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65"/>
    </row>
    <row r="96" spans="17:19"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65"/>
    </row>
    <row r="97" spans="17:21"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65"/>
      <c r="U97" s="44"/>
    </row>
    <row r="98" spans="17:21"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65"/>
    </row>
    <row r="99" spans="17:21"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65"/>
    </row>
    <row r="100" spans="17:21"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65"/>
    </row>
    <row r="101" spans="17:21"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65"/>
    </row>
    <row r="102" spans="17:21"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65"/>
    </row>
    <row r="103" spans="17:21"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66"/>
      <c r="U103" s="44"/>
    </row>
    <row r="104" spans="17:21"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65"/>
    </row>
    <row r="105" spans="17:21"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65"/>
      <c r="U105" s="44"/>
    </row>
    <row r="106" spans="17:21"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65"/>
      <c r="U106" s="44"/>
    </row>
    <row r="107" spans="17:21"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65"/>
      <c r="U107" s="44"/>
    </row>
    <row r="108" spans="17:21"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65"/>
    </row>
    <row r="109" spans="17:21"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65"/>
    </row>
    <row r="110" spans="17:21"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65"/>
    </row>
    <row r="111" spans="17:21"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66"/>
    </row>
    <row r="112" spans="17:21"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66"/>
    </row>
    <row r="113" spans="17:19"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66"/>
    </row>
    <row r="114" spans="17:19"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66"/>
    </row>
    <row r="115" spans="17:19"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66"/>
    </row>
    <row r="116" spans="17:19"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66"/>
    </row>
    <row r="117" spans="17:19"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66"/>
    </row>
    <row r="118" spans="17:19"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66"/>
    </row>
    <row r="119" spans="17:19"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66"/>
    </row>
    <row r="120" spans="17:19"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66"/>
    </row>
    <row r="121" spans="17:19"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66"/>
    </row>
    <row r="122" spans="17:19"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66"/>
    </row>
    <row r="123" spans="17:19"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66"/>
    </row>
    <row r="124" spans="17:19"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66"/>
    </row>
    <row r="125" spans="17:19"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66"/>
    </row>
    <row r="126" spans="17:19"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66"/>
    </row>
    <row r="127" spans="17:19"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66"/>
    </row>
    <row r="128" spans="17:19"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66"/>
    </row>
    <row r="129" spans="17:19"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66"/>
    </row>
    <row r="130" spans="17:19"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66"/>
    </row>
    <row r="131" spans="17:19"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66"/>
    </row>
    <row r="132" spans="17:19" x14ac:dyDescent="0.25">
      <c r="Q132" s="51" t="str">
        <f t="shared" ref="Q132:Q195" si="2">LEFT(O132,1)</f>
        <v/>
      </c>
      <c r="R132" s="51" t="str">
        <f>IF(M132="","",IF(AND(M132&lt;&gt;'Tabelas auxiliares'!$B$236,M132&lt;&gt;'Tabelas auxiliares'!$B$237,M132&lt;&gt;'Tabelas auxiliares'!$C$236,M132&lt;&gt;'Tabelas auxiliares'!$C$237),"FOLHA DE PESSOAL",IF(Q132='Tabelas auxiliares'!$A$237,"CUSTEIO",IF(Q132='Tabelas auxiliares'!$A$236,"INVESTIMENTO","ERRO - VERIFICAR"))))</f>
        <v/>
      </c>
      <c r="S132" s="66"/>
    </row>
    <row r="133" spans="17:19" x14ac:dyDescent="0.25">
      <c r="Q133" s="51" t="str">
        <f t="shared" si="2"/>
        <v/>
      </c>
      <c r="R133" s="51" t="str">
        <f>IF(M133="","",IF(AND(M133&lt;&gt;'Tabelas auxiliares'!$B$236,M133&lt;&gt;'Tabelas auxiliares'!$B$237,M133&lt;&gt;'Tabelas auxiliares'!$C$236,M133&lt;&gt;'Tabelas auxiliares'!$C$237),"FOLHA DE PESSOAL",IF(Q133='Tabelas auxiliares'!$A$237,"CUSTEIO",IF(Q133='Tabelas auxiliares'!$A$236,"INVESTIMENTO","ERRO - VERIFICAR"))))</f>
        <v/>
      </c>
      <c r="S133" s="66"/>
    </row>
    <row r="134" spans="17:19"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66"/>
    </row>
    <row r="135" spans="17:19"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66"/>
    </row>
    <row r="136" spans="17:19"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66"/>
    </row>
    <row r="137" spans="17:19"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66"/>
    </row>
    <row r="138" spans="17:19"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66"/>
    </row>
    <row r="139" spans="17:19"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66"/>
    </row>
    <row r="140" spans="17:19"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66"/>
    </row>
    <row r="141" spans="17:19"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66"/>
    </row>
    <row r="142" spans="17:19"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66"/>
    </row>
    <row r="143" spans="17:19"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66"/>
    </row>
    <row r="144" spans="17:19"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66"/>
    </row>
    <row r="145" spans="17:19"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66"/>
    </row>
    <row r="146" spans="17:19"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66"/>
    </row>
    <row r="147" spans="17:19"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66"/>
    </row>
    <row r="148" spans="17:19"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66"/>
    </row>
    <row r="149" spans="17:19"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66"/>
    </row>
    <row r="150" spans="17:19"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66"/>
    </row>
    <row r="151" spans="17:19"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66"/>
    </row>
    <row r="152" spans="17:19"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66"/>
    </row>
    <row r="153" spans="17:19"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66"/>
    </row>
    <row r="154" spans="17:19"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66"/>
    </row>
    <row r="155" spans="17:19"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66"/>
    </row>
    <row r="156" spans="17:19"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66"/>
    </row>
    <row r="157" spans="17:19"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66"/>
    </row>
    <row r="158" spans="17:19"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66"/>
    </row>
    <row r="159" spans="17:19"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66"/>
    </row>
    <row r="160" spans="17:19"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66"/>
    </row>
    <row r="161" spans="17:19"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66"/>
    </row>
    <row r="162" spans="17:19"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66"/>
    </row>
    <row r="163" spans="17:19"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66"/>
    </row>
    <row r="164" spans="17:19"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66"/>
    </row>
    <row r="165" spans="17:19"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66"/>
    </row>
    <row r="166" spans="17:19"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66"/>
    </row>
    <row r="167" spans="17:19"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66"/>
    </row>
    <row r="168" spans="17:19"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66"/>
    </row>
    <row r="169" spans="17:19"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66"/>
    </row>
    <row r="170" spans="17:19"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66"/>
    </row>
    <row r="171" spans="17:19"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66"/>
    </row>
    <row r="172" spans="17:19"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66"/>
    </row>
    <row r="173" spans="17:19"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66"/>
    </row>
    <row r="174" spans="17:19"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66"/>
    </row>
    <row r="175" spans="17:19"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66"/>
    </row>
    <row r="176" spans="17:19"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66"/>
    </row>
    <row r="177" spans="17:19"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66"/>
    </row>
    <row r="178" spans="17:19"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66"/>
    </row>
    <row r="179" spans="17:19"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66"/>
    </row>
    <row r="180" spans="17:19"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66"/>
    </row>
    <row r="181" spans="17:19"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66"/>
    </row>
    <row r="182" spans="17:19"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66"/>
    </row>
    <row r="183" spans="17:19"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66"/>
    </row>
    <row r="184" spans="17:19"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66"/>
    </row>
    <row r="185" spans="17:19"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66"/>
    </row>
    <row r="186" spans="17:19"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66"/>
    </row>
    <row r="187" spans="17:19"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66"/>
    </row>
    <row r="188" spans="17:19"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66"/>
    </row>
    <row r="189" spans="17:19"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66"/>
    </row>
    <row r="190" spans="17:19"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66"/>
    </row>
    <row r="191" spans="17:19"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66"/>
    </row>
    <row r="192" spans="17:19"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66"/>
    </row>
    <row r="193" spans="17:19"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66"/>
    </row>
    <row r="194" spans="17:19"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66"/>
    </row>
    <row r="195" spans="17:19"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66"/>
    </row>
    <row r="196" spans="17:19" x14ac:dyDescent="0.25">
      <c r="Q196" s="51" t="str">
        <f t="shared" ref="Q196:Q259" si="3">LEFT(O196,1)</f>
        <v/>
      </c>
      <c r="R196" s="51" t="str">
        <f>IF(M196="","",IF(AND(M196&lt;&gt;'Tabelas auxiliares'!$B$236,M196&lt;&gt;'Tabelas auxiliares'!$B$237,M196&lt;&gt;'Tabelas auxiliares'!$C$236,M196&lt;&gt;'Tabelas auxiliares'!$C$237),"FOLHA DE PESSOAL",IF(Q196='Tabelas auxiliares'!$A$237,"CUSTEIO",IF(Q196='Tabelas auxiliares'!$A$236,"INVESTIMENTO","ERRO - VERIFICAR"))))</f>
        <v/>
      </c>
      <c r="S196" s="66"/>
    </row>
    <row r="197" spans="17:19" x14ac:dyDescent="0.25">
      <c r="Q197" s="51" t="str">
        <f t="shared" si="3"/>
        <v/>
      </c>
      <c r="R197" s="51" t="str">
        <f>IF(M197="","",IF(AND(M197&lt;&gt;'Tabelas auxiliares'!$B$236,M197&lt;&gt;'Tabelas auxiliares'!$B$237,M197&lt;&gt;'Tabelas auxiliares'!$C$236,M197&lt;&gt;'Tabelas auxiliares'!$C$237),"FOLHA DE PESSOAL",IF(Q197='Tabelas auxiliares'!$A$237,"CUSTEIO",IF(Q197='Tabelas auxiliares'!$A$236,"INVESTIMENTO","ERRO - VERIFICAR"))))</f>
        <v/>
      </c>
      <c r="S197" s="66"/>
    </row>
    <row r="198" spans="17:19"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66"/>
    </row>
    <row r="199" spans="17:19"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66"/>
    </row>
    <row r="200" spans="17:19"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66"/>
    </row>
    <row r="201" spans="17:19"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66"/>
    </row>
    <row r="202" spans="17:19"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66"/>
    </row>
    <row r="203" spans="17:19"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66"/>
    </row>
    <row r="204" spans="17:19"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66"/>
    </row>
    <row r="205" spans="17:19"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66"/>
    </row>
    <row r="206" spans="17:19"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66"/>
    </row>
    <row r="207" spans="17:19"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66"/>
    </row>
    <row r="208" spans="17:19"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66"/>
    </row>
    <row r="209" spans="17:19"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66"/>
    </row>
    <row r="210" spans="17:19"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66"/>
    </row>
    <row r="211" spans="17:19"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66"/>
    </row>
    <row r="212" spans="17:19"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66"/>
    </row>
    <row r="213" spans="17:19"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66"/>
    </row>
    <row r="214" spans="17:19"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66"/>
    </row>
    <row r="215" spans="17:19"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66"/>
    </row>
    <row r="216" spans="17:19"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66"/>
    </row>
    <row r="217" spans="17:19"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66"/>
    </row>
    <row r="218" spans="17:19"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66"/>
    </row>
    <row r="219" spans="17:19"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66"/>
    </row>
    <row r="220" spans="17:19"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66"/>
    </row>
    <row r="221" spans="17:19"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66"/>
    </row>
    <row r="222" spans="17:19"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66"/>
    </row>
    <row r="223" spans="17:19"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66"/>
    </row>
    <row r="224" spans="17:19"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66"/>
    </row>
    <row r="225" spans="17:19"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66"/>
    </row>
    <row r="226" spans="17:19"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66"/>
    </row>
    <row r="227" spans="17:19"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66"/>
    </row>
    <row r="228" spans="17:19"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66"/>
    </row>
    <row r="229" spans="17:19"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66"/>
    </row>
    <row r="230" spans="17:19"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66"/>
    </row>
    <row r="231" spans="17:19"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66"/>
    </row>
    <row r="232" spans="17:19"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66"/>
    </row>
    <row r="233" spans="17:19"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66"/>
    </row>
    <row r="234" spans="17:19"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66"/>
    </row>
    <row r="235" spans="17:19"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66"/>
    </row>
    <row r="236" spans="17:19"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66"/>
    </row>
    <row r="237" spans="17:19"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66"/>
    </row>
    <row r="238" spans="17:19"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66"/>
    </row>
    <row r="239" spans="17:19"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66"/>
    </row>
    <row r="240" spans="17:19"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66"/>
    </row>
    <row r="241" spans="17:19"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66"/>
    </row>
    <row r="242" spans="17:19"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66"/>
    </row>
    <row r="243" spans="17:19"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66"/>
    </row>
    <row r="244" spans="17:19"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66"/>
    </row>
    <row r="245" spans="17:19"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66"/>
    </row>
    <row r="246" spans="17:19"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66"/>
    </row>
    <row r="247" spans="17:19"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66"/>
    </row>
    <row r="248" spans="17:19"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66"/>
    </row>
    <row r="249" spans="17:19"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66"/>
    </row>
    <row r="250" spans="17:19"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66"/>
    </row>
    <row r="251" spans="17:19"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66"/>
    </row>
    <row r="252" spans="17:19"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66"/>
    </row>
    <row r="253" spans="17:19"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66"/>
    </row>
    <row r="254" spans="17:19"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66"/>
    </row>
    <row r="255" spans="17:19"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66"/>
    </row>
    <row r="256" spans="17:19"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66"/>
    </row>
    <row r="257" spans="17:19"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66"/>
    </row>
    <row r="258" spans="17:19"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66"/>
    </row>
    <row r="259" spans="17:19"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66"/>
    </row>
    <row r="260" spans="17:19" x14ac:dyDescent="0.25">
      <c r="Q260" s="51" t="str">
        <f t="shared" ref="Q260:Q323" si="4">LEFT(O260,1)</f>
        <v/>
      </c>
      <c r="R260" s="51" t="str">
        <f>IF(M260="","",IF(AND(M260&lt;&gt;'Tabelas auxiliares'!$B$236,M260&lt;&gt;'Tabelas auxiliares'!$B$237,M260&lt;&gt;'Tabelas auxiliares'!$C$236,M260&lt;&gt;'Tabelas auxiliares'!$C$237),"FOLHA DE PESSOAL",IF(Q260='Tabelas auxiliares'!$A$237,"CUSTEIO",IF(Q260='Tabelas auxiliares'!$A$236,"INVESTIMENTO","ERRO - VERIFICAR"))))</f>
        <v/>
      </c>
      <c r="S260" s="66"/>
    </row>
    <row r="261" spans="17:19" x14ac:dyDescent="0.25">
      <c r="Q261" s="51" t="str">
        <f t="shared" si="4"/>
        <v/>
      </c>
      <c r="R261" s="51" t="str">
        <f>IF(M261="","",IF(AND(M261&lt;&gt;'Tabelas auxiliares'!$B$236,M261&lt;&gt;'Tabelas auxiliares'!$B$237,M261&lt;&gt;'Tabelas auxiliares'!$C$236,M261&lt;&gt;'Tabelas auxiliares'!$C$237),"FOLHA DE PESSOAL",IF(Q261='Tabelas auxiliares'!$A$237,"CUSTEIO",IF(Q261='Tabelas auxiliares'!$A$236,"INVESTIMENTO","ERRO - VERIFICAR"))))</f>
        <v/>
      </c>
      <c r="S261" s="66"/>
    </row>
    <row r="262" spans="17:19"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66"/>
    </row>
    <row r="263" spans="17:19"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66"/>
    </row>
    <row r="264" spans="17:19"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66"/>
    </row>
    <row r="265" spans="17:19"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66"/>
    </row>
    <row r="266" spans="17:19"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66"/>
    </row>
    <row r="267" spans="17:19"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66"/>
    </row>
    <row r="268" spans="17:19"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66"/>
    </row>
    <row r="269" spans="17:19"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66"/>
    </row>
    <row r="270" spans="17:19"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66"/>
    </row>
    <row r="271" spans="17:19"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66"/>
    </row>
    <row r="272" spans="17:19"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66"/>
    </row>
    <row r="273" spans="17:19"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66"/>
    </row>
    <row r="274" spans="17:19"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66"/>
    </row>
    <row r="275" spans="17:19"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66"/>
    </row>
    <row r="276" spans="17:19"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66"/>
    </row>
    <row r="277" spans="17:19"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66"/>
    </row>
    <row r="278" spans="17:19"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66"/>
    </row>
    <row r="279" spans="17:19"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66"/>
    </row>
    <row r="280" spans="17:19"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66"/>
    </row>
    <row r="281" spans="17:19"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66"/>
    </row>
    <row r="282" spans="17:19"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66"/>
    </row>
    <row r="283" spans="17:19"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66"/>
    </row>
    <row r="284" spans="17:19"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66"/>
    </row>
    <row r="285" spans="17:19"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66"/>
    </row>
    <row r="286" spans="17:19"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66"/>
    </row>
    <row r="287" spans="17:19"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66"/>
    </row>
    <row r="288" spans="17:19"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66"/>
    </row>
    <row r="289" spans="17:19"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66"/>
    </row>
    <row r="290" spans="17:19"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66"/>
    </row>
    <row r="291" spans="17:19"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66"/>
    </row>
    <row r="292" spans="17:19"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66"/>
    </row>
    <row r="293" spans="17:19"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66"/>
    </row>
    <row r="294" spans="17:19"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66"/>
    </row>
    <row r="295" spans="17:19"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66"/>
    </row>
    <row r="296" spans="17:19"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66"/>
    </row>
    <row r="297" spans="17:19"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66"/>
    </row>
    <row r="298" spans="17:19"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66"/>
    </row>
    <row r="299" spans="17:19"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66"/>
    </row>
    <row r="300" spans="17:19"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66"/>
    </row>
    <row r="301" spans="17:19"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66"/>
    </row>
    <row r="302" spans="17:19"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66"/>
    </row>
    <row r="303" spans="17:19"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66"/>
    </row>
    <row r="304" spans="17:19"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66"/>
    </row>
    <row r="305" spans="17:19"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66"/>
    </row>
    <row r="306" spans="17:19"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66"/>
    </row>
    <row r="307" spans="17:19"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66"/>
    </row>
    <row r="308" spans="17:19"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66"/>
    </row>
    <row r="309" spans="17:19"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66"/>
    </row>
    <row r="310" spans="17:19"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66"/>
    </row>
    <row r="311" spans="17:19"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66"/>
    </row>
    <row r="312" spans="17:19"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66"/>
    </row>
    <row r="313" spans="17:19"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66"/>
    </row>
    <row r="314" spans="17:19"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66"/>
    </row>
    <row r="315" spans="17:19"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66"/>
    </row>
    <row r="316" spans="17:19"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66"/>
    </row>
    <row r="317" spans="17:19"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66"/>
    </row>
    <row r="318" spans="17:19"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66"/>
    </row>
    <row r="319" spans="17:19"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66"/>
    </row>
    <row r="320" spans="17:19"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66"/>
    </row>
    <row r="321" spans="17:19"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66"/>
    </row>
    <row r="322" spans="17:19"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66"/>
    </row>
    <row r="323" spans="17:19"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66"/>
    </row>
    <row r="324" spans="17:19" x14ac:dyDescent="0.25">
      <c r="Q324" s="51" t="str">
        <f t="shared" ref="Q324:Q387" si="5">LEFT(O324,1)</f>
        <v/>
      </c>
      <c r="R324" s="51" t="str">
        <f>IF(M324="","",IF(AND(M324&lt;&gt;'Tabelas auxiliares'!$B$236,M324&lt;&gt;'Tabelas auxiliares'!$B$237,M324&lt;&gt;'Tabelas auxiliares'!$C$236,M324&lt;&gt;'Tabelas auxiliares'!$C$237),"FOLHA DE PESSOAL",IF(Q324='Tabelas auxiliares'!$A$237,"CUSTEIO",IF(Q324='Tabelas auxiliares'!$A$236,"INVESTIMENTO","ERRO - VERIFICAR"))))</f>
        <v/>
      </c>
      <c r="S324" s="66"/>
    </row>
    <row r="325" spans="17:19" x14ac:dyDescent="0.25">
      <c r="Q325" s="51" t="str">
        <f t="shared" si="5"/>
        <v/>
      </c>
      <c r="R325" s="51" t="str">
        <f>IF(M325="","",IF(AND(M325&lt;&gt;'Tabelas auxiliares'!$B$236,M325&lt;&gt;'Tabelas auxiliares'!$B$237,M325&lt;&gt;'Tabelas auxiliares'!$C$236,M325&lt;&gt;'Tabelas auxiliares'!$C$237),"FOLHA DE PESSOAL",IF(Q325='Tabelas auxiliares'!$A$237,"CUSTEIO",IF(Q325='Tabelas auxiliares'!$A$236,"INVESTIMENTO","ERRO - VERIFICAR"))))</f>
        <v/>
      </c>
      <c r="S325" s="66"/>
    </row>
    <row r="326" spans="17:19"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66"/>
    </row>
    <row r="327" spans="17:19"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66"/>
    </row>
    <row r="328" spans="17:19"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66"/>
    </row>
    <row r="329" spans="17:19"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66"/>
    </row>
    <row r="330" spans="17:19"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66"/>
    </row>
    <row r="331" spans="17:19"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66"/>
    </row>
    <row r="332" spans="17:19"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66"/>
    </row>
    <row r="333" spans="17:19"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66"/>
    </row>
    <row r="334" spans="17:19"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66"/>
    </row>
    <row r="335" spans="17:19"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66"/>
    </row>
    <row r="336" spans="17:19"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66"/>
    </row>
    <row r="337" spans="17:19"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66"/>
    </row>
    <row r="338" spans="17:19"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66"/>
    </row>
    <row r="339" spans="17:19"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66"/>
    </row>
    <row r="340" spans="17:19"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66"/>
    </row>
    <row r="341" spans="17:19"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66"/>
    </row>
    <row r="342" spans="17:19"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66"/>
    </row>
    <row r="343" spans="17:19"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66"/>
    </row>
    <row r="344" spans="17:19"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66"/>
    </row>
    <row r="345" spans="17:19"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66"/>
    </row>
    <row r="346" spans="17:19"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66"/>
    </row>
    <row r="347" spans="17:19"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66"/>
    </row>
    <row r="348" spans="17:19"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66"/>
    </row>
    <row r="349" spans="17:19"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66"/>
    </row>
    <row r="350" spans="17:19"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66"/>
    </row>
    <row r="351" spans="17:19"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66"/>
    </row>
    <row r="352" spans="17:19"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66"/>
    </row>
    <row r="353" spans="17:19"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66"/>
    </row>
    <row r="354" spans="17:19"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66"/>
    </row>
    <row r="355" spans="17:19"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66"/>
    </row>
    <row r="356" spans="17:19"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66"/>
    </row>
    <row r="357" spans="17:19"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66"/>
    </row>
    <row r="358" spans="17:19"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66"/>
    </row>
    <row r="359" spans="17:19"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66"/>
    </row>
    <row r="360" spans="17:19"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66"/>
    </row>
    <row r="361" spans="17:19"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66"/>
    </row>
    <row r="362" spans="17:19"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66"/>
    </row>
    <row r="363" spans="17:19"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66"/>
    </row>
    <row r="364" spans="17:19"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66"/>
    </row>
    <row r="365" spans="17:19"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66"/>
    </row>
    <row r="366" spans="17:19"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66"/>
    </row>
    <row r="367" spans="17:19"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66"/>
    </row>
    <row r="368" spans="17:19"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66"/>
    </row>
    <row r="369" spans="17:19"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66"/>
    </row>
    <row r="370" spans="17:19"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66"/>
    </row>
    <row r="371" spans="17:19"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66"/>
    </row>
    <row r="372" spans="17:19"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66"/>
    </row>
    <row r="373" spans="17:19"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66"/>
    </row>
    <row r="374" spans="17:19"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66"/>
    </row>
    <row r="375" spans="17:19"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66"/>
    </row>
    <row r="376" spans="17:19"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66"/>
    </row>
    <row r="377" spans="17:19"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66"/>
    </row>
    <row r="378" spans="17:19"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66"/>
    </row>
    <row r="379" spans="17:19"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66"/>
    </row>
    <row r="380" spans="17:19"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66"/>
    </row>
    <row r="381" spans="17:19"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66"/>
    </row>
    <row r="382" spans="17:19"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66"/>
    </row>
    <row r="383" spans="17:19"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66"/>
    </row>
    <row r="384" spans="17:19"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66"/>
    </row>
    <row r="385" spans="17:19"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66"/>
    </row>
    <row r="386" spans="17:19"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66"/>
    </row>
    <row r="387" spans="17:19"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66"/>
    </row>
    <row r="388" spans="17:19" x14ac:dyDescent="0.25">
      <c r="Q388" s="51" t="str">
        <f t="shared" ref="Q388:Q451" si="6">LEFT(O388,1)</f>
        <v/>
      </c>
      <c r="R388" s="51" t="str">
        <f>IF(M388="","",IF(AND(M388&lt;&gt;'Tabelas auxiliares'!$B$236,M388&lt;&gt;'Tabelas auxiliares'!$B$237,M388&lt;&gt;'Tabelas auxiliares'!$C$236,M388&lt;&gt;'Tabelas auxiliares'!$C$237),"FOLHA DE PESSOAL",IF(Q388='Tabelas auxiliares'!$A$237,"CUSTEIO",IF(Q388='Tabelas auxiliares'!$A$236,"INVESTIMENTO","ERRO - VERIFICAR"))))</f>
        <v/>
      </c>
      <c r="S388" s="66"/>
    </row>
    <row r="389" spans="17:19" x14ac:dyDescent="0.25">
      <c r="Q389" s="51" t="str">
        <f t="shared" si="6"/>
        <v/>
      </c>
      <c r="R389" s="51" t="str">
        <f>IF(M389="","",IF(AND(M389&lt;&gt;'Tabelas auxiliares'!$B$236,M389&lt;&gt;'Tabelas auxiliares'!$B$237,M389&lt;&gt;'Tabelas auxiliares'!$C$236,M389&lt;&gt;'Tabelas auxiliares'!$C$237),"FOLHA DE PESSOAL",IF(Q389='Tabelas auxiliares'!$A$237,"CUSTEIO",IF(Q389='Tabelas auxiliares'!$A$236,"INVESTIMENTO","ERRO - VERIFICAR"))))</f>
        <v/>
      </c>
      <c r="S389" s="66"/>
    </row>
    <row r="390" spans="17:19"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66"/>
    </row>
    <row r="391" spans="17:19"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66"/>
    </row>
    <row r="392" spans="17:19"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66"/>
    </row>
    <row r="393" spans="17:19"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66"/>
    </row>
    <row r="394" spans="17:19"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66"/>
    </row>
    <row r="395" spans="17:19"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66"/>
    </row>
    <row r="396" spans="17:19"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66"/>
    </row>
    <row r="397" spans="17:19"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66"/>
    </row>
    <row r="398" spans="17:19"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66"/>
    </row>
    <row r="399" spans="17:19"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66"/>
    </row>
    <row r="400" spans="17:19"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66"/>
    </row>
    <row r="401" spans="17:19"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66"/>
    </row>
    <row r="402" spans="17:19"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66"/>
    </row>
    <row r="403" spans="17:19"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66"/>
    </row>
    <row r="404" spans="17:19"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66"/>
    </row>
    <row r="405" spans="17:19"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66"/>
    </row>
    <row r="406" spans="17:19"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66"/>
    </row>
    <row r="407" spans="17:19"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66"/>
    </row>
    <row r="408" spans="17:19"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66"/>
    </row>
    <row r="409" spans="17:19"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66"/>
    </row>
    <row r="410" spans="17:19"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66"/>
    </row>
    <row r="411" spans="17:19"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66"/>
    </row>
    <row r="412" spans="17:19"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66"/>
    </row>
    <row r="413" spans="17:19"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66"/>
    </row>
    <row r="414" spans="17:19"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66"/>
    </row>
    <row r="415" spans="17:19"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66"/>
    </row>
    <row r="416" spans="17:19"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66"/>
    </row>
    <row r="417" spans="17:19"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66"/>
    </row>
    <row r="418" spans="17:19"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66"/>
    </row>
    <row r="419" spans="17:19"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66"/>
    </row>
    <row r="420" spans="17:19"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66"/>
    </row>
    <row r="421" spans="17:19"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66"/>
    </row>
    <row r="422" spans="17:19"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66"/>
    </row>
    <row r="423" spans="17:19"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66"/>
    </row>
    <row r="424" spans="17:19"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66"/>
    </row>
    <row r="425" spans="17:19"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66"/>
    </row>
    <row r="426" spans="17:19"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66"/>
    </row>
    <row r="427" spans="17:19"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66"/>
    </row>
    <row r="428" spans="17:19"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66"/>
    </row>
    <row r="429" spans="17:19"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66"/>
    </row>
    <row r="430" spans="17:19"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66"/>
    </row>
    <row r="431" spans="17:19"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66"/>
    </row>
    <row r="432" spans="17:19"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66"/>
    </row>
    <row r="433" spans="17:19"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66"/>
    </row>
    <row r="434" spans="17:19"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66"/>
    </row>
    <row r="435" spans="17:19"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66"/>
    </row>
    <row r="436" spans="17:19"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66"/>
    </row>
    <row r="437" spans="17:19"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66"/>
    </row>
    <row r="438" spans="17:19"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66"/>
    </row>
    <row r="439" spans="17:19"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66"/>
    </row>
    <row r="440" spans="17:19"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66"/>
    </row>
    <row r="441" spans="17:19"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66"/>
    </row>
    <row r="442" spans="17:19"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66"/>
    </row>
    <row r="443" spans="17:19"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66"/>
    </row>
    <row r="444" spans="17:19"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66"/>
    </row>
    <row r="445" spans="17:19"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66"/>
    </row>
    <row r="446" spans="17:19"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66"/>
    </row>
    <row r="447" spans="17:19"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66"/>
    </row>
    <row r="448" spans="17:19"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66"/>
    </row>
    <row r="449" spans="17:19"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66"/>
    </row>
    <row r="450" spans="17:19"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66"/>
    </row>
    <row r="451" spans="17:19"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66"/>
    </row>
    <row r="452" spans="17:19" x14ac:dyDescent="0.25">
      <c r="Q452" s="51" t="str">
        <f t="shared" ref="Q452:Q515" si="7">LEFT(O452,1)</f>
        <v/>
      </c>
      <c r="R452" s="51" t="str">
        <f>IF(M452="","",IF(AND(M452&lt;&gt;'Tabelas auxiliares'!$B$236,M452&lt;&gt;'Tabelas auxiliares'!$B$237,M452&lt;&gt;'Tabelas auxiliares'!$C$236,M452&lt;&gt;'Tabelas auxiliares'!$C$237),"FOLHA DE PESSOAL",IF(Q452='Tabelas auxiliares'!$A$237,"CUSTEIO",IF(Q452='Tabelas auxiliares'!$A$236,"INVESTIMENTO","ERRO - VERIFICAR"))))</f>
        <v/>
      </c>
      <c r="S452" s="66"/>
    </row>
    <row r="453" spans="17:19" x14ac:dyDescent="0.25">
      <c r="Q453" s="51" t="str">
        <f t="shared" si="7"/>
        <v/>
      </c>
      <c r="R453" s="51" t="str">
        <f>IF(M453="","",IF(AND(M453&lt;&gt;'Tabelas auxiliares'!$B$236,M453&lt;&gt;'Tabelas auxiliares'!$B$237,M453&lt;&gt;'Tabelas auxiliares'!$C$236,M453&lt;&gt;'Tabelas auxiliares'!$C$237),"FOLHA DE PESSOAL",IF(Q453='Tabelas auxiliares'!$A$237,"CUSTEIO",IF(Q453='Tabelas auxiliares'!$A$236,"INVESTIMENTO","ERRO - VERIFICAR"))))</f>
        <v/>
      </c>
      <c r="S453" s="66"/>
    </row>
    <row r="454" spans="17:19"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66"/>
    </row>
    <row r="455" spans="17:19"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66"/>
    </row>
    <row r="456" spans="17:19"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66"/>
    </row>
    <row r="457" spans="17:19"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66"/>
    </row>
    <row r="458" spans="17:19"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66"/>
    </row>
    <row r="459" spans="17:19"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66"/>
    </row>
    <row r="460" spans="17:19"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66"/>
    </row>
    <row r="461" spans="17:19"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66"/>
    </row>
    <row r="462" spans="17:19"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66"/>
    </row>
    <row r="463" spans="17:19"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66"/>
    </row>
    <row r="464" spans="17:19"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66"/>
    </row>
    <row r="465" spans="17:19"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66"/>
    </row>
    <row r="466" spans="17:19"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66"/>
    </row>
    <row r="467" spans="17:19"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66"/>
    </row>
    <row r="468" spans="17:19"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66"/>
    </row>
    <row r="469" spans="17:19"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66"/>
    </row>
    <row r="470" spans="17:19"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66"/>
    </row>
    <row r="471" spans="17:19"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66"/>
    </row>
    <row r="472" spans="17:19"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66"/>
    </row>
    <row r="473" spans="17:19"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66"/>
    </row>
    <row r="474" spans="17:19"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66"/>
    </row>
    <row r="475" spans="17:19"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66"/>
    </row>
    <row r="476" spans="17:19"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66"/>
    </row>
    <row r="477" spans="17:19"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66"/>
    </row>
    <row r="478" spans="17:19"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66"/>
    </row>
    <row r="479" spans="17:19"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66"/>
    </row>
    <row r="480" spans="17:19"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66"/>
    </row>
    <row r="481" spans="17:19"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66"/>
    </row>
    <row r="482" spans="17:19"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66"/>
    </row>
    <row r="483" spans="17:19"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66"/>
    </row>
    <row r="484" spans="17:19"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66"/>
    </row>
    <row r="485" spans="17:19"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66"/>
    </row>
    <row r="486" spans="17:19"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66"/>
    </row>
    <row r="487" spans="17:19"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66"/>
    </row>
    <row r="488" spans="17:19"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66"/>
    </row>
    <row r="489" spans="17:19"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66"/>
    </row>
    <row r="490" spans="17:19"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66"/>
    </row>
    <row r="491" spans="17:19"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66"/>
    </row>
    <row r="492" spans="17:19"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66"/>
    </row>
    <row r="493" spans="17:19"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6"/>
    </row>
    <row r="494" spans="17:19"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6"/>
    </row>
    <row r="495" spans="17:19"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6"/>
    </row>
    <row r="496" spans="17:19"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6"/>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6"/>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6"/>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6"/>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6"/>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6"/>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6"/>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6"/>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6"/>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6"/>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6"/>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6"/>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6"/>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6"/>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6"/>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6"/>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6"/>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6"/>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6"/>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6"/>
    </row>
    <row r="516" spans="17:19" x14ac:dyDescent="0.25">
      <c r="Q516" s="51" t="str">
        <f t="shared" ref="Q516:Q579" si="8">LEFT(O516,1)</f>
        <v/>
      </c>
      <c r="R516" s="51" t="str">
        <f>IF(M516="","",IF(AND(M516&lt;&gt;'Tabelas auxiliares'!$B$236,M516&lt;&gt;'Tabelas auxiliares'!$B$237,M516&lt;&gt;'Tabelas auxiliares'!$C$236,M516&lt;&gt;'Tabelas auxiliares'!$C$237),"FOLHA DE PESSOAL",IF(Q516='Tabelas auxiliares'!$A$237,"CUSTEIO",IF(Q516='Tabelas auxiliares'!$A$236,"INVESTIMENTO","ERRO - VERIFICAR"))))</f>
        <v/>
      </c>
      <c r="S516" s="66"/>
    </row>
    <row r="517" spans="17:19" x14ac:dyDescent="0.25">
      <c r="Q517" s="51" t="str">
        <f t="shared" si="8"/>
        <v/>
      </c>
      <c r="R517" s="51" t="str">
        <f>IF(M517="","",IF(AND(M517&lt;&gt;'Tabelas auxiliares'!$B$236,M517&lt;&gt;'Tabelas auxiliares'!$B$237,M517&lt;&gt;'Tabelas auxiliares'!$C$236,M517&lt;&gt;'Tabelas auxiliares'!$C$237),"FOLHA DE PESSOAL",IF(Q517='Tabelas auxiliares'!$A$237,"CUSTEIO",IF(Q517='Tabelas auxiliares'!$A$236,"INVESTIMENTO","ERRO - VERIFICAR"))))</f>
        <v/>
      </c>
      <c r="S517" s="66"/>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6"/>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6"/>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6"/>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6"/>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6"/>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6"/>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6"/>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6"/>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6"/>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6"/>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6"/>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6"/>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6"/>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6"/>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6"/>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6"/>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6"/>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6"/>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6"/>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6"/>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6"/>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6"/>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6"/>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6"/>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6"/>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6"/>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6"/>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6"/>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6"/>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6"/>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6"/>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6"/>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6"/>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6"/>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6"/>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6"/>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6"/>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6"/>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6"/>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6"/>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6"/>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6"/>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6"/>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6"/>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6"/>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6"/>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6"/>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6"/>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6"/>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6"/>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6"/>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6"/>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6"/>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6"/>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6"/>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6"/>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6"/>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6"/>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6"/>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6"/>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6"/>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6"/>
    </row>
    <row r="580" spans="17:19" x14ac:dyDescent="0.25">
      <c r="Q580" s="51" t="str">
        <f t="shared" ref="Q580:Q643" si="9">LEFT(O580,1)</f>
        <v/>
      </c>
      <c r="R580" s="51" t="str">
        <f>IF(M580="","",IF(AND(M580&lt;&gt;'Tabelas auxiliares'!$B$236,M580&lt;&gt;'Tabelas auxiliares'!$B$237,M580&lt;&gt;'Tabelas auxiliares'!$C$236,M580&lt;&gt;'Tabelas auxiliares'!$C$237),"FOLHA DE PESSOAL",IF(Q580='Tabelas auxiliares'!$A$237,"CUSTEIO",IF(Q580='Tabelas auxiliares'!$A$236,"INVESTIMENTO","ERRO - VERIFICAR"))))</f>
        <v/>
      </c>
      <c r="S580" s="66"/>
    </row>
    <row r="581" spans="17:19" x14ac:dyDescent="0.25">
      <c r="Q581" s="51" t="str">
        <f t="shared" si="9"/>
        <v/>
      </c>
      <c r="R581" s="51" t="str">
        <f>IF(M581="","",IF(AND(M581&lt;&gt;'Tabelas auxiliares'!$B$236,M581&lt;&gt;'Tabelas auxiliares'!$B$237,M581&lt;&gt;'Tabelas auxiliares'!$C$236,M581&lt;&gt;'Tabelas auxiliares'!$C$237),"FOLHA DE PESSOAL",IF(Q581='Tabelas auxiliares'!$A$237,"CUSTEIO",IF(Q581='Tabelas auxiliares'!$A$236,"INVESTIMENTO","ERRO - VERIFICAR"))))</f>
        <v/>
      </c>
      <c r="S581" s="66"/>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6"/>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6"/>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6"/>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6"/>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6"/>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6"/>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6"/>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6"/>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6"/>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6"/>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6"/>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6"/>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6"/>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6"/>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6"/>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6"/>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6"/>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6"/>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6"/>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6"/>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6"/>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6"/>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6"/>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6"/>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6"/>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6"/>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6"/>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6"/>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6"/>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6"/>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6"/>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6"/>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6"/>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6"/>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6"/>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6"/>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6"/>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6"/>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6"/>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6"/>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6"/>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6"/>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6"/>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6"/>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6"/>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6"/>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6"/>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6"/>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6"/>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6"/>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6"/>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6"/>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6"/>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6"/>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6"/>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6"/>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6"/>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6"/>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6"/>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6"/>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6"/>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6"/>
    </row>
    <row r="644" spans="17:19" x14ac:dyDescent="0.25">
      <c r="Q644" s="51" t="str">
        <f t="shared" ref="Q644:Q707" si="10">LEFT(O644,1)</f>
        <v/>
      </c>
      <c r="R644" s="51" t="str">
        <f>IF(M644="","",IF(AND(M644&lt;&gt;'Tabelas auxiliares'!$B$236,M644&lt;&gt;'Tabelas auxiliares'!$B$237,M644&lt;&gt;'Tabelas auxiliares'!$C$236,M644&lt;&gt;'Tabelas auxiliares'!$C$237),"FOLHA DE PESSOAL",IF(Q644='Tabelas auxiliares'!$A$237,"CUSTEIO",IF(Q644='Tabelas auxiliares'!$A$236,"INVESTIMENTO","ERRO - VERIFICAR"))))</f>
        <v/>
      </c>
      <c r="S644" s="66"/>
    </row>
    <row r="645" spans="17:19" x14ac:dyDescent="0.25">
      <c r="Q645" s="51" t="str">
        <f t="shared" si="10"/>
        <v/>
      </c>
      <c r="R645" s="51" t="str">
        <f>IF(M645="","",IF(AND(M645&lt;&gt;'Tabelas auxiliares'!$B$236,M645&lt;&gt;'Tabelas auxiliares'!$B$237,M645&lt;&gt;'Tabelas auxiliares'!$C$236,M645&lt;&gt;'Tabelas auxiliares'!$C$237),"FOLHA DE PESSOAL",IF(Q645='Tabelas auxiliares'!$A$237,"CUSTEIO",IF(Q645='Tabelas auxiliares'!$A$236,"INVESTIMENTO","ERRO - VERIFICAR"))))</f>
        <v/>
      </c>
      <c r="S645" s="66"/>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6"/>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6"/>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6"/>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6"/>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6"/>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6"/>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6"/>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6"/>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6"/>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6"/>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6"/>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6"/>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6"/>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6"/>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6"/>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6"/>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6"/>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6"/>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6"/>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6"/>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6"/>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6"/>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6"/>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6"/>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6"/>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6"/>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6"/>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6"/>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6"/>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6"/>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6"/>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6"/>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6"/>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6"/>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6"/>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6"/>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6"/>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6"/>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6"/>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6"/>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6"/>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6"/>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6"/>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6"/>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6"/>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6"/>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6"/>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6"/>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6"/>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6"/>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6"/>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6"/>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6"/>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6"/>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6"/>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6"/>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6"/>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6"/>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6"/>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6"/>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6"/>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6"/>
    </row>
    <row r="708" spans="17:19" x14ac:dyDescent="0.25">
      <c r="Q708" s="51" t="str">
        <f t="shared" ref="Q708:Q771" si="11">LEFT(O708,1)</f>
        <v/>
      </c>
      <c r="R708" s="51" t="str">
        <f>IF(M708="","",IF(AND(M708&lt;&gt;'Tabelas auxiliares'!$B$236,M708&lt;&gt;'Tabelas auxiliares'!$B$237,M708&lt;&gt;'Tabelas auxiliares'!$C$236,M708&lt;&gt;'Tabelas auxiliares'!$C$237),"FOLHA DE PESSOAL",IF(Q708='Tabelas auxiliares'!$A$237,"CUSTEIO",IF(Q708='Tabelas auxiliares'!$A$236,"INVESTIMENTO","ERRO - VERIFICAR"))))</f>
        <v/>
      </c>
      <c r="S708" s="66"/>
    </row>
    <row r="709" spans="17:19" x14ac:dyDescent="0.25">
      <c r="Q709" s="51" t="str">
        <f t="shared" si="11"/>
        <v/>
      </c>
      <c r="R709" s="51" t="str">
        <f>IF(M709="","",IF(AND(M709&lt;&gt;'Tabelas auxiliares'!$B$236,M709&lt;&gt;'Tabelas auxiliares'!$B$237,M709&lt;&gt;'Tabelas auxiliares'!$C$236,M709&lt;&gt;'Tabelas auxiliares'!$C$237),"FOLHA DE PESSOAL",IF(Q709='Tabelas auxiliares'!$A$237,"CUSTEIO",IF(Q709='Tabelas auxiliares'!$A$236,"INVESTIMENTO","ERRO - VERIFICAR"))))</f>
        <v/>
      </c>
      <c r="S709" s="66"/>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6"/>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6"/>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6"/>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6"/>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6"/>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6"/>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6"/>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6"/>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6"/>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6"/>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6"/>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6"/>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6"/>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6"/>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6"/>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6"/>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6"/>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6"/>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6"/>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6"/>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6"/>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6"/>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6"/>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6"/>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6"/>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6"/>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6"/>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6"/>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6"/>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6"/>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6"/>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6"/>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6"/>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6"/>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6"/>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6"/>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6"/>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6"/>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6"/>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6"/>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6"/>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6"/>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6"/>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6"/>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6"/>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6"/>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6"/>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6"/>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6"/>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6"/>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6"/>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6"/>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6"/>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6"/>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6"/>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6"/>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6"/>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6"/>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6"/>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6"/>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6"/>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6"/>
    </row>
    <row r="772" spans="17:19" x14ac:dyDescent="0.25">
      <c r="Q772" s="51" t="str">
        <f t="shared" ref="Q772:Q835" si="12">LEFT(O772,1)</f>
        <v/>
      </c>
      <c r="R772" s="51" t="str">
        <f>IF(M772="","",IF(AND(M772&lt;&gt;'Tabelas auxiliares'!$B$236,M772&lt;&gt;'Tabelas auxiliares'!$B$237,M772&lt;&gt;'Tabelas auxiliares'!$C$236,M772&lt;&gt;'Tabelas auxiliares'!$C$237),"FOLHA DE PESSOAL",IF(Q772='Tabelas auxiliares'!$A$237,"CUSTEIO",IF(Q772='Tabelas auxiliares'!$A$236,"INVESTIMENTO","ERRO - VERIFICAR"))))</f>
        <v/>
      </c>
      <c r="S772" s="66"/>
    </row>
    <row r="773" spans="17:19" x14ac:dyDescent="0.25">
      <c r="Q773" s="51" t="str">
        <f t="shared" si="12"/>
        <v/>
      </c>
      <c r="R773" s="51" t="str">
        <f>IF(M773="","",IF(AND(M773&lt;&gt;'Tabelas auxiliares'!$B$236,M773&lt;&gt;'Tabelas auxiliares'!$B$237,M773&lt;&gt;'Tabelas auxiliares'!$C$236,M773&lt;&gt;'Tabelas auxiliares'!$C$237),"FOLHA DE PESSOAL",IF(Q773='Tabelas auxiliares'!$A$237,"CUSTEIO",IF(Q773='Tabelas auxiliares'!$A$236,"INVESTIMENTO","ERRO - VERIFICAR"))))</f>
        <v/>
      </c>
      <c r="S773" s="66"/>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6"/>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6"/>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6"/>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6"/>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6"/>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6"/>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6"/>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6"/>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6"/>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6"/>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6"/>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6"/>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6"/>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6"/>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6"/>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6"/>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6"/>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6"/>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6"/>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6"/>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6"/>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6"/>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6"/>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6"/>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6"/>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6"/>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6"/>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6"/>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6"/>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6"/>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6"/>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6"/>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6"/>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6"/>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6"/>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6"/>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6"/>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6"/>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6"/>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6"/>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6"/>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6"/>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6"/>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6"/>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6"/>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6"/>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6"/>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6"/>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6"/>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6"/>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6"/>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6"/>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6"/>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6"/>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6"/>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6"/>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6"/>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6"/>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6"/>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6"/>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6"/>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6"/>
    </row>
    <row r="836" spans="17:19" x14ac:dyDescent="0.25">
      <c r="Q836" s="51" t="str">
        <f t="shared" ref="Q836:Q899" si="13">LEFT(O836,1)</f>
        <v/>
      </c>
      <c r="R836" s="51" t="str">
        <f>IF(M836="","",IF(AND(M836&lt;&gt;'Tabelas auxiliares'!$B$236,M836&lt;&gt;'Tabelas auxiliares'!$B$237,M836&lt;&gt;'Tabelas auxiliares'!$C$236,M836&lt;&gt;'Tabelas auxiliares'!$C$237),"FOLHA DE PESSOAL",IF(Q836='Tabelas auxiliares'!$A$237,"CUSTEIO",IF(Q836='Tabelas auxiliares'!$A$236,"INVESTIMENTO","ERRO - VERIFICAR"))))</f>
        <v/>
      </c>
      <c r="S836" s="66"/>
    </row>
    <row r="837" spans="17:19" x14ac:dyDescent="0.25">
      <c r="Q837" s="51" t="str">
        <f t="shared" si="13"/>
        <v/>
      </c>
      <c r="R837" s="51" t="str">
        <f>IF(M837="","",IF(AND(M837&lt;&gt;'Tabelas auxiliares'!$B$236,M837&lt;&gt;'Tabelas auxiliares'!$B$237,M837&lt;&gt;'Tabelas auxiliares'!$C$236,M837&lt;&gt;'Tabelas auxiliares'!$C$237),"FOLHA DE PESSOAL",IF(Q837='Tabelas auxiliares'!$A$237,"CUSTEIO",IF(Q837='Tabelas auxiliares'!$A$236,"INVESTIMENTO","ERRO - VERIFICAR"))))</f>
        <v/>
      </c>
      <c r="S837" s="66"/>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6"/>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6"/>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6"/>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6"/>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6"/>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6"/>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6"/>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6"/>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6"/>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6"/>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6"/>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6"/>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6"/>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6"/>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6"/>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6"/>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6"/>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6"/>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6"/>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6"/>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6"/>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6"/>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6"/>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6"/>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6"/>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6"/>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6"/>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6"/>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6"/>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6"/>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6"/>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6"/>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6"/>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6"/>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6"/>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6"/>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6"/>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6"/>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6"/>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6"/>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6"/>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6"/>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6"/>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6"/>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6"/>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6"/>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6"/>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6"/>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6"/>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6"/>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6"/>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6"/>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6"/>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6"/>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6"/>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6"/>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6"/>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6"/>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6"/>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6"/>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6"/>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6"/>
    </row>
    <row r="900" spans="17:19" x14ac:dyDescent="0.25">
      <c r="Q900" s="51" t="str">
        <f t="shared" ref="Q900:Q963" si="14">LEFT(O900,1)</f>
        <v/>
      </c>
      <c r="R900" s="51" t="str">
        <f>IF(M900="","",IF(AND(M900&lt;&gt;'Tabelas auxiliares'!$B$236,M900&lt;&gt;'Tabelas auxiliares'!$B$237,M900&lt;&gt;'Tabelas auxiliares'!$C$236,M900&lt;&gt;'Tabelas auxiliares'!$C$237),"FOLHA DE PESSOAL",IF(Q900='Tabelas auxiliares'!$A$237,"CUSTEIO",IF(Q900='Tabelas auxiliares'!$A$236,"INVESTIMENTO","ERRO - VERIFICAR"))))</f>
        <v/>
      </c>
      <c r="S900" s="66"/>
    </row>
    <row r="901" spans="17:19" x14ac:dyDescent="0.25">
      <c r="Q901" s="51" t="str">
        <f t="shared" si="14"/>
        <v/>
      </c>
      <c r="R901" s="51" t="str">
        <f>IF(M901="","",IF(AND(M901&lt;&gt;'Tabelas auxiliares'!$B$236,M901&lt;&gt;'Tabelas auxiliares'!$B$237,M901&lt;&gt;'Tabelas auxiliares'!$C$236,M901&lt;&gt;'Tabelas auxiliares'!$C$237),"FOLHA DE PESSOAL",IF(Q901='Tabelas auxiliares'!$A$237,"CUSTEIO",IF(Q901='Tabelas auxiliares'!$A$236,"INVESTIMENTO","ERRO - VERIFICAR"))))</f>
        <v/>
      </c>
      <c r="S901" s="66"/>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6"/>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6"/>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6"/>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6"/>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6"/>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6"/>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6"/>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6"/>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6"/>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6"/>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6"/>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6"/>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6"/>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6"/>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6"/>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6"/>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6"/>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6"/>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6"/>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6"/>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6"/>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6"/>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6"/>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6"/>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6"/>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6"/>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6"/>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6"/>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6"/>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6"/>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6"/>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6"/>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6"/>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6"/>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6"/>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6"/>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6"/>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6"/>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6"/>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6"/>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6"/>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6"/>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6"/>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6"/>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6"/>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6"/>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6"/>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6"/>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6"/>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6"/>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6"/>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6"/>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6"/>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6"/>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6"/>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6"/>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6"/>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6"/>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6"/>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6"/>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6"/>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6"/>
    </row>
    <row r="964" spans="17:19" x14ac:dyDescent="0.25">
      <c r="Q964" s="51" t="str">
        <f t="shared" ref="Q964:Q1000" si="15">LEFT(O964,1)</f>
        <v/>
      </c>
      <c r="R964" s="51" t="str">
        <f>IF(M964="","",IF(AND(M964&lt;&gt;'Tabelas auxiliares'!$B$236,M964&lt;&gt;'Tabelas auxiliares'!$B$237,M964&lt;&gt;'Tabelas auxiliares'!$C$236,M964&lt;&gt;'Tabelas auxiliares'!$C$237),"FOLHA DE PESSOAL",IF(Q964='Tabelas auxiliares'!$A$237,"CUSTEIO",IF(Q964='Tabelas auxiliares'!$A$236,"INVESTIMENTO","ERRO - VERIFICAR"))))</f>
        <v/>
      </c>
      <c r="S964" s="66"/>
    </row>
    <row r="965" spans="17:19" x14ac:dyDescent="0.25">
      <c r="Q965" s="51" t="str">
        <f t="shared" si="15"/>
        <v/>
      </c>
      <c r="R965" s="51" t="str">
        <f>IF(M965="","",IF(AND(M965&lt;&gt;'Tabelas auxiliares'!$B$236,M965&lt;&gt;'Tabelas auxiliares'!$B$237,M965&lt;&gt;'Tabelas auxiliares'!$C$236,M965&lt;&gt;'Tabelas auxiliares'!$C$237),"FOLHA DE PESSOAL",IF(Q965='Tabelas auxiliares'!$A$237,"CUSTEIO",IF(Q965='Tabelas auxiliares'!$A$236,"INVESTIMENTO","ERRO - VERIFICAR"))))</f>
        <v/>
      </c>
      <c r="S965" s="66"/>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6"/>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6"/>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6"/>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6"/>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6"/>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6"/>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6"/>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6"/>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6"/>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6"/>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6"/>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6"/>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6"/>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6"/>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6"/>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6"/>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6"/>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6"/>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6"/>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6"/>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6"/>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6"/>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6"/>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6"/>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6"/>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6"/>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6"/>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6"/>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6"/>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6"/>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6"/>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6"/>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6"/>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6"/>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6"/>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V1001" si="16">SUBTOTAL(9,T4:T1000)</f>
        <v>17274301.879999999</v>
      </c>
      <c r="U1001" s="56">
        <f t="shared" si="16"/>
        <v>2923244.79</v>
      </c>
      <c r="V1001" s="56">
        <f t="shared" si="16"/>
        <v>17361266.140000001</v>
      </c>
    </row>
  </sheetData>
  <sheetProtection password="FAA7" sheet="1" objects="1" scenarios="1" autoFilter="0"/>
  <autoFilter ref="A3:V3"/>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7"/>
  <sheetViews>
    <sheetView topLeftCell="A185" workbookViewId="0">
      <selection activeCell="C202" sqref="C202"/>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295</v>
      </c>
      <c r="B5" s="12" t="s">
        <v>311</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839</v>
      </c>
      <c r="B10" s="12" t="s">
        <v>854</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158</v>
      </c>
      <c r="B17" s="12" t="s">
        <v>162</v>
      </c>
      <c r="C17" t="str">
        <f t="shared" si="0"/>
        <v>E2 -&gt; PU - MOBILIÁRIOS * D.U.C</v>
      </c>
    </row>
    <row r="18" spans="1:3" x14ac:dyDescent="0.25">
      <c r="A18" s="12" t="s">
        <v>161</v>
      </c>
      <c r="B18" s="12" t="s">
        <v>163</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301</v>
      </c>
      <c r="B23" s="12" t="s">
        <v>298</v>
      </c>
      <c r="C23" t="str">
        <f t="shared" si="0"/>
        <v>F8 -&gt; CECS - TRI</v>
      </c>
    </row>
    <row r="24" spans="1:3" x14ac:dyDescent="0.25">
      <c r="A24" s="12" t="s">
        <v>294</v>
      </c>
      <c r="B24" s="12" t="s">
        <v>312</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302</v>
      </c>
      <c r="B27" s="12" t="s">
        <v>299</v>
      </c>
      <c r="C27" t="str">
        <f t="shared" si="0"/>
        <v>G8 -&gt; CMCC - TRI</v>
      </c>
    </row>
    <row r="28" spans="1:3" x14ac:dyDescent="0.25">
      <c r="A28" s="12" t="s">
        <v>564</v>
      </c>
      <c r="B28" s="12" t="s">
        <v>565</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303</v>
      </c>
      <c r="B31" s="12" t="s">
        <v>300</v>
      </c>
      <c r="C31" t="str">
        <f t="shared" si="0"/>
        <v>H8 -&gt; CCNH - TRI</v>
      </c>
    </row>
    <row r="32" spans="1:3" x14ac:dyDescent="0.25">
      <c r="A32" s="12" t="s">
        <v>566</v>
      </c>
      <c r="B32" s="12" t="s">
        <v>567</v>
      </c>
      <c r="C32" t="str">
        <f t="shared" si="0"/>
        <v>H9 -&gt; CCNH - CONVÊNIOS/PARCERIAS</v>
      </c>
    </row>
    <row r="33" spans="1:3" x14ac:dyDescent="0.25">
      <c r="A33" s="12" t="s">
        <v>53</v>
      </c>
      <c r="B33" s="12" t="s">
        <v>54</v>
      </c>
      <c r="C33" t="str">
        <f t="shared" si="0"/>
        <v>I0 -&gt; PROGRAD - PRÓ-REITORIA DE GRADUAÇÃO</v>
      </c>
    </row>
    <row r="34" spans="1:3" x14ac:dyDescent="0.25">
      <c r="A34" s="12" t="s">
        <v>304</v>
      </c>
      <c r="B34" s="12" t="s">
        <v>305</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297</v>
      </c>
      <c r="B38" s="12" t="s">
        <v>306</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307</v>
      </c>
      <c r="B44" s="12" t="s">
        <v>308</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309</v>
      </c>
      <c r="B47" s="12" t="s">
        <v>310</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159</v>
      </c>
      <c r="B50" s="12" t="s">
        <v>160</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405</v>
      </c>
      <c r="C52" t="str">
        <f t="shared" si="0"/>
        <v>S0 -&gt; SPO - SUPERINTENDÊNCIA DE OBRAS</v>
      </c>
    </row>
    <row r="53" spans="1:3" x14ac:dyDescent="0.25">
      <c r="A53" s="12" t="s">
        <v>296</v>
      </c>
      <c r="B53" s="12" t="s">
        <v>314</v>
      </c>
      <c r="C53" t="str">
        <f t="shared" si="0"/>
        <v>S1 -&gt; SPO - OBRAS SANTO ANDRÉ</v>
      </c>
    </row>
    <row r="54" spans="1:3" x14ac:dyDescent="0.25">
      <c r="A54" s="12" t="s">
        <v>313</v>
      </c>
      <c r="B54" s="12" t="s">
        <v>315</v>
      </c>
      <c r="C54" t="str">
        <f t="shared" si="0"/>
        <v>S2 -&gt; SPO - OBRAS SÃO BERNARDO DO CAMPO</v>
      </c>
    </row>
    <row r="55" spans="1:3" x14ac:dyDescent="0.25">
      <c r="A55" s="12" t="s">
        <v>83</v>
      </c>
      <c r="B55" s="12" t="s">
        <v>404</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42" t="s">
        <v>557</v>
      </c>
      <c r="B64" s="142"/>
      <c r="C64" s="142"/>
    </row>
    <row r="65" spans="1:3" ht="75" x14ac:dyDescent="0.25">
      <c r="A65" s="83" t="s">
        <v>443</v>
      </c>
      <c r="B65" s="84" t="s">
        <v>444</v>
      </c>
      <c r="C65" s="85" t="s">
        <v>536</v>
      </c>
    </row>
    <row r="66" spans="1:3" x14ac:dyDescent="0.25">
      <c r="A66" s="74" t="s">
        <v>445</v>
      </c>
      <c r="B66" s="75" t="s">
        <v>545</v>
      </c>
      <c r="C66" s="76" t="s">
        <v>446</v>
      </c>
    </row>
    <row r="67" spans="1:3" ht="45" x14ac:dyDescent="0.25">
      <c r="A67" s="74" t="s">
        <v>447</v>
      </c>
      <c r="B67" s="75" t="s">
        <v>448</v>
      </c>
      <c r="C67" s="76" t="s">
        <v>449</v>
      </c>
    </row>
    <row r="68" spans="1:3" ht="30" x14ac:dyDescent="0.25">
      <c r="A68" s="74" t="s">
        <v>450</v>
      </c>
      <c r="B68" s="75" t="s">
        <v>451</v>
      </c>
      <c r="C68" s="76" t="s">
        <v>546</v>
      </c>
    </row>
    <row r="69" spans="1:3" x14ac:dyDescent="0.25">
      <c r="A69" s="74" t="s">
        <v>452</v>
      </c>
      <c r="B69" s="75" t="s">
        <v>453</v>
      </c>
      <c r="C69" s="76" t="s">
        <v>454</v>
      </c>
    </row>
    <row r="70" spans="1:3" ht="30" x14ac:dyDescent="0.25">
      <c r="A70" s="74" t="s">
        <v>455</v>
      </c>
      <c r="B70" s="75" t="s">
        <v>456</v>
      </c>
      <c r="C70" s="76" t="s">
        <v>549</v>
      </c>
    </row>
    <row r="71" spans="1:3" x14ac:dyDescent="0.25">
      <c r="A71" s="74" t="s">
        <v>457</v>
      </c>
      <c r="B71" s="75" t="s">
        <v>458</v>
      </c>
      <c r="C71" s="76" t="s">
        <v>550</v>
      </c>
    </row>
    <row r="72" spans="1:3" ht="45" x14ac:dyDescent="0.25">
      <c r="A72" s="74" t="s">
        <v>459</v>
      </c>
      <c r="B72" s="75" t="s">
        <v>460</v>
      </c>
      <c r="C72" s="76" t="s">
        <v>461</v>
      </c>
    </row>
    <row r="73" spans="1:3" s="50" customFormat="1" ht="45" x14ac:dyDescent="0.25">
      <c r="A73" s="77" t="s">
        <v>462</v>
      </c>
      <c r="B73" s="78" t="s">
        <v>463</v>
      </c>
      <c r="C73" s="79" t="s">
        <v>544</v>
      </c>
    </row>
    <row r="74" spans="1:3" s="50" customFormat="1" ht="30" x14ac:dyDescent="0.25">
      <c r="A74" s="77" t="s">
        <v>464</v>
      </c>
      <c r="B74" s="78" t="s">
        <v>548</v>
      </c>
      <c r="C74" s="79" t="s">
        <v>547</v>
      </c>
    </row>
    <row r="75" spans="1:3" ht="30" x14ac:dyDescent="0.25">
      <c r="A75" s="74" t="s">
        <v>465</v>
      </c>
      <c r="B75" s="75" t="s">
        <v>466</v>
      </c>
      <c r="C75" s="76" t="s">
        <v>467</v>
      </c>
    </row>
    <row r="76" spans="1:3" x14ac:dyDescent="0.25">
      <c r="A76" s="74" t="s">
        <v>468</v>
      </c>
      <c r="B76" s="75" t="s">
        <v>469</v>
      </c>
      <c r="C76" s="76" t="s">
        <v>470</v>
      </c>
    </row>
    <row r="77" spans="1:3" x14ac:dyDescent="0.25">
      <c r="A77" s="74" t="s">
        <v>471</v>
      </c>
      <c r="B77" s="75" t="s">
        <v>472</v>
      </c>
      <c r="C77" s="76" t="s">
        <v>473</v>
      </c>
    </row>
    <row r="78" spans="1:3" x14ac:dyDescent="0.25">
      <c r="A78" s="74" t="s">
        <v>537</v>
      </c>
      <c r="B78" s="75" t="s">
        <v>541</v>
      </c>
      <c r="C78" s="76" t="s">
        <v>538</v>
      </c>
    </row>
    <row r="79" spans="1:3" ht="45" x14ac:dyDescent="0.25">
      <c r="A79" s="74" t="s">
        <v>474</v>
      </c>
      <c r="B79" s="75" t="s">
        <v>475</v>
      </c>
      <c r="C79" s="76" t="s">
        <v>476</v>
      </c>
    </row>
    <row r="80" spans="1:3" ht="30" x14ac:dyDescent="0.25">
      <c r="A80" s="74" t="s">
        <v>477</v>
      </c>
      <c r="B80" s="75" t="s">
        <v>478</v>
      </c>
      <c r="C80" s="76" t="s">
        <v>479</v>
      </c>
    </row>
    <row r="81" spans="1:3" ht="45" x14ac:dyDescent="0.25">
      <c r="A81" s="74" t="s">
        <v>480</v>
      </c>
      <c r="B81" s="75" t="s">
        <v>481</v>
      </c>
      <c r="C81" s="76" t="s">
        <v>482</v>
      </c>
    </row>
    <row r="82" spans="1:3" ht="30" x14ac:dyDescent="0.25">
      <c r="A82" s="74" t="s">
        <v>483</v>
      </c>
      <c r="B82" s="75" t="s">
        <v>543</v>
      </c>
      <c r="C82" s="76" t="s">
        <v>484</v>
      </c>
    </row>
    <row r="83" spans="1:3" x14ac:dyDescent="0.25">
      <c r="A83" s="74" t="s">
        <v>485</v>
      </c>
      <c r="B83" s="75" t="s">
        <v>486</v>
      </c>
      <c r="C83" s="76" t="s">
        <v>487</v>
      </c>
    </row>
    <row r="84" spans="1:3" ht="45" x14ac:dyDescent="0.25">
      <c r="A84" s="74" t="s">
        <v>539</v>
      </c>
      <c r="B84" s="75" t="s">
        <v>542</v>
      </c>
      <c r="C84" s="76" t="s">
        <v>540</v>
      </c>
    </row>
    <row r="85" spans="1:3" ht="45" x14ac:dyDescent="0.25">
      <c r="A85" s="74" t="s">
        <v>488</v>
      </c>
      <c r="B85" s="75" t="s">
        <v>489</v>
      </c>
      <c r="C85" s="76" t="s">
        <v>554</v>
      </c>
    </row>
    <row r="86" spans="1:3" ht="27.75" customHeight="1" x14ac:dyDescent="0.25">
      <c r="A86" s="74" t="s">
        <v>551</v>
      </c>
      <c r="B86" s="75" t="s">
        <v>552</v>
      </c>
      <c r="C86" s="76" t="s">
        <v>553</v>
      </c>
    </row>
    <row r="87" spans="1:3" ht="30" x14ac:dyDescent="0.25">
      <c r="A87" s="74" t="s">
        <v>490</v>
      </c>
      <c r="B87" s="75" t="s">
        <v>491</v>
      </c>
      <c r="C87" s="76" t="s">
        <v>492</v>
      </c>
    </row>
    <row r="88" spans="1:3" ht="45" x14ac:dyDescent="0.25">
      <c r="A88" s="74" t="s">
        <v>493</v>
      </c>
      <c r="B88" s="75" t="s">
        <v>494</v>
      </c>
      <c r="C88" s="76" t="s">
        <v>495</v>
      </c>
    </row>
    <row r="89" spans="1:3" ht="60" x14ac:dyDescent="0.25">
      <c r="A89" s="74" t="s">
        <v>496</v>
      </c>
      <c r="B89" s="75" t="s">
        <v>497</v>
      </c>
      <c r="C89" s="76" t="s">
        <v>498</v>
      </c>
    </row>
    <row r="90" spans="1:3" ht="60" x14ac:dyDescent="0.25">
      <c r="A90" s="74" t="s">
        <v>499</v>
      </c>
      <c r="B90" s="75" t="s">
        <v>500</v>
      </c>
      <c r="C90" s="76" t="s">
        <v>501</v>
      </c>
    </row>
    <row r="91" spans="1:3" ht="30" x14ac:dyDescent="0.25">
      <c r="A91" s="74" t="s">
        <v>502</v>
      </c>
      <c r="B91" s="75" t="s">
        <v>503</v>
      </c>
      <c r="C91" s="76" t="s">
        <v>504</v>
      </c>
    </row>
    <row r="92" spans="1:3" ht="30" x14ac:dyDescent="0.25">
      <c r="A92" s="74" t="s">
        <v>505</v>
      </c>
      <c r="B92" s="75" t="s">
        <v>506</v>
      </c>
      <c r="C92" s="76" t="s">
        <v>507</v>
      </c>
    </row>
    <row r="93" spans="1:3" ht="60" x14ac:dyDescent="0.25">
      <c r="A93" s="74" t="s">
        <v>508</v>
      </c>
      <c r="B93" s="75" t="s">
        <v>509</v>
      </c>
      <c r="C93" s="76" t="s">
        <v>510</v>
      </c>
    </row>
    <row r="94" spans="1:3" ht="60" x14ac:dyDescent="0.25">
      <c r="A94" s="74" t="s">
        <v>511</v>
      </c>
      <c r="B94" s="75" t="s">
        <v>512</v>
      </c>
      <c r="C94" s="76" t="s">
        <v>513</v>
      </c>
    </row>
    <row r="95" spans="1:3" ht="45" x14ac:dyDescent="0.25">
      <c r="A95" s="74" t="s">
        <v>514</v>
      </c>
      <c r="B95" s="75" t="s">
        <v>515</v>
      </c>
      <c r="C95" s="76" t="s">
        <v>555</v>
      </c>
    </row>
    <row r="96" spans="1:3" x14ac:dyDescent="0.25">
      <c r="A96" s="74" t="s">
        <v>516</v>
      </c>
      <c r="B96" s="75" t="s">
        <v>517</v>
      </c>
      <c r="C96" s="76" t="s">
        <v>556</v>
      </c>
    </row>
    <row r="97" spans="1:5" x14ac:dyDescent="0.25">
      <c r="A97" s="74" t="s">
        <v>518</v>
      </c>
      <c r="B97" s="75" t="s">
        <v>519</v>
      </c>
      <c r="C97" s="76" t="s">
        <v>520</v>
      </c>
    </row>
    <row r="98" spans="1:5" x14ac:dyDescent="0.25">
      <c r="A98" s="74" t="s">
        <v>521</v>
      </c>
      <c r="B98" s="75" t="s">
        <v>522</v>
      </c>
      <c r="C98" s="76" t="s">
        <v>523</v>
      </c>
    </row>
    <row r="99" spans="1:5" x14ac:dyDescent="0.25">
      <c r="A99" s="74" t="s">
        <v>524</v>
      </c>
      <c r="B99" s="75" t="s">
        <v>525</v>
      </c>
      <c r="C99" s="76" t="s">
        <v>526</v>
      </c>
    </row>
    <row r="100" spans="1:5" ht="45" x14ac:dyDescent="0.25">
      <c r="A100" s="74" t="s">
        <v>527</v>
      </c>
      <c r="B100" s="75" t="s">
        <v>528</v>
      </c>
      <c r="C100" s="76" t="s">
        <v>529</v>
      </c>
    </row>
    <row r="101" spans="1:5" ht="45" x14ac:dyDescent="0.25">
      <c r="A101" s="74" t="s">
        <v>530</v>
      </c>
      <c r="B101" s="75" t="s">
        <v>531</v>
      </c>
      <c r="C101" s="76" t="s">
        <v>532</v>
      </c>
    </row>
    <row r="102" spans="1:5" ht="30" x14ac:dyDescent="0.25">
      <c r="A102" s="80" t="s">
        <v>533</v>
      </c>
      <c r="B102" s="81" t="s">
        <v>534</v>
      </c>
      <c r="C102" s="82" t="s">
        <v>535</v>
      </c>
    </row>
    <row r="110" spans="1:5" ht="75" x14ac:dyDescent="0.25">
      <c r="C110" s="2" t="s">
        <v>994</v>
      </c>
      <c r="D110" s="1" t="s">
        <v>109</v>
      </c>
      <c r="E110" s="1" t="s">
        <v>110</v>
      </c>
    </row>
    <row r="111" spans="1:5" x14ac:dyDescent="0.25">
      <c r="A111" s="39" t="s">
        <v>15</v>
      </c>
      <c r="B111" s="39" t="s">
        <v>16</v>
      </c>
      <c r="C111" s="68">
        <v>1400000</v>
      </c>
      <c r="D111" s="41">
        <v>1062496.576698334</v>
      </c>
      <c r="E111" s="42">
        <v>337503.42330166599</v>
      </c>
    </row>
    <row r="112" spans="1:5" x14ac:dyDescent="0.25">
      <c r="A112" s="39" t="s">
        <v>17</v>
      </c>
      <c r="B112" s="39" t="s">
        <v>18</v>
      </c>
      <c r="C112" s="68">
        <v>100000</v>
      </c>
      <c r="D112" s="10">
        <v>75892.61262130957</v>
      </c>
      <c r="E112" s="11">
        <v>24107.387378690426</v>
      </c>
    </row>
    <row r="113" spans="1:5" x14ac:dyDescent="0.25">
      <c r="A113" s="39" t="s">
        <v>19</v>
      </c>
      <c r="B113" s="39" t="s">
        <v>20</v>
      </c>
      <c r="C113" s="68">
        <v>3500</v>
      </c>
      <c r="D113" s="10">
        <v>2656.2414417458349</v>
      </c>
      <c r="E113" s="11">
        <v>843.75855825416488</v>
      </c>
    </row>
    <row r="114" spans="1:5" x14ac:dyDescent="0.25">
      <c r="A114" s="39" t="s">
        <v>21</v>
      </c>
      <c r="B114" s="39" t="s">
        <v>22</v>
      </c>
      <c r="C114" s="68">
        <v>110000</v>
      </c>
      <c r="D114" s="10">
        <v>83481.873883440538</v>
      </c>
      <c r="E114" s="11">
        <v>26518.12611655947</v>
      </c>
    </row>
    <row r="115" spans="1:5" x14ac:dyDescent="0.25">
      <c r="A115" s="39" t="s">
        <v>23</v>
      </c>
      <c r="B115" s="39" t="s">
        <v>24</v>
      </c>
      <c r="C115" s="68">
        <v>2340</v>
      </c>
      <c r="D115" s="10">
        <v>1775.8871353386439</v>
      </c>
      <c r="E115" s="11">
        <v>564.11286466135596</v>
      </c>
    </row>
    <row r="116" spans="1:5" x14ac:dyDescent="0.25">
      <c r="A116" s="39" t="s">
        <v>25</v>
      </c>
      <c r="B116" s="39" t="s">
        <v>26</v>
      </c>
      <c r="C116" s="68">
        <v>8000</v>
      </c>
      <c r="D116" s="10">
        <v>6071.4090097047656</v>
      </c>
      <c r="E116" s="11">
        <v>1928.590990295234</v>
      </c>
    </row>
    <row r="117" spans="1:5" x14ac:dyDescent="0.25">
      <c r="A117" s="39" t="s">
        <v>27</v>
      </c>
      <c r="B117" s="39" t="s">
        <v>28</v>
      </c>
      <c r="C117" s="68">
        <v>55000</v>
      </c>
      <c r="D117" s="10">
        <v>41740.936941720269</v>
      </c>
      <c r="E117" s="11">
        <v>13259.063058279735</v>
      </c>
    </row>
    <row r="118" spans="1:5" x14ac:dyDescent="0.25">
      <c r="A118" s="39" t="s">
        <v>29</v>
      </c>
      <c r="B118" s="39" t="s">
        <v>30</v>
      </c>
      <c r="C118" s="68">
        <v>50000</v>
      </c>
      <c r="D118" s="10">
        <v>37946.306310654785</v>
      </c>
      <c r="E118" s="11">
        <v>12053.693689345213</v>
      </c>
    </row>
    <row r="119" spans="1:5" x14ac:dyDescent="0.25">
      <c r="A119" s="39" t="s">
        <v>31</v>
      </c>
      <c r="B119" s="39" t="s">
        <v>32</v>
      </c>
      <c r="C119" s="68">
        <v>40000</v>
      </c>
      <c r="D119" s="10">
        <v>30357.045048523829</v>
      </c>
      <c r="E119" s="11">
        <v>9642.9549514761711</v>
      </c>
    </row>
    <row r="120" spans="1:5" x14ac:dyDescent="0.25">
      <c r="A120" s="39" t="s">
        <v>33</v>
      </c>
      <c r="B120" s="39" t="s">
        <v>34</v>
      </c>
      <c r="C120" s="68">
        <v>100000</v>
      </c>
      <c r="D120" s="10">
        <v>75892.61262130957</v>
      </c>
      <c r="E120" s="11">
        <v>24107.387378690426</v>
      </c>
    </row>
    <row r="121" spans="1:5" x14ac:dyDescent="0.25">
      <c r="A121" s="39" t="s">
        <v>35</v>
      </c>
      <c r="B121" s="39" t="s">
        <v>36</v>
      </c>
      <c r="C121" s="68">
        <v>22000000</v>
      </c>
      <c r="D121" s="10">
        <v>16696374.776688106</v>
      </c>
      <c r="E121" s="11">
        <v>5303625.2233118936</v>
      </c>
    </row>
    <row r="122" spans="1:5" x14ac:dyDescent="0.25">
      <c r="A122" s="39" t="s">
        <v>37</v>
      </c>
      <c r="B122" s="39" t="s">
        <v>38</v>
      </c>
      <c r="C122" s="68">
        <v>250000</v>
      </c>
      <c r="D122" s="10">
        <v>189731.53155327393</v>
      </c>
      <c r="E122" s="11">
        <v>60268.468446726067</v>
      </c>
    </row>
    <row r="123" spans="1:5" x14ac:dyDescent="0.25">
      <c r="A123" s="39" t="s">
        <v>39</v>
      </c>
      <c r="B123" s="39" t="s">
        <v>40</v>
      </c>
      <c r="C123" s="68">
        <v>300000</v>
      </c>
      <c r="D123" s="10">
        <v>227677.83786392873</v>
      </c>
      <c r="E123" s="11">
        <v>72322.162136071274</v>
      </c>
    </row>
    <row r="124" spans="1:5" ht="30" x14ac:dyDescent="0.25">
      <c r="A124" s="39" t="s">
        <v>41</v>
      </c>
      <c r="B124" s="39" t="s">
        <v>42</v>
      </c>
      <c r="C124" s="68">
        <v>150000</v>
      </c>
      <c r="D124" s="10">
        <v>113838.91893196436</v>
      </c>
      <c r="E124" s="11">
        <v>36161.081068035637</v>
      </c>
    </row>
    <row r="125" spans="1:5" x14ac:dyDescent="0.25">
      <c r="A125" s="39" t="s">
        <v>43</v>
      </c>
      <c r="B125" s="39" t="s">
        <v>44</v>
      </c>
      <c r="C125" s="68">
        <v>84500</v>
      </c>
      <c r="D125" s="10">
        <v>64129.257665006589</v>
      </c>
      <c r="E125" s="11">
        <v>20370.742334993411</v>
      </c>
    </row>
    <row r="126" spans="1:5" ht="30" x14ac:dyDescent="0.25">
      <c r="A126" s="39" t="s">
        <v>45</v>
      </c>
      <c r="B126" s="39" t="s">
        <v>46</v>
      </c>
      <c r="C126" s="68">
        <v>150000</v>
      </c>
      <c r="D126" s="10">
        <v>113838.91893196436</v>
      </c>
      <c r="E126" s="11">
        <v>36161.081068035637</v>
      </c>
    </row>
    <row r="127" spans="1:5" x14ac:dyDescent="0.25">
      <c r="A127" s="39" t="s">
        <v>47</v>
      </c>
      <c r="B127" s="39" t="s">
        <v>48</v>
      </c>
      <c r="C127" s="68">
        <v>100000</v>
      </c>
      <c r="D127" s="10">
        <v>75892.61262130957</v>
      </c>
      <c r="E127" s="11">
        <v>24107.387378690426</v>
      </c>
    </row>
    <row r="128" spans="1:5" x14ac:dyDescent="0.25">
      <c r="A128" s="39" t="s">
        <v>49</v>
      </c>
      <c r="B128" s="39" t="s">
        <v>50</v>
      </c>
      <c r="C128" s="68">
        <v>150000</v>
      </c>
      <c r="D128" s="10">
        <v>113838.91893196436</v>
      </c>
      <c r="E128" s="11">
        <v>36161.081068035637</v>
      </c>
    </row>
    <row r="129" spans="1:5" x14ac:dyDescent="0.25">
      <c r="A129" s="39" t="s">
        <v>51</v>
      </c>
      <c r="B129" s="39" t="s">
        <v>52</v>
      </c>
      <c r="C129" s="68">
        <v>350000</v>
      </c>
      <c r="D129" s="10">
        <v>265624.14417458349</v>
      </c>
      <c r="E129" s="11">
        <v>84375.855825416496</v>
      </c>
    </row>
    <row r="130" spans="1:5" x14ac:dyDescent="0.25">
      <c r="A130" s="39" t="s">
        <v>53</v>
      </c>
      <c r="B130" s="39" t="s">
        <v>54</v>
      </c>
      <c r="C130" s="68">
        <v>1150000</v>
      </c>
      <c r="D130" s="10">
        <v>872765.04514506005</v>
      </c>
      <c r="E130" s="11">
        <v>277234.95485493989</v>
      </c>
    </row>
    <row r="131" spans="1:5" x14ac:dyDescent="0.25">
      <c r="A131" s="39" t="s">
        <v>55</v>
      </c>
      <c r="B131" s="39" t="s">
        <v>56</v>
      </c>
      <c r="C131" s="68">
        <v>1350000</v>
      </c>
      <c r="D131" s="10">
        <v>1024550.2703876792</v>
      </c>
      <c r="E131" s="11">
        <v>325449.72961232072</v>
      </c>
    </row>
    <row r="132" spans="1:5" x14ac:dyDescent="0.25">
      <c r="A132" s="39" t="s">
        <v>57</v>
      </c>
      <c r="B132" s="39" t="s">
        <v>58</v>
      </c>
      <c r="C132" s="68">
        <v>140000</v>
      </c>
      <c r="D132" s="10">
        <v>106249.65766983341</v>
      </c>
      <c r="E132" s="11">
        <v>33750.342330166597</v>
      </c>
    </row>
    <row r="133" spans="1:5" x14ac:dyDescent="0.25">
      <c r="A133" s="39" t="s">
        <v>59</v>
      </c>
      <c r="B133" s="39" t="s">
        <v>60</v>
      </c>
      <c r="C133" s="68">
        <v>400000</v>
      </c>
      <c r="D133" s="10">
        <v>303570.45048523828</v>
      </c>
      <c r="E133" s="11">
        <v>96429.549514761704</v>
      </c>
    </row>
    <row r="134" spans="1:5" x14ac:dyDescent="0.25">
      <c r="A134" s="39" t="s">
        <v>61</v>
      </c>
      <c r="B134" s="39" t="s">
        <v>62</v>
      </c>
      <c r="C134" s="68">
        <v>250000</v>
      </c>
      <c r="D134" s="10">
        <v>189731.53155327393</v>
      </c>
      <c r="E134" s="11">
        <v>60268.468446726067</v>
      </c>
    </row>
    <row r="135" spans="1:5" x14ac:dyDescent="0.25">
      <c r="A135" s="39" t="s">
        <v>63</v>
      </c>
      <c r="B135" s="39" t="s">
        <v>64</v>
      </c>
      <c r="C135" s="68">
        <v>450000</v>
      </c>
      <c r="D135" s="10">
        <v>341516.75679589307</v>
      </c>
      <c r="E135" s="11">
        <v>108483.24320410691</v>
      </c>
    </row>
    <row r="136" spans="1:5" ht="30" x14ac:dyDescent="0.25">
      <c r="A136" s="39" t="s">
        <v>65</v>
      </c>
      <c r="B136" s="39" t="s">
        <v>66</v>
      </c>
      <c r="C136" s="68">
        <v>10000</v>
      </c>
      <c r="D136" s="10">
        <v>7589.2612621309572</v>
      </c>
      <c r="E136" s="11">
        <v>2410.7387378690428</v>
      </c>
    </row>
    <row r="137" spans="1:5" x14ac:dyDescent="0.25">
      <c r="A137" s="40" t="s">
        <v>67</v>
      </c>
      <c r="B137" s="39" t="s">
        <v>68</v>
      </c>
      <c r="C137" s="68">
        <v>5800000</v>
      </c>
      <c r="D137" s="10">
        <v>4401771.5320359552</v>
      </c>
      <c r="E137" s="11">
        <v>1398228.4679640448</v>
      </c>
    </row>
    <row r="138" spans="1:5" x14ac:dyDescent="0.25">
      <c r="A138" s="40" t="s">
        <v>69</v>
      </c>
      <c r="B138" s="39" t="s">
        <v>70</v>
      </c>
      <c r="C138" s="68">
        <v>10000000</v>
      </c>
      <c r="D138" s="10">
        <v>7589261.2621309571</v>
      </c>
      <c r="E138" s="11">
        <v>2410738.7378690424</v>
      </c>
    </row>
    <row r="139" spans="1:5" x14ac:dyDescent="0.25">
      <c r="A139" s="39" t="s">
        <v>71</v>
      </c>
      <c r="B139" s="39" t="s">
        <v>72</v>
      </c>
      <c r="C139" s="68">
        <v>500000</v>
      </c>
      <c r="D139" s="10">
        <v>379463.06310654787</v>
      </c>
      <c r="E139" s="11">
        <v>120536.93689345213</v>
      </c>
    </row>
    <row r="140" spans="1:5" x14ac:dyDescent="0.25">
      <c r="A140" s="39" t="s">
        <v>73</v>
      </c>
      <c r="B140" s="39" t="s">
        <v>74</v>
      </c>
      <c r="C140" s="68">
        <v>3800000</v>
      </c>
      <c r="D140" s="10">
        <v>2883919.279609764</v>
      </c>
      <c r="E140" s="11">
        <v>916080.72039023624</v>
      </c>
    </row>
    <row r="141" spans="1:5" x14ac:dyDescent="0.25">
      <c r="A141" s="39" t="s">
        <v>75</v>
      </c>
      <c r="B141" s="39" t="s">
        <v>76</v>
      </c>
      <c r="C141" s="68">
        <v>1195000</v>
      </c>
      <c r="D141" s="10">
        <v>906916.72082464944</v>
      </c>
      <c r="E141" s="11">
        <v>288083.27917535062</v>
      </c>
    </row>
    <row r="142" spans="1:5" x14ac:dyDescent="0.25">
      <c r="A142" s="39" t="s">
        <v>77</v>
      </c>
      <c r="B142" s="39" t="s">
        <v>78</v>
      </c>
      <c r="C142" s="68">
        <v>1200000</v>
      </c>
      <c r="D142" s="10">
        <v>910711.3514557149</v>
      </c>
      <c r="E142" s="11">
        <v>289288.6485442851</v>
      </c>
    </row>
    <row r="143" spans="1:5" x14ac:dyDescent="0.25">
      <c r="A143" s="39" t="s">
        <v>79</v>
      </c>
      <c r="B143" s="39" t="s">
        <v>80</v>
      </c>
      <c r="C143" s="68">
        <v>105000</v>
      </c>
      <c r="D143" s="10">
        <v>79687.243252375047</v>
      </c>
      <c r="E143" s="11">
        <v>25312.756747624946</v>
      </c>
    </row>
    <row r="144" spans="1:5" x14ac:dyDescent="0.25">
      <c r="A144" s="39" t="s">
        <v>81</v>
      </c>
      <c r="B144" s="39" t="s">
        <v>82</v>
      </c>
      <c r="C144" s="68">
        <v>1200000</v>
      </c>
      <c r="D144" s="10">
        <v>910711.3514557149</v>
      </c>
      <c r="E144" s="11">
        <v>289288.6485442851</v>
      </c>
    </row>
    <row r="145" spans="1:5" x14ac:dyDescent="0.25">
      <c r="A145" s="39" t="s">
        <v>83</v>
      </c>
      <c r="B145" s="39" t="s">
        <v>404</v>
      </c>
      <c r="C145" s="68">
        <v>125000</v>
      </c>
      <c r="D145" s="10">
        <v>94865.765776636967</v>
      </c>
      <c r="E145" s="11">
        <v>30134.234223363033</v>
      </c>
    </row>
    <row r="146" spans="1:5" x14ac:dyDescent="0.25">
      <c r="A146" s="39" t="s">
        <v>84</v>
      </c>
      <c r="B146" s="39" t="s">
        <v>85</v>
      </c>
      <c r="C146" s="68">
        <v>125000</v>
      </c>
      <c r="D146" s="10">
        <v>94865.765776636967</v>
      </c>
      <c r="E146" s="11">
        <v>30134.234223363033</v>
      </c>
    </row>
    <row r="147" spans="1:5" x14ac:dyDescent="0.25">
      <c r="A147" s="39" t="s">
        <v>86</v>
      </c>
      <c r="B147" s="39" t="s">
        <v>87</v>
      </c>
      <c r="C147" s="68">
        <v>300000</v>
      </c>
      <c r="D147" s="10">
        <v>227677.83786392873</v>
      </c>
      <c r="E147" s="11">
        <v>72322.162136071274</v>
      </c>
    </row>
    <row r="148" spans="1:5" x14ac:dyDescent="0.25">
      <c r="A148" s="39" t="s">
        <v>88</v>
      </c>
      <c r="B148" s="39" t="s">
        <v>89</v>
      </c>
      <c r="C148" s="68">
        <v>450000</v>
      </c>
      <c r="D148" s="10">
        <v>341516.75679589307</v>
      </c>
      <c r="E148" s="11">
        <v>108483.24320410691</v>
      </c>
    </row>
    <row r="149" spans="1:5" x14ac:dyDescent="0.25">
      <c r="A149" s="39" t="s">
        <v>90</v>
      </c>
      <c r="B149" s="39" t="s">
        <v>91</v>
      </c>
      <c r="C149" s="68">
        <v>2208348</v>
      </c>
      <c r="D149" s="10">
        <v>1675972.9929704375</v>
      </c>
      <c r="E149" s="11">
        <v>532375.00702956249</v>
      </c>
    </row>
    <row r="150" spans="1:5" x14ac:dyDescent="0.25">
      <c r="A150" s="39" t="s">
        <v>92</v>
      </c>
      <c r="B150" s="39" t="s">
        <v>93</v>
      </c>
      <c r="C150" s="68">
        <v>600000</v>
      </c>
      <c r="D150" s="10">
        <v>455355.67572785745</v>
      </c>
      <c r="E150" s="11">
        <v>144644.32427214255</v>
      </c>
    </row>
    <row r="151" spans="1:5" x14ac:dyDescent="0.25">
      <c r="A151" s="39" t="s">
        <v>94</v>
      </c>
      <c r="B151" s="39" t="s">
        <v>95</v>
      </c>
      <c r="C151" s="68">
        <v>340000</v>
      </c>
      <c r="D151" s="10">
        <v>258034.88291245257</v>
      </c>
      <c r="E151" s="11">
        <v>81965.117087547449</v>
      </c>
    </row>
    <row r="152" spans="1:5" x14ac:dyDescent="0.25">
      <c r="A152" s="39" t="s">
        <v>96</v>
      </c>
      <c r="B152" s="39" t="s">
        <v>97</v>
      </c>
      <c r="C152" s="68">
        <v>3808077.0000000298</v>
      </c>
      <c r="D152" s="10">
        <v>2890049.1259312094</v>
      </c>
      <c r="E152" s="11">
        <v>918027.87406882015</v>
      </c>
    </row>
    <row r="159" spans="1:5" x14ac:dyDescent="0.25">
      <c r="A159" s="125" t="s">
        <v>7</v>
      </c>
      <c r="B159" s="125"/>
    </row>
    <row r="160" spans="1:5" x14ac:dyDescent="0.25">
      <c r="A160" s="39" t="s">
        <v>15</v>
      </c>
      <c r="B160" s="39" t="s">
        <v>16</v>
      </c>
      <c r="C160" s="68">
        <v>560000</v>
      </c>
    </row>
    <row r="161" spans="1:3" x14ac:dyDescent="0.25">
      <c r="A161" s="39" t="s">
        <v>21</v>
      </c>
      <c r="B161" s="39" t="s">
        <v>22</v>
      </c>
      <c r="C161" s="68"/>
    </row>
    <row r="162" spans="1:3" x14ac:dyDescent="0.25">
      <c r="A162" s="39" t="s">
        <v>295</v>
      </c>
      <c r="B162" s="39" t="s">
        <v>311</v>
      </c>
      <c r="C162" s="68"/>
    </row>
    <row r="163" spans="1:3" x14ac:dyDescent="0.25">
      <c r="A163" s="39" t="s">
        <v>17</v>
      </c>
      <c r="B163" s="39" t="s">
        <v>18</v>
      </c>
      <c r="C163" s="68"/>
    </row>
    <row r="164" spans="1:3" x14ac:dyDescent="0.25">
      <c r="A164" s="39" t="s">
        <v>19</v>
      </c>
      <c r="B164" s="39" t="s">
        <v>20</v>
      </c>
      <c r="C164" s="68"/>
    </row>
    <row r="165" spans="1:3" x14ac:dyDescent="0.25">
      <c r="A165" s="39" t="s">
        <v>23</v>
      </c>
      <c r="B165" s="39" t="s">
        <v>24</v>
      </c>
      <c r="C165" s="68"/>
    </row>
    <row r="166" spans="1:3" x14ac:dyDescent="0.25">
      <c r="A166" s="39" t="s">
        <v>94</v>
      </c>
      <c r="B166" s="39" t="s">
        <v>95</v>
      </c>
      <c r="C166" s="68"/>
    </row>
    <row r="167" spans="1:3" x14ac:dyDescent="0.25">
      <c r="A167" s="39" t="s">
        <v>25</v>
      </c>
      <c r="B167" s="39" t="s">
        <v>26</v>
      </c>
      <c r="C167" s="68"/>
    </row>
    <row r="168" spans="1:3" x14ac:dyDescent="0.25">
      <c r="A168" s="39" t="s">
        <v>27</v>
      </c>
      <c r="B168" s="39" t="s">
        <v>28</v>
      </c>
      <c r="C168" s="68">
        <v>100000</v>
      </c>
    </row>
    <row r="169" spans="1:3" x14ac:dyDescent="0.25">
      <c r="A169" s="39" t="s">
        <v>31</v>
      </c>
      <c r="B169" s="39" t="s">
        <v>32</v>
      </c>
      <c r="C169" s="68"/>
    </row>
    <row r="170" spans="1:3" x14ac:dyDescent="0.25">
      <c r="A170" s="39" t="s">
        <v>33</v>
      </c>
      <c r="B170" s="39" t="s">
        <v>34</v>
      </c>
      <c r="C170" s="68"/>
    </row>
    <row r="171" spans="1:3" x14ac:dyDescent="0.25">
      <c r="A171" s="39" t="s">
        <v>35</v>
      </c>
      <c r="B171" s="39" t="s">
        <v>36</v>
      </c>
      <c r="C171" s="68">
        <v>400000</v>
      </c>
    </row>
    <row r="172" spans="1:3" x14ac:dyDescent="0.25">
      <c r="A172" s="39" t="s">
        <v>37</v>
      </c>
      <c r="B172" s="39" t="s">
        <v>38</v>
      </c>
      <c r="C172" s="68"/>
    </row>
    <row r="173" spans="1:3" x14ac:dyDescent="0.25">
      <c r="A173" s="39" t="s">
        <v>158</v>
      </c>
      <c r="B173" s="39" t="s">
        <v>162</v>
      </c>
      <c r="C173" s="68">
        <v>800000</v>
      </c>
    </row>
    <row r="174" spans="1:3" x14ac:dyDescent="0.25">
      <c r="A174" s="39" t="s">
        <v>161</v>
      </c>
      <c r="B174" s="39" t="s">
        <v>163</v>
      </c>
      <c r="C174" s="68">
        <v>800000</v>
      </c>
    </row>
    <row r="175" spans="1:3" x14ac:dyDescent="0.25">
      <c r="A175" s="39" t="s">
        <v>39</v>
      </c>
      <c r="B175" s="39" t="s">
        <v>40</v>
      </c>
      <c r="C175" s="68"/>
    </row>
    <row r="176" spans="1:3" x14ac:dyDescent="0.25">
      <c r="A176" s="39" t="s">
        <v>29</v>
      </c>
      <c r="B176" s="39" t="s">
        <v>30</v>
      </c>
      <c r="C176" s="68"/>
    </row>
    <row r="177" spans="1:3" ht="30" x14ac:dyDescent="0.25">
      <c r="A177" s="39" t="s">
        <v>41</v>
      </c>
      <c r="B177" s="39" t="s">
        <v>42</v>
      </c>
      <c r="C177" s="68">
        <v>270000</v>
      </c>
    </row>
    <row r="178" spans="1:3" x14ac:dyDescent="0.25">
      <c r="A178" s="39" t="s">
        <v>43</v>
      </c>
      <c r="B178" s="39" t="s">
        <v>44</v>
      </c>
      <c r="C178" s="68"/>
    </row>
    <row r="179" spans="1:3" x14ac:dyDescent="0.25">
      <c r="A179" s="39" t="s">
        <v>301</v>
      </c>
      <c r="B179" s="39" t="s">
        <v>298</v>
      </c>
      <c r="C179" s="68"/>
    </row>
    <row r="180" spans="1:3" x14ac:dyDescent="0.25">
      <c r="A180" s="39" t="s">
        <v>294</v>
      </c>
      <c r="B180" s="39" t="s">
        <v>312</v>
      </c>
      <c r="C180" s="68"/>
    </row>
    <row r="181" spans="1:3" ht="30" x14ac:dyDescent="0.25">
      <c r="A181" s="39" t="s">
        <v>45</v>
      </c>
      <c r="B181" s="39" t="s">
        <v>46</v>
      </c>
      <c r="C181" s="68">
        <v>270000</v>
      </c>
    </row>
    <row r="182" spans="1:3" x14ac:dyDescent="0.25">
      <c r="A182" s="39" t="s">
        <v>47</v>
      </c>
      <c r="B182" s="39" t="s">
        <v>48</v>
      </c>
      <c r="C182" s="68"/>
    </row>
    <row r="183" spans="1:3" x14ac:dyDescent="0.25">
      <c r="A183" s="39" t="s">
        <v>302</v>
      </c>
      <c r="B183" s="39" t="s">
        <v>299</v>
      </c>
      <c r="C183" s="68"/>
    </row>
    <row r="184" spans="1:3" x14ac:dyDescent="0.25">
      <c r="A184" s="39" t="s">
        <v>49</v>
      </c>
      <c r="B184" s="39" t="s">
        <v>50</v>
      </c>
      <c r="C184" s="68">
        <v>161165.96</v>
      </c>
    </row>
    <row r="185" spans="1:3" x14ac:dyDescent="0.25">
      <c r="A185" s="39" t="s">
        <v>51</v>
      </c>
      <c r="B185" s="39" t="s">
        <v>52</v>
      </c>
      <c r="C185" s="68"/>
    </row>
    <row r="186" spans="1:3" x14ac:dyDescent="0.25">
      <c r="A186" s="39" t="s">
        <v>303</v>
      </c>
      <c r="B186" s="39" t="s">
        <v>300</v>
      </c>
      <c r="C186" s="68"/>
    </row>
    <row r="187" spans="1:3" x14ac:dyDescent="0.25">
      <c r="A187" s="39" t="s">
        <v>53</v>
      </c>
      <c r="B187" s="39" t="s">
        <v>54</v>
      </c>
      <c r="C187" s="68">
        <v>1000000</v>
      </c>
    </row>
    <row r="188" spans="1:3" x14ac:dyDescent="0.25">
      <c r="A188" s="39" t="s">
        <v>304</v>
      </c>
      <c r="B188" s="39" t="s">
        <v>305</v>
      </c>
      <c r="C188" s="68"/>
    </row>
    <row r="189" spans="1:3" x14ac:dyDescent="0.25">
      <c r="A189" s="39" t="s">
        <v>55</v>
      </c>
      <c r="B189" s="39" t="s">
        <v>56</v>
      </c>
      <c r="C189" s="68">
        <v>65938.28</v>
      </c>
    </row>
    <row r="190" spans="1:3" x14ac:dyDescent="0.25">
      <c r="A190" s="39" t="s">
        <v>57</v>
      </c>
      <c r="B190" s="39" t="s">
        <v>58</v>
      </c>
      <c r="C190" s="68"/>
    </row>
    <row r="191" spans="1:3" x14ac:dyDescent="0.25">
      <c r="A191" s="39" t="s">
        <v>59</v>
      </c>
      <c r="B191" s="39" t="s">
        <v>60</v>
      </c>
      <c r="C191" s="68"/>
    </row>
    <row r="192" spans="1:3" x14ac:dyDescent="0.25">
      <c r="A192" s="39" t="s">
        <v>297</v>
      </c>
      <c r="B192" s="39" t="s">
        <v>306</v>
      </c>
      <c r="C192" s="68"/>
    </row>
    <row r="193" spans="1:3" x14ac:dyDescent="0.25">
      <c r="A193" s="39" t="s">
        <v>61</v>
      </c>
      <c r="B193" s="39" t="s">
        <v>62</v>
      </c>
      <c r="C193" s="68"/>
    </row>
    <row r="194" spans="1:3" x14ac:dyDescent="0.25">
      <c r="A194" s="39" t="s">
        <v>63</v>
      </c>
      <c r="B194" s="39" t="s">
        <v>64</v>
      </c>
      <c r="C194" s="68"/>
    </row>
    <row r="195" spans="1:3" ht="30" x14ac:dyDescent="0.25">
      <c r="A195" s="39" t="s">
        <v>65</v>
      </c>
      <c r="B195" s="39" t="s">
        <v>66</v>
      </c>
      <c r="C195" s="68"/>
    </row>
    <row r="196" spans="1:3" x14ac:dyDescent="0.25">
      <c r="A196" s="39" t="s">
        <v>69</v>
      </c>
      <c r="B196" s="39" t="s">
        <v>70</v>
      </c>
      <c r="C196" s="68"/>
    </row>
    <row r="197" spans="1:3" x14ac:dyDescent="0.25">
      <c r="A197" s="39" t="s">
        <v>67</v>
      </c>
      <c r="B197" s="39" t="s">
        <v>68</v>
      </c>
      <c r="C197" s="68"/>
    </row>
    <row r="198" spans="1:3" x14ac:dyDescent="0.25">
      <c r="A198" s="39" t="s">
        <v>307</v>
      </c>
      <c r="B198" s="39" t="s">
        <v>308</v>
      </c>
      <c r="C198" s="68"/>
    </row>
    <row r="199" spans="1:3" x14ac:dyDescent="0.25">
      <c r="A199" s="39" t="s">
        <v>71</v>
      </c>
      <c r="B199" s="39" t="s">
        <v>72</v>
      </c>
      <c r="C199" s="68"/>
    </row>
    <row r="200" spans="1:3" x14ac:dyDescent="0.25">
      <c r="A200" s="39" t="s">
        <v>73</v>
      </c>
      <c r="B200" s="39" t="s">
        <v>74</v>
      </c>
      <c r="C200" s="68"/>
    </row>
    <row r="201" spans="1:3" x14ac:dyDescent="0.25">
      <c r="A201" s="39" t="s">
        <v>309</v>
      </c>
      <c r="B201" s="39" t="s">
        <v>310</v>
      </c>
      <c r="C201" s="68"/>
    </row>
    <row r="202" spans="1:3" x14ac:dyDescent="0.25">
      <c r="A202" s="39" t="s">
        <v>75</v>
      </c>
      <c r="B202" s="39" t="s">
        <v>76</v>
      </c>
      <c r="C202" s="68"/>
    </row>
    <row r="203" spans="1:3" x14ac:dyDescent="0.25">
      <c r="A203" s="39" t="s">
        <v>77</v>
      </c>
      <c r="B203" s="39" t="s">
        <v>78</v>
      </c>
      <c r="C203" s="68">
        <v>750000</v>
      </c>
    </row>
    <row r="204" spans="1:3" x14ac:dyDescent="0.25">
      <c r="A204" s="39" t="s">
        <v>159</v>
      </c>
      <c r="B204" s="39" t="s">
        <v>160</v>
      </c>
      <c r="C204" s="68">
        <v>2250000</v>
      </c>
    </row>
    <row r="205" spans="1:3" x14ac:dyDescent="0.25">
      <c r="A205" s="39" t="s">
        <v>79</v>
      </c>
      <c r="B205" s="39" t="s">
        <v>80</v>
      </c>
      <c r="C205" s="68"/>
    </row>
    <row r="206" spans="1:3" x14ac:dyDescent="0.25">
      <c r="A206" s="39" t="s">
        <v>81</v>
      </c>
      <c r="B206" s="39" t="s">
        <v>405</v>
      </c>
      <c r="C206" s="68"/>
    </row>
    <row r="207" spans="1:3" x14ac:dyDescent="0.25">
      <c r="A207" s="39" t="s">
        <v>296</v>
      </c>
      <c r="B207" s="39" t="s">
        <v>314</v>
      </c>
      <c r="C207" s="68">
        <v>4200000</v>
      </c>
    </row>
    <row r="208" spans="1:3" x14ac:dyDescent="0.25">
      <c r="A208" s="39" t="s">
        <v>313</v>
      </c>
      <c r="B208" s="39" t="s">
        <v>315</v>
      </c>
      <c r="C208" s="68">
        <v>3200000</v>
      </c>
    </row>
    <row r="209" spans="1:5" x14ac:dyDescent="0.25">
      <c r="A209" s="39" t="s">
        <v>83</v>
      </c>
      <c r="B209" s="39" t="s">
        <v>404</v>
      </c>
      <c r="C209" s="68">
        <v>75000</v>
      </c>
    </row>
    <row r="210" spans="1:5" x14ac:dyDescent="0.25">
      <c r="A210" s="39" t="s">
        <v>84</v>
      </c>
      <c r="B210" s="39" t="s">
        <v>85</v>
      </c>
      <c r="C210" s="68"/>
    </row>
    <row r="211" spans="1:5" x14ac:dyDescent="0.25">
      <c r="A211" s="39" t="s">
        <v>88</v>
      </c>
      <c r="B211" s="39" t="s">
        <v>89</v>
      </c>
      <c r="C211" s="68"/>
    </row>
    <row r="212" spans="1:5" x14ac:dyDescent="0.25">
      <c r="A212" s="39" t="s">
        <v>90</v>
      </c>
      <c r="B212" s="39" t="s">
        <v>91</v>
      </c>
      <c r="C212" s="68"/>
    </row>
    <row r="213" spans="1:5" x14ac:dyDescent="0.25">
      <c r="A213" s="39" t="s">
        <v>92</v>
      </c>
      <c r="B213" s="39" t="s">
        <v>93</v>
      </c>
      <c r="C213" s="68"/>
    </row>
    <row r="214" spans="1:5" x14ac:dyDescent="0.25">
      <c r="A214" s="39" t="s">
        <v>86</v>
      </c>
      <c r="B214" s="39" t="s">
        <v>87</v>
      </c>
      <c r="C214" s="68"/>
    </row>
    <row r="215" spans="1:5" x14ac:dyDescent="0.25">
      <c r="A215" s="39" t="s">
        <v>96</v>
      </c>
      <c r="B215" s="39" t="s">
        <v>97</v>
      </c>
      <c r="C215" s="68">
        <f>C216-SUM(C160:C214)</f>
        <v>498594.75999999978</v>
      </c>
    </row>
    <row r="216" spans="1:5" x14ac:dyDescent="0.25">
      <c r="B216" s="39" t="s">
        <v>98</v>
      </c>
      <c r="C216" s="68">
        <v>15400699</v>
      </c>
    </row>
    <row r="221" spans="1:5" x14ac:dyDescent="0.25">
      <c r="A221">
        <v>3</v>
      </c>
      <c r="B221" t="s">
        <v>139</v>
      </c>
    </row>
    <row r="222" spans="1:5" x14ac:dyDescent="0.25">
      <c r="A222">
        <v>4</v>
      </c>
      <c r="B222" t="s">
        <v>140</v>
      </c>
    </row>
    <row r="223" spans="1:5" x14ac:dyDescent="0.25">
      <c r="A223" s="50" t="s">
        <v>142</v>
      </c>
      <c r="B223" s="50"/>
      <c r="C223" s="50"/>
      <c r="D223" s="50"/>
      <c r="E223" s="50"/>
    </row>
    <row r="224" spans="1:5" x14ac:dyDescent="0.25">
      <c r="A224" s="52" t="s">
        <v>143</v>
      </c>
      <c r="B224" s="45" t="s">
        <v>131</v>
      </c>
      <c r="C224" s="46">
        <v>3190</v>
      </c>
      <c r="D224" s="47" t="s">
        <v>133</v>
      </c>
      <c r="E224" t="s">
        <v>141</v>
      </c>
    </row>
    <row r="225" spans="1:5" x14ac:dyDescent="0.25">
      <c r="A225" s="52" t="s">
        <v>122</v>
      </c>
      <c r="B225" s="45" t="s">
        <v>132</v>
      </c>
      <c r="C225" s="46">
        <v>3191</v>
      </c>
      <c r="D225" s="47" t="s">
        <v>134</v>
      </c>
      <c r="E225" t="s">
        <v>141</v>
      </c>
    </row>
    <row r="226" spans="1:5" x14ac:dyDescent="0.25">
      <c r="A226" s="52" t="s">
        <v>144</v>
      </c>
      <c r="B226" s="45" t="s">
        <v>132</v>
      </c>
      <c r="C226" s="46">
        <v>3190</v>
      </c>
      <c r="D226" s="47" t="s">
        <v>135</v>
      </c>
      <c r="E226" t="s">
        <v>141</v>
      </c>
    </row>
    <row r="227" spans="1:5" x14ac:dyDescent="0.25">
      <c r="A227" s="52" t="s">
        <v>145</v>
      </c>
      <c r="B227" s="45" t="s">
        <v>132</v>
      </c>
      <c r="C227" s="46">
        <v>3390</v>
      </c>
      <c r="D227" s="47" t="s">
        <v>136</v>
      </c>
      <c r="E227" t="s">
        <v>141</v>
      </c>
    </row>
    <row r="228" spans="1:5" x14ac:dyDescent="0.25">
      <c r="A228" s="52" t="s">
        <v>146</v>
      </c>
      <c r="B228" s="45" t="s">
        <v>132</v>
      </c>
      <c r="C228" s="46">
        <v>3390</v>
      </c>
      <c r="D228" s="47" t="s">
        <v>136</v>
      </c>
      <c r="E228" t="s">
        <v>141</v>
      </c>
    </row>
    <row r="229" spans="1:5" x14ac:dyDescent="0.25">
      <c r="A229" s="53" t="s">
        <v>147</v>
      </c>
      <c r="B229" s="48" t="s">
        <v>132</v>
      </c>
      <c r="C229" s="49">
        <v>3190</v>
      </c>
      <c r="D229" s="47" t="s">
        <v>137</v>
      </c>
      <c r="E229" t="s">
        <v>141</v>
      </c>
    </row>
    <row r="230" spans="1:5" x14ac:dyDescent="0.25">
      <c r="A230" s="53" t="s">
        <v>148</v>
      </c>
      <c r="B230" s="48" t="s">
        <v>132</v>
      </c>
      <c r="C230" s="49">
        <v>3390</v>
      </c>
      <c r="D230" s="47" t="s">
        <v>136</v>
      </c>
      <c r="E230" t="s">
        <v>141</v>
      </c>
    </row>
    <row r="231" spans="1:5" x14ac:dyDescent="0.25">
      <c r="A231" s="53" t="s">
        <v>149</v>
      </c>
      <c r="B231" s="48" t="s">
        <v>132</v>
      </c>
      <c r="C231" s="49">
        <v>3390</v>
      </c>
      <c r="D231" s="47" t="s">
        <v>138</v>
      </c>
      <c r="E231" t="s">
        <v>141</v>
      </c>
    </row>
    <row r="232" spans="1:5" x14ac:dyDescent="0.25">
      <c r="A232" s="53" t="s">
        <v>150</v>
      </c>
      <c r="B232" s="48" t="s">
        <v>132</v>
      </c>
      <c r="C232" s="49">
        <v>3390</v>
      </c>
      <c r="D232" s="47" t="s">
        <v>136</v>
      </c>
      <c r="E232" t="s">
        <v>141</v>
      </c>
    </row>
    <row r="233" spans="1:5" x14ac:dyDescent="0.25">
      <c r="A233" s="53" t="s">
        <v>144</v>
      </c>
      <c r="B233" s="48" t="s">
        <v>132</v>
      </c>
      <c r="C233" s="49">
        <v>3191</v>
      </c>
      <c r="D233" s="47" t="s">
        <v>135</v>
      </c>
      <c r="E233" t="s">
        <v>141</v>
      </c>
    </row>
    <row r="236" spans="1:5" x14ac:dyDescent="0.25">
      <c r="A236" s="54" t="s">
        <v>155</v>
      </c>
      <c r="B236" s="54" t="s">
        <v>174</v>
      </c>
      <c r="C236" s="54" t="s">
        <v>393</v>
      </c>
    </row>
    <row r="237" spans="1:5" x14ac:dyDescent="0.25">
      <c r="A237" s="54" t="s">
        <v>154</v>
      </c>
      <c r="B237" s="54" t="s">
        <v>319</v>
      </c>
      <c r="C237" s="54" t="s">
        <v>392</v>
      </c>
    </row>
  </sheetData>
  <sortState ref="A2:B59">
    <sortCondition ref="A2:A58"/>
  </sortState>
  <mergeCells count="2">
    <mergeCell ref="A64:C64"/>
    <mergeCell ref="A159:B15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pane xSplit="2" ySplit="1" topLeftCell="C20" activePane="bottomRight" state="frozen"/>
      <selection pane="topRight" activeCell="C1" sqref="C1"/>
      <selection pane="bottomLeft" activeCell="A2" sqref="A2"/>
      <selection pane="bottomRight" activeCell="F2" sqref="F2"/>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5" t="s">
        <v>7</v>
      </c>
      <c r="B1" s="125"/>
      <c r="C1" s="1" t="s">
        <v>8</v>
      </c>
      <c r="D1" s="1" t="s">
        <v>9</v>
      </c>
      <c r="E1" s="1" t="s">
        <v>10</v>
      </c>
      <c r="F1" s="2" t="s">
        <v>993</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ht="14.45" x14ac:dyDescent="0.3">
      <c r="A3" s="12" t="s">
        <v>17</v>
      </c>
      <c r="B3" s="12" t="s">
        <v>18</v>
      </c>
      <c r="C3" s="13">
        <v>60000</v>
      </c>
      <c r="D3" s="14">
        <v>60416.780000000028</v>
      </c>
      <c r="E3" s="15">
        <v>108920</v>
      </c>
      <c r="F3" s="16">
        <v>100000</v>
      </c>
      <c r="G3" s="17"/>
      <c r="H3" s="9">
        <v>100000</v>
      </c>
      <c r="J3" s="10">
        <v>75892.61262130957</v>
      </c>
      <c r="K3" s="11">
        <v>24107.387378690426</v>
      </c>
    </row>
    <row r="4" spans="1:11" ht="14.45" x14ac:dyDescent="0.3">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ht="14.45" x14ac:dyDescent="0.3">
      <c r="A6" s="12" t="s">
        <v>23</v>
      </c>
      <c r="B6" s="12" t="s">
        <v>24</v>
      </c>
      <c r="C6" s="13">
        <v>2340</v>
      </c>
      <c r="D6" s="14">
        <v>0</v>
      </c>
      <c r="E6" s="15">
        <v>2340</v>
      </c>
      <c r="F6" s="16">
        <v>2340</v>
      </c>
      <c r="G6" s="17"/>
      <c r="H6" s="9">
        <v>2340</v>
      </c>
      <c r="J6" s="10">
        <v>1775.8871353386439</v>
      </c>
      <c r="K6" s="11">
        <v>564.11286466135596</v>
      </c>
    </row>
    <row r="7" spans="1:11" ht="14.45" x14ac:dyDescent="0.3">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ht="14.45" x14ac:dyDescent="0.3">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ht="14.45" x14ac:dyDescent="0.3">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ht="14.45" x14ac:dyDescent="0.3">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ht="14.45" x14ac:dyDescent="0.3">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ht="14.45" x14ac:dyDescent="0.3">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404</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6" t="s">
        <v>98</v>
      </c>
      <c r="B44" s="126"/>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utoFilter="0"/>
  <autoFilter ref="A1:K43"/>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1"/>
  <sheetViews>
    <sheetView topLeftCell="B1" workbookViewId="0">
      <selection activeCell="E12" sqref="E12"/>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397</v>
      </c>
      <c r="B1" s="61" t="s">
        <v>398</v>
      </c>
      <c r="C1" s="62" t="s">
        <v>399</v>
      </c>
      <c r="D1" s="61" t="s">
        <v>400</v>
      </c>
      <c r="E1" s="63" t="s">
        <v>560</v>
      </c>
      <c r="F1" s="63" t="s">
        <v>401</v>
      </c>
      <c r="G1" s="61" t="s">
        <v>402</v>
      </c>
    </row>
    <row r="2" spans="1:7" x14ac:dyDescent="0.25">
      <c r="C2" s="71"/>
      <c r="D2" s="71"/>
      <c r="E2" s="71"/>
      <c r="G2" s="72"/>
    </row>
    <row r="3" spans="1:7" x14ac:dyDescent="0.25">
      <c r="C3" s="71"/>
      <c r="D3" s="71"/>
      <c r="E3" s="71"/>
      <c r="G3" s="72"/>
    </row>
    <row r="4" spans="1:7" x14ac:dyDescent="0.25">
      <c r="B4" s="70">
        <v>44967</v>
      </c>
      <c r="C4" s="71" t="s">
        <v>600</v>
      </c>
      <c r="D4" s="71" t="s">
        <v>568</v>
      </c>
      <c r="E4" s="71" t="s">
        <v>139</v>
      </c>
      <c r="G4" s="72">
        <v>2000</v>
      </c>
    </row>
    <row r="5" spans="1:7" x14ac:dyDescent="0.25">
      <c r="C5" s="71"/>
      <c r="D5" s="71"/>
      <c r="E5" s="71"/>
      <c r="G5" s="72"/>
    </row>
    <row r="6" spans="1:7" x14ac:dyDescent="0.25">
      <c r="C6" s="71"/>
      <c r="D6" s="71"/>
      <c r="E6" s="71"/>
      <c r="G6" s="72"/>
    </row>
    <row r="7" spans="1:7" x14ac:dyDescent="0.25">
      <c r="C7" s="71"/>
      <c r="D7" s="71"/>
      <c r="E7" s="71"/>
      <c r="G7" s="72"/>
    </row>
    <row r="8" spans="1:7" x14ac:dyDescent="0.25">
      <c r="C8" s="71"/>
      <c r="D8" s="71"/>
      <c r="E8" s="71"/>
      <c r="G8" s="72"/>
    </row>
    <row r="9" spans="1:7" x14ac:dyDescent="0.25">
      <c r="C9" s="71"/>
      <c r="D9" s="71"/>
      <c r="E9" s="71"/>
      <c r="G9" s="72"/>
    </row>
    <row r="10" spans="1:7" x14ac:dyDescent="0.25">
      <c r="C10" s="71"/>
      <c r="D10" s="71"/>
      <c r="E10" s="71"/>
      <c r="G10" s="72"/>
    </row>
    <row r="11" spans="1:7" x14ac:dyDescent="0.25">
      <c r="C11" s="71"/>
      <c r="D11" s="71"/>
      <c r="E11" s="71"/>
      <c r="G11" s="72"/>
    </row>
    <row r="12" spans="1:7" x14ac:dyDescent="0.25">
      <c r="C12" s="71"/>
      <c r="D12" s="71"/>
      <c r="E12" s="71"/>
      <c r="G12" s="72"/>
    </row>
    <row r="13" spans="1:7" x14ac:dyDescent="0.25">
      <c r="C13" s="71"/>
      <c r="D13" s="71"/>
      <c r="E13" s="71"/>
      <c r="G13" s="72"/>
    </row>
    <row r="14" spans="1:7" x14ac:dyDescent="0.25">
      <c r="C14" s="71"/>
      <c r="D14" s="71"/>
      <c r="E14" s="71"/>
      <c r="G14" s="72"/>
    </row>
    <row r="15" spans="1:7" x14ac:dyDescent="0.25">
      <c r="C15" s="71"/>
      <c r="D15" s="71"/>
      <c r="E15" s="71"/>
      <c r="G15" s="72"/>
    </row>
    <row r="16" spans="1:7" x14ac:dyDescent="0.25">
      <c r="C16" s="71"/>
      <c r="D16" s="71"/>
      <c r="E16" s="71"/>
      <c r="G16" s="72"/>
    </row>
    <row r="17" spans="3:7" x14ac:dyDescent="0.25">
      <c r="C17" s="71"/>
      <c r="D17" s="71"/>
      <c r="E17" s="71"/>
      <c r="G17" s="72"/>
    </row>
    <row r="18" spans="3:7" x14ac:dyDescent="0.25">
      <c r="C18" s="71"/>
      <c r="D18" s="71"/>
      <c r="E18" s="71"/>
      <c r="G18" s="72"/>
    </row>
    <row r="19" spans="3:7" x14ac:dyDescent="0.25">
      <c r="C19" s="71"/>
      <c r="D19" s="71"/>
      <c r="E19" s="71"/>
      <c r="G19" s="72"/>
    </row>
    <row r="20" spans="3:7" x14ac:dyDescent="0.25">
      <c r="C20" s="71"/>
      <c r="D20" s="71"/>
      <c r="E20" s="71"/>
      <c r="G20" s="72"/>
    </row>
    <row r="21" spans="3:7" x14ac:dyDescent="0.25">
      <c r="C21" s="71"/>
      <c r="D21" s="71"/>
      <c r="E21" s="71"/>
      <c r="G21" s="72"/>
    </row>
    <row r="22" spans="3:7" x14ac:dyDescent="0.25">
      <c r="C22" s="71"/>
      <c r="D22" s="71"/>
      <c r="E22" s="71"/>
      <c r="G22" s="72"/>
    </row>
    <row r="23" spans="3:7" x14ac:dyDescent="0.25">
      <c r="C23" s="71"/>
      <c r="D23" s="71"/>
      <c r="E23" s="71"/>
      <c r="G23" s="72"/>
    </row>
    <row r="24" spans="3:7" x14ac:dyDescent="0.25">
      <c r="C24" s="71"/>
      <c r="D24" s="71"/>
      <c r="E24" s="71"/>
      <c r="G24" s="72"/>
    </row>
    <row r="25" spans="3:7" x14ac:dyDescent="0.25">
      <c r="C25" s="71"/>
      <c r="D25" s="71"/>
      <c r="E25" s="71"/>
      <c r="G25" s="72"/>
    </row>
    <row r="26" spans="3:7" x14ac:dyDescent="0.25">
      <c r="C26" s="71"/>
      <c r="D26" s="71"/>
      <c r="E26" s="71"/>
      <c r="G26" s="72"/>
    </row>
    <row r="27" spans="3:7" x14ac:dyDescent="0.25">
      <c r="C27" s="71"/>
      <c r="D27" s="71"/>
      <c r="E27" s="71"/>
      <c r="G27" s="72"/>
    </row>
    <row r="28" spans="3:7" x14ac:dyDescent="0.25">
      <c r="C28" s="71"/>
      <c r="D28" s="71"/>
      <c r="E28" s="71"/>
      <c r="G28" s="72"/>
    </row>
    <row r="29" spans="3:7" x14ac:dyDescent="0.25">
      <c r="C29" s="71"/>
      <c r="D29" s="71"/>
      <c r="E29" s="71"/>
      <c r="G29" s="72"/>
    </row>
    <row r="30" spans="3:7" x14ac:dyDescent="0.25">
      <c r="C30" s="71"/>
      <c r="D30" s="71"/>
      <c r="E30" s="71"/>
      <c r="G30" s="72"/>
    </row>
    <row r="31" spans="3:7" x14ac:dyDescent="0.25">
      <c r="C31" s="71"/>
      <c r="D31" s="71"/>
      <c r="E31" s="71"/>
      <c r="G31" s="72"/>
    </row>
    <row r="32" spans="3:7" x14ac:dyDescent="0.25">
      <c r="C32" s="71"/>
      <c r="D32" s="71"/>
      <c r="E32" s="71"/>
      <c r="G32" s="72"/>
    </row>
    <row r="33" spans="3:7" x14ac:dyDescent="0.25">
      <c r="C33" s="71"/>
      <c r="D33" s="71"/>
      <c r="E33" s="71"/>
      <c r="G33" s="72"/>
    </row>
    <row r="34" spans="3:7" x14ac:dyDescent="0.25">
      <c r="C34" s="71"/>
      <c r="D34" s="71"/>
      <c r="E34" s="71"/>
      <c r="G34" s="72"/>
    </row>
    <row r="35" spans="3:7" x14ac:dyDescent="0.25">
      <c r="C35" s="71"/>
      <c r="D35" s="71"/>
      <c r="E35" s="71"/>
      <c r="G35" s="72"/>
    </row>
    <row r="36" spans="3:7" x14ac:dyDescent="0.25">
      <c r="C36" s="71"/>
      <c r="D36" s="71"/>
      <c r="E36" s="71"/>
      <c r="G36" s="72"/>
    </row>
    <row r="37" spans="3:7" x14ac:dyDescent="0.25">
      <c r="C37" s="71"/>
      <c r="D37" s="71"/>
      <c r="E37" s="71"/>
      <c r="G37" s="72"/>
    </row>
    <row r="38" spans="3:7" x14ac:dyDescent="0.25">
      <c r="C38" s="71"/>
      <c r="D38" s="71"/>
      <c r="E38" s="71"/>
      <c r="G38" s="72"/>
    </row>
    <row r="39" spans="3:7" x14ac:dyDescent="0.25">
      <c r="C39" s="71"/>
      <c r="D39" s="71"/>
      <c r="E39" s="71"/>
      <c r="G39" s="72"/>
    </row>
    <row r="40" spans="3:7" x14ac:dyDescent="0.25">
      <c r="C40" s="71"/>
      <c r="D40" s="71"/>
      <c r="E40" s="71"/>
      <c r="G40" s="72"/>
    </row>
    <row r="41" spans="3:7" x14ac:dyDescent="0.25">
      <c r="C41" s="71"/>
      <c r="D41" s="71"/>
      <c r="E41" s="71"/>
      <c r="G41" s="72"/>
    </row>
    <row r="42" spans="3:7" x14ac:dyDescent="0.25">
      <c r="C42" s="71"/>
      <c r="D42" s="71"/>
      <c r="E42" s="71"/>
      <c r="G42" s="72"/>
    </row>
    <row r="43" spans="3:7" x14ac:dyDescent="0.25">
      <c r="C43" s="71"/>
      <c r="D43" s="71"/>
      <c r="E43" s="71"/>
      <c r="G43" s="72"/>
    </row>
    <row r="44" spans="3:7" x14ac:dyDescent="0.25">
      <c r="C44" s="71"/>
      <c r="D44" s="71"/>
      <c r="E44" s="71"/>
      <c r="G44" s="72"/>
    </row>
    <row r="45" spans="3:7" x14ac:dyDescent="0.25">
      <c r="C45" s="71"/>
      <c r="D45" s="71"/>
      <c r="E45" s="71"/>
      <c r="G45" s="72"/>
    </row>
    <row r="46" spans="3:7" x14ac:dyDescent="0.25">
      <c r="C46" s="71"/>
      <c r="D46" s="71"/>
      <c r="E46" s="71"/>
      <c r="G46" s="72"/>
    </row>
    <row r="47" spans="3:7" x14ac:dyDescent="0.25">
      <c r="C47" s="71"/>
      <c r="D47" s="71"/>
      <c r="E47" s="71"/>
      <c r="G47" s="72"/>
    </row>
    <row r="48" spans="3:7" x14ac:dyDescent="0.25">
      <c r="C48" s="71"/>
      <c r="D48" s="71"/>
      <c r="E48" s="71"/>
      <c r="G48" s="72"/>
    </row>
    <row r="49" spans="3:7" x14ac:dyDescent="0.25">
      <c r="C49" s="71"/>
      <c r="D49" s="71"/>
      <c r="E49" s="71"/>
      <c r="G49" s="72"/>
    </row>
    <row r="50" spans="3:7" x14ac:dyDescent="0.25">
      <c r="C50" s="71"/>
      <c r="D50" s="71"/>
      <c r="E50" s="71"/>
      <c r="G50" s="72"/>
    </row>
    <row r="51" spans="3:7" x14ac:dyDescent="0.25">
      <c r="C51" s="71"/>
      <c r="D51" s="71"/>
      <c r="E51" s="71"/>
      <c r="G51" s="72"/>
    </row>
    <row r="52" spans="3:7" x14ac:dyDescent="0.25">
      <c r="C52" s="71"/>
      <c r="D52" s="71"/>
      <c r="E52" s="71"/>
      <c r="G52" s="72"/>
    </row>
    <row r="53" spans="3:7" x14ac:dyDescent="0.25">
      <c r="C53" s="71"/>
      <c r="D53" s="71"/>
      <c r="E53" s="71"/>
      <c r="G53" s="72"/>
    </row>
    <row r="54" spans="3:7" x14ac:dyDescent="0.25">
      <c r="C54" s="71"/>
      <c r="D54" s="71"/>
      <c r="E54" s="71"/>
      <c r="G54" s="72"/>
    </row>
    <row r="55" spans="3:7" x14ac:dyDescent="0.25">
      <c r="C55" s="71"/>
      <c r="D55" s="71"/>
      <c r="E55" s="71"/>
      <c r="G55" s="72"/>
    </row>
    <row r="56" spans="3:7" x14ac:dyDescent="0.25">
      <c r="C56" s="71"/>
      <c r="D56" s="71"/>
      <c r="E56" s="71"/>
      <c r="G56" s="72"/>
    </row>
    <row r="57" spans="3:7" x14ac:dyDescent="0.25">
      <c r="C57" s="71"/>
      <c r="D57" s="71"/>
      <c r="E57" s="71"/>
      <c r="G57" s="72"/>
    </row>
    <row r="58" spans="3:7" x14ac:dyDescent="0.25">
      <c r="C58" s="71"/>
      <c r="D58" s="71"/>
      <c r="E58" s="71"/>
      <c r="G58" s="72"/>
    </row>
    <row r="59" spans="3:7" x14ac:dyDescent="0.25">
      <c r="C59" s="71"/>
      <c r="D59" s="71"/>
      <c r="E59" s="71"/>
      <c r="G59" s="72"/>
    </row>
    <row r="60" spans="3:7" x14ac:dyDescent="0.25">
      <c r="C60" s="71"/>
      <c r="D60" s="71"/>
      <c r="E60" s="71"/>
      <c r="G60" s="72"/>
    </row>
    <row r="61" spans="3:7" x14ac:dyDescent="0.25">
      <c r="C61" s="71"/>
      <c r="D61" s="71"/>
      <c r="E61" s="71"/>
      <c r="G61" s="72"/>
    </row>
    <row r="62" spans="3:7" x14ac:dyDescent="0.25">
      <c r="C62" s="71"/>
      <c r="D62" s="71"/>
      <c r="E62" s="71"/>
      <c r="G62" s="72"/>
    </row>
    <row r="63" spans="3:7" x14ac:dyDescent="0.25">
      <c r="C63" s="71"/>
      <c r="D63" s="71"/>
      <c r="E63" s="71"/>
      <c r="G63" s="72"/>
    </row>
    <row r="64" spans="3:7" x14ac:dyDescent="0.25">
      <c r="C64" s="71"/>
      <c r="D64" s="71"/>
      <c r="E64" s="71"/>
      <c r="G64" s="72"/>
    </row>
    <row r="65" spans="3:7" x14ac:dyDescent="0.25">
      <c r="C65" s="71"/>
      <c r="D65" s="71"/>
      <c r="E65" s="71"/>
      <c r="G65" s="72"/>
    </row>
    <row r="66" spans="3:7" x14ac:dyDescent="0.25">
      <c r="C66" s="71"/>
      <c r="D66" s="71"/>
      <c r="E66" s="71"/>
      <c r="G66" s="72"/>
    </row>
    <row r="67" spans="3:7" x14ac:dyDescent="0.25">
      <c r="C67" s="71"/>
      <c r="D67" s="71"/>
      <c r="E67" s="71"/>
      <c r="G67" s="72"/>
    </row>
    <row r="68" spans="3:7" x14ac:dyDescent="0.25">
      <c r="C68" s="71"/>
      <c r="D68" s="71"/>
      <c r="E68" s="71"/>
      <c r="G68" s="72"/>
    </row>
    <row r="69" spans="3:7" x14ac:dyDescent="0.25">
      <c r="C69" s="71"/>
      <c r="D69" s="71"/>
      <c r="E69" s="71"/>
      <c r="G69" s="72"/>
    </row>
    <row r="70" spans="3:7" x14ac:dyDescent="0.25">
      <c r="C70" s="71"/>
      <c r="D70" s="71"/>
      <c r="E70" s="71"/>
      <c r="G70" s="72"/>
    </row>
    <row r="71" spans="3:7" x14ac:dyDescent="0.25">
      <c r="C71" s="71"/>
      <c r="D71" s="71"/>
      <c r="E71" s="71"/>
      <c r="G71" s="72"/>
    </row>
    <row r="72" spans="3:7" x14ac:dyDescent="0.25">
      <c r="C72" s="71"/>
      <c r="D72" s="71"/>
      <c r="E72" s="71"/>
      <c r="G72" s="72"/>
    </row>
    <row r="73" spans="3:7" x14ac:dyDescent="0.25">
      <c r="C73" s="71"/>
      <c r="D73" s="71"/>
      <c r="E73" s="71"/>
      <c r="G73" s="72"/>
    </row>
    <row r="74" spans="3:7" x14ac:dyDescent="0.25">
      <c r="C74" s="71"/>
      <c r="D74" s="71"/>
      <c r="E74" s="71"/>
      <c r="G74" s="72"/>
    </row>
    <row r="75" spans="3:7" x14ac:dyDescent="0.25">
      <c r="C75" s="71"/>
      <c r="D75" s="71"/>
      <c r="E75" s="71"/>
      <c r="G75" s="72"/>
    </row>
    <row r="76" spans="3:7" x14ac:dyDescent="0.25">
      <c r="C76" s="71"/>
      <c r="D76" s="71"/>
      <c r="E76" s="71"/>
      <c r="G76" s="72"/>
    </row>
    <row r="77" spans="3:7" x14ac:dyDescent="0.25">
      <c r="C77" s="71"/>
      <c r="D77" s="71"/>
      <c r="E77" s="71"/>
      <c r="G77" s="72"/>
    </row>
    <row r="78" spans="3:7" x14ac:dyDescent="0.25">
      <c r="C78" s="71"/>
      <c r="D78" s="71"/>
      <c r="E78" s="71"/>
      <c r="G78" s="72"/>
    </row>
    <row r="79" spans="3:7" x14ac:dyDescent="0.25">
      <c r="C79" s="71"/>
      <c r="D79" s="71"/>
      <c r="E79" s="71"/>
      <c r="G79" s="72"/>
    </row>
    <row r="80" spans="3:7" x14ac:dyDescent="0.25">
      <c r="C80" s="71"/>
      <c r="D80" s="71"/>
      <c r="E80" s="71"/>
      <c r="G80" s="72"/>
    </row>
    <row r="81" spans="3:7" x14ac:dyDescent="0.25">
      <c r="C81" s="71"/>
      <c r="D81" s="71"/>
      <c r="E81" s="71"/>
      <c r="G81" s="72"/>
    </row>
    <row r="82" spans="3:7" x14ac:dyDescent="0.25">
      <c r="C82" s="71"/>
      <c r="D82" s="71"/>
      <c r="E82" s="71"/>
      <c r="G82" s="72"/>
    </row>
    <row r="83" spans="3:7" x14ac:dyDescent="0.25">
      <c r="C83" s="71"/>
      <c r="D83" s="71"/>
      <c r="E83" s="71"/>
      <c r="G83" s="72"/>
    </row>
    <row r="84" spans="3:7" x14ac:dyDescent="0.25">
      <c r="C84" s="71"/>
      <c r="D84" s="71"/>
      <c r="E84" s="71"/>
      <c r="G84" s="72"/>
    </row>
    <row r="85" spans="3:7" x14ac:dyDescent="0.25">
      <c r="C85" s="71"/>
      <c r="D85" s="71"/>
      <c r="E85" s="71"/>
      <c r="G85" s="72"/>
    </row>
    <row r="86" spans="3:7" x14ac:dyDescent="0.25">
      <c r="C86" s="71"/>
      <c r="D86" s="71"/>
      <c r="E86" s="71"/>
      <c r="G86" s="72"/>
    </row>
    <row r="87" spans="3:7" x14ac:dyDescent="0.25">
      <c r="C87" s="71"/>
      <c r="D87" s="71"/>
      <c r="E87" s="71"/>
      <c r="G87" s="72"/>
    </row>
    <row r="88" spans="3:7" x14ac:dyDescent="0.25">
      <c r="C88" s="71"/>
      <c r="D88" s="71"/>
      <c r="E88" s="71"/>
      <c r="G88" s="72"/>
    </row>
    <row r="89" spans="3:7" x14ac:dyDescent="0.25">
      <c r="C89" s="71"/>
      <c r="D89" s="71"/>
      <c r="E89" s="71"/>
      <c r="G89" s="72"/>
    </row>
    <row r="90" spans="3:7" x14ac:dyDescent="0.25">
      <c r="C90" s="71"/>
      <c r="D90" s="71"/>
      <c r="E90" s="71"/>
      <c r="G90" s="72"/>
    </row>
    <row r="91" spans="3:7" x14ac:dyDescent="0.25">
      <c r="C91" s="71"/>
      <c r="D91" s="71"/>
      <c r="E91" s="71"/>
      <c r="G91" s="72"/>
    </row>
    <row r="92" spans="3:7" x14ac:dyDescent="0.25">
      <c r="C92" s="71"/>
      <c r="D92" s="71"/>
      <c r="E92" s="71"/>
      <c r="G92" s="72"/>
    </row>
    <row r="93" spans="3:7" x14ac:dyDescent="0.25">
      <c r="C93" s="71"/>
      <c r="D93" s="71"/>
      <c r="E93" s="71"/>
      <c r="G93" s="72"/>
    </row>
    <row r="94" spans="3:7" x14ac:dyDescent="0.25">
      <c r="C94" s="71"/>
      <c r="D94" s="71"/>
      <c r="E94" s="71"/>
      <c r="G94" s="72"/>
    </row>
    <row r="95" spans="3:7" x14ac:dyDescent="0.25">
      <c r="C95" s="71"/>
      <c r="D95" s="71"/>
      <c r="E95" s="71"/>
      <c r="G95" s="72"/>
    </row>
    <row r="96" spans="3:7" x14ac:dyDescent="0.25">
      <c r="C96" s="71"/>
      <c r="D96" s="71"/>
      <c r="E96" s="71"/>
      <c r="G96" s="72"/>
    </row>
    <row r="97" spans="3:7" x14ac:dyDescent="0.25">
      <c r="C97" s="71"/>
      <c r="D97" s="71"/>
      <c r="E97" s="71"/>
      <c r="G97" s="72"/>
    </row>
    <row r="98" spans="3:7" x14ac:dyDescent="0.25">
      <c r="C98" s="71"/>
      <c r="D98" s="71"/>
      <c r="E98" s="71"/>
      <c r="G98" s="72"/>
    </row>
    <row r="99" spans="3:7" x14ac:dyDescent="0.25">
      <c r="C99" s="71"/>
      <c r="D99" s="71"/>
      <c r="E99" s="71"/>
      <c r="G99" s="72"/>
    </row>
    <row r="100" spans="3:7" x14ac:dyDescent="0.25">
      <c r="C100" s="71"/>
      <c r="D100" s="71"/>
      <c r="E100" s="71"/>
      <c r="G100" s="72"/>
    </row>
    <row r="101" spans="3:7" x14ac:dyDescent="0.25">
      <c r="C101" s="71"/>
      <c r="D101" s="71"/>
      <c r="E101" s="71"/>
      <c r="G101" s="72"/>
    </row>
    <row r="102" spans="3:7" x14ac:dyDescent="0.25">
      <c r="C102" s="71"/>
      <c r="D102" s="71"/>
      <c r="E102" s="71"/>
      <c r="G102" s="72"/>
    </row>
    <row r="103" spans="3:7" x14ac:dyDescent="0.25">
      <c r="C103" s="71"/>
      <c r="D103" s="71"/>
      <c r="E103" s="71"/>
      <c r="G103" s="72"/>
    </row>
    <row r="104" spans="3:7" x14ac:dyDescent="0.25">
      <c r="C104" s="71"/>
      <c r="D104" s="71"/>
      <c r="E104" s="71"/>
      <c r="G104" s="72"/>
    </row>
    <row r="105" spans="3:7" x14ac:dyDescent="0.25">
      <c r="C105" s="71"/>
      <c r="D105" s="71"/>
      <c r="E105" s="71"/>
      <c r="G105" s="72"/>
    </row>
    <row r="106" spans="3:7" x14ac:dyDescent="0.25">
      <c r="C106" s="71"/>
      <c r="D106" s="71"/>
      <c r="E106" s="71"/>
      <c r="G106" s="72"/>
    </row>
    <row r="107" spans="3:7" x14ac:dyDescent="0.25">
      <c r="C107" s="71"/>
      <c r="D107" s="71"/>
      <c r="E107" s="71"/>
      <c r="G107" s="72"/>
    </row>
    <row r="108" spans="3:7" x14ac:dyDescent="0.25">
      <c r="C108" s="71"/>
      <c r="D108" s="71"/>
      <c r="E108" s="71"/>
      <c r="G108" s="72"/>
    </row>
    <row r="109" spans="3:7" x14ac:dyDescent="0.25">
      <c r="C109" s="71"/>
      <c r="D109" s="71"/>
      <c r="E109" s="71"/>
      <c r="G109" s="72"/>
    </row>
    <row r="110" spans="3:7" x14ac:dyDescent="0.25">
      <c r="C110" s="71"/>
      <c r="D110" s="71"/>
      <c r="E110" s="71"/>
      <c r="G110" s="72"/>
    </row>
    <row r="111" spans="3:7" x14ac:dyDescent="0.25">
      <c r="C111" s="71"/>
      <c r="D111" s="71"/>
      <c r="E111" s="71"/>
      <c r="G111" s="72"/>
    </row>
    <row r="112" spans="3:7" x14ac:dyDescent="0.25">
      <c r="C112" s="71"/>
      <c r="D112" s="71"/>
      <c r="E112" s="71"/>
      <c r="G112" s="72"/>
    </row>
    <row r="113" spans="3:7" x14ac:dyDescent="0.25">
      <c r="C113" s="71"/>
      <c r="D113" s="71"/>
      <c r="E113" s="71"/>
      <c r="G113" s="72"/>
    </row>
    <row r="114" spans="3:7" x14ac:dyDescent="0.25">
      <c r="C114" s="71"/>
      <c r="D114" s="71"/>
      <c r="E114" s="71"/>
      <c r="G114" s="72"/>
    </row>
    <row r="115" spans="3:7" x14ac:dyDescent="0.25">
      <c r="C115" s="71"/>
      <c r="D115" s="71"/>
      <c r="E115" s="71"/>
      <c r="G115" s="72"/>
    </row>
    <row r="116" spans="3:7" x14ac:dyDescent="0.25">
      <c r="C116" s="71"/>
      <c r="D116" s="71"/>
      <c r="E116" s="71"/>
      <c r="G116" s="72"/>
    </row>
    <row r="117" spans="3:7" x14ac:dyDescent="0.25">
      <c r="C117" s="71"/>
      <c r="D117" s="71"/>
      <c r="E117" s="71"/>
      <c r="G117" s="72"/>
    </row>
    <row r="118" spans="3:7" x14ac:dyDescent="0.25">
      <c r="C118" s="71"/>
      <c r="D118" s="71"/>
      <c r="E118" s="71"/>
      <c r="G118" s="72"/>
    </row>
    <row r="119" spans="3:7" x14ac:dyDescent="0.25">
      <c r="C119" s="71"/>
      <c r="D119" s="71"/>
      <c r="E119" s="71"/>
      <c r="G119" s="72"/>
    </row>
    <row r="120" spans="3:7" x14ac:dyDescent="0.25">
      <c r="C120" s="71"/>
      <c r="D120" s="71"/>
      <c r="E120" s="71"/>
      <c r="G120" s="72"/>
    </row>
    <row r="121" spans="3:7" x14ac:dyDescent="0.25">
      <c r="C121" s="71"/>
      <c r="D121" s="71"/>
      <c r="E121" s="71"/>
      <c r="G121" s="72"/>
    </row>
    <row r="122" spans="3:7" x14ac:dyDescent="0.25">
      <c r="C122" s="71"/>
      <c r="D122" s="71"/>
      <c r="E122" s="71"/>
      <c r="G122" s="72"/>
    </row>
    <row r="123" spans="3:7" x14ac:dyDescent="0.25">
      <c r="C123" s="71"/>
      <c r="D123" s="71"/>
      <c r="E123" s="71"/>
      <c r="G123" s="72"/>
    </row>
    <row r="124" spans="3:7" x14ac:dyDescent="0.25">
      <c r="C124" s="71"/>
      <c r="D124" s="71"/>
      <c r="E124" s="71"/>
      <c r="G124" s="72"/>
    </row>
    <row r="125" spans="3:7" x14ac:dyDescent="0.25">
      <c r="C125" s="71"/>
      <c r="D125" s="71"/>
      <c r="E125" s="71"/>
      <c r="G125" s="72"/>
    </row>
    <row r="126" spans="3:7" x14ac:dyDescent="0.25">
      <c r="C126" s="71"/>
      <c r="D126" s="71"/>
      <c r="E126" s="71"/>
      <c r="G126" s="72"/>
    </row>
    <row r="127" spans="3:7" x14ac:dyDescent="0.25">
      <c r="C127" s="71"/>
      <c r="D127" s="71"/>
      <c r="E127" s="71"/>
      <c r="G127" s="72"/>
    </row>
    <row r="128" spans="3:7" x14ac:dyDescent="0.25">
      <c r="C128" s="71"/>
      <c r="D128" s="71"/>
      <c r="E128" s="71"/>
      <c r="G128" s="72"/>
    </row>
    <row r="129" spans="3:7" x14ac:dyDescent="0.25">
      <c r="C129" s="71"/>
      <c r="D129" s="71"/>
      <c r="E129" s="71"/>
      <c r="G129" s="72"/>
    </row>
    <row r="130" spans="3:7" x14ac:dyDescent="0.25">
      <c r="C130" s="71"/>
      <c r="D130" s="71"/>
      <c r="E130" s="71"/>
      <c r="G130" s="72"/>
    </row>
    <row r="131" spans="3:7" x14ac:dyDescent="0.25">
      <c r="C131" s="71"/>
      <c r="D131" s="71"/>
      <c r="E131" s="71"/>
      <c r="G131" s="72"/>
    </row>
    <row r="132" spans="3:7" x14ac:dyDescent="0.25">
      <c r="C132" s="71"/>
      <c r="D132" s="71"/>
      <c r="E132" s="71"/>
      <c r="G132" s="72"/>
    </row>
    <row r="133" spans="3:7" x14ac:dyDescent="0.25">
      <c r="C133" s="71"/>
      <c r="D133" s="71"/>
      <c r="E133" s="71"/>
      <c r="G133" s="72"/>
    </row>
    <row r="134" spans="3:7" x14ac:dyDescent="0.25">
      <c r="C134" s="71"/>
      <c r="D134" s="71"/>
      <c r="E134" s="71"/>
      <c r="G134" s="72"/>
    </row>
    <row r="135" spans="3:7" x14ac:dyDescent="0.25">
      <c r="C135" s="71"/>
      <c r="D135" s="71"/>
      <c r="E135" s="71"/>
      <c r="G135" s="72"/>
    </row>
    <row r="136" spans="3:7" x14ac:dyDescent="0.25">
      <c r="C136" s="71"/>
      <c r="D136" s="71"/>
      <c r="E136" s="71"/>
      <c r="G136" s="72"/>
    </row>
    <row r="137" spans="3:7" x14ac:dyDescent="0.25">
      <c r="C137" s="71"/>
      <c r="D137" s="71"/>
      <c r="E137" s="71"/>
      <c r="G137" s="72"/>
    </row>
    <row r="138" spans="3:7" x14ac:dyDescent="0.25">
      <c r="C138" s="71"/>
      <c r="D138" s="71"/>
      <c r="E138" s="71"/>
      <c r="G138" s="72"/>
    </row>
    <row r="139" spans="3:7" x14ac:dyDescent="0.25">
      <c r="C139" s="71"/>
      <c r="D139" s="71"/>
      <c r="E139" s="71"/>
      <c r="G139" s="72"/>
    </row>
    <row r="140" spans="3:7" x14ac:dyDescent="0.25">
      <c r="C140" s="71"/>
      <c r="D140" s="71"/>
      <c r="E140" s="71"/>
      <c r="G140" s="72"/>
    </row>
    <row r="141" spans="3:7" x14ac:dyDescent="0.25">
      <c r="C141" s="71"/>
      <c r="D141" s="71"/>
      <c r="E141" s="71"/>
      <c r="G141" s="72"/>
    </row>
    <row r="142" spans="3:7" x14ac:dyDescent="0.25">
      <c r="C142" s="71"/>
      <c r="D142" s="71"/>
      <c r="E142" s="71"/>
      <c r="G142" s="72"/>
    </row>
    <row r="143" spans="3:7" x14ac:dyDescent="0.25">
      <c r="C143" s="71"/>
      <c r="D143" s="71"/>
      <c r="E143" s="71"/>
      <c r="G143" s="72"/>
    </row>
    <row r="144" spans="3:7" x14ac:dyDescent="0.25">
      <c r="C144" s="71"/>
      <c r="D144" s="71"/>
      <c r="E144" s="71"/>
      <c r="G144" s="72"/>
    </row>
    <row r="145" spans="3:7" x14ac:dyDescent="0.25">
      <c r="C145" s="71"/>
      <c r="D145" s="71"/>
      <c r="E145" s="71"/>
      <c r="G145" s="72"/>
    </row>
    <row r="146" spans="3:7" x14ac:dyDescent="0.25">
      <c r="C146" s="71"/>
      <c r="D146" s="71"/>
      <c r="E146" s="71"/>
      <c r="G146" s="72"/>
    </row>
    <row r="147" spans="3:7" x14ac:dyDescent="0.25">
      <c r="C147" s="71"/>
      <c r="D147" s="71"/>
      <c r="E147" s="71"/>
      <c r="G147" s="72"/>
    </row>
    <row r="148" spans="3:7" x14ac:dyDescent="0.25">
      <c r="C148" s="71"/>
      <c r="D148" s="71"/>
      <c r="E148" s="71"/>
      <c r="G148" s="72"/>
    </row>
    <row r="149" spans="3:7" x14ac:dyDescent="0.25">
      <c r="C149" s="71"/>
      <c r="D149" s="71"/>
      <c r="E149" s="71"/>
      <c r="G149" s="72"/>
    </row>
    <row r="150" spans="3:7" x14ac:dyDescent="0.25">
      <c r="C150" s="71"/>
      <c r="D150" s="71"/>
      <c r="E150" s="71"/>
      <c r="G150" s="72"/>
    </row>
    <row r="151" spans="3:7" x14ac:dyDescent="0.25">
      <c r="C151" s="71"/>
      <c r="D151" s="71"/>
      <c r="E151" s="71"/>
      <c r="G151" s="72"/>
    </row>
    <row r="152" spans="3:7" x14ac:dyDescent="0.25">
      <c r="C152" s="71"/>
      <c r="D152" s="71"/>
      <c r="E152" s="71"/>
      <c r="G152" s="72"/>
    </row>
    <row r="153" spans="3:7" x14ac:dyDescent="0.25">
      <c r="C153" s="71"/>
      <c r="D153" s="71"/>
      <c r="E153" s="71"/>
      <c r="G153" s="72"/>
    </row>
    <row r="154" spans="3:7" x14ac:dyDescent="0.25">
      <c r="C154" s="71"/>
      <c r="D154" s="71"/>
      <c r="E154" s="71"/>
      <c r="G154" s="72"/>
    </row>
    <row r="155" spans="3:7" x14ac:dyDescent="0.25">
      <c r="C155" s="71"/>
      <c r="D155" s="71"/>
      <c r="E155" s="71"/>
      <c r="G155" s="72"/>
    </row>
    <row r="156" spans="3:7" x14ac:dyDescent="0.25">
      <c r="C156" s="71"/>
      <c r="D156" s="71"/>
      <c r="E156" s="71"/>
      <c r="G156" s="72"/>
    </row>
    <row r="157" spans="3:7" x14ac:dyDescent="0.25">
      <c r="C157" s="71"/>
      <c r="D157" s="71"/>
      <c r="E157" s="71"/>
      <c r="G157" s="72"/>
    </row>
    <row r="158" spans="3:7" x14ac:dyDescent="0.25">
      <c r="C158" s="71"/>
      <c r="D158" s="71"/>
      <c r="E158" s="71"/>
      <c r="G158" s="72"/>
    </row>
    <row r="159" spans="3:7" x14ac:dyDescent="0.25">
      <c r="C159" s="71"/>
      <c r="D159" s="71"/>
      <c r="E159" s="71"/>
      <c r="G159" s="72"/>
    </row>
    <row r="160" spans="3:7" x14ac:dyDescent="0.25">
      <c r="C160" s="71"/>
      <c r="D160" s="71"/>
      <c r="E160" s="71"/>
      <c r="G160" s="72"/>
    </row>
    <row r="161" spans="3:7" x14ac:dyDescent="0.25">
      <c r="C161" s="71"/>
      <c r="D161" s="71"/>
      <c r="E161" s="71"/>
      <c r="G161" s="72"/>
    </row>
    <row r="162" spans="3:7" x14ac:dyDescent="0.25">
      <c r="C162" s="71"/>
      <c r="D162" s="71"/>
      <c r="E162" s="71"/>
      <c r="G162" s="72"/>
    </row>
    <row r="163" spans="3:7" x14ac:dyDescent="0.25">
      <c r="C163" s="71"/>
      <c r="D163" s="71"/>
      <c r="E163" s="71"/>
      <c r="G163" s="72"/>
    </row>
    <row r="164" spans="3:7" x14ac:dyDescent="0.25">
      <c r="C164" s="71"/>
      <c r="D164" s="71"/>
      <c r="E164" s="71"/>
      <c r="G164" s="72"/>
    </row>
    <row r="165" spans="3:7" x14ac:dyDescent="0.25">
      <c r="C165" s="71"/>
      <c r="D165" s="71"/>
      <c r="E165" s="71"/>
      <c r="G165" s="72"/>
    </row>
    <row r="166" spans="3:7" x14ac:dyDescent="0.25">
      <c r="C166" s="71"/>
      <c r="D166" s="71"/>
      <c r="E166" s="71"/>
      <c r="G166" s="72"/>
    </row>
    <row r="167" spans="3:7" x14ac:dyDescent="0.25">
      <c r="C167" s="71"/>
      <c r="D167" s="71"/>
      <c r="E167" s="71"/>
      <c r="G167" s="72"/>
    </row>
    <row r="168" spans="3:7" x14ac:dyDescent="0.25">
      <c r="C168" s="71"/>
      <c r="D168" s="71"/>
      <c r="E168" s="71"/>
      <c r="G168" s="72"/>
    </row>
    <row r="169" spans="3:7" x14ac:dyDescent="0.25">
      <c r="C169" s="71"/>
      <c r="D169" s="71"/>
      <c r="E169" s="71"/>
      <c r="G169" s="72"/>
    </row>
    <row r="170" spans="3:7" x14ac:dyDescent="0.25">
      <c r="C170" s="71"/>
      <c r="D170" s="71"/>
      <c r="E170" s="71"/>
      <c r="G170" s="72"/>
    </row>
    <row r="171" spans="3:7" x14ac:dyDescent="0.25">
      <c r="C171" s="71"/>
      <c r="D171" s="71"/>
      <c r="E171" s="71"/>
      <c r="G171" s="72"/>
    </row>
    <row r="172" spans="3:7" x14ac:dyDescent="0.25">
      <c r="C172" s="71"/>
      <c r="D172" s="71"/>
      <c r="E172" s="71"/>
      <c r="G172" s="72"/>
    </row>
    <row r="173" spans="3:7" x14ac:dyDescent="0.25">
      <c r="C173" s="71"/>
      <c r="D173" s="71"/>
      <c r="E173" s="71"/>
      <c r="G173" s="72"/>
    </row>
    <row r="174" spans="3:7" x14ac:dyDescent="0.25">
      <c r="C174" s="71"/>
      <c r="D174" s="71"/>
      <c r="E174" s="71"/>
      <c r="G174" s="72"/>
    </row>
    <row r="175" spans="3:7" x14ac:dyDescent="0.25">
      <c r="C175" s="71"/>
      <c r="D175" s="71"/>
      <c r="E175" s="71"/>
      <c r="G175" s="72"/>
    </row>
    <row r="176" spans="3:7" x14ac:dyDescent="0.25">
      <c r="C176" s="71"/>
      <c r="D176" s="71"/>
      <c r="E176" s="71"/>
      <c r="G176" s="72"/>
    </row>
    <row r="177" spans="3:7" x14ac:dyDescent="0.25">
      <c r="C177" s="71"/>
      <c r="D177" s="71"/>
      <c r="E177" s="71"/>
      <c r="G177" s="72"/>
    </row>
    <row r="178" spans="3:7" x14ac:dyDescent="0.25">
      <c r="C178" s="71"/>
      <c r="D178" s="71"/>
      <c r="E178" s="71"/>
      <c r="G178" s="72"/>
    </row>
    <row r="179" spans="3:7" x14ac:dyDescent="0.25">
      <c r="C179" s="71"/>
      <c r="D179" s="71"/>
      <c r="E179" s="71"/>
      <c r="G179" s="72"/>
    </row>
    <row r="180" spans="3:7" x14ac:dyDescent="0.25">
      <c r="C180" s="71"/>
      <c r="D180" s="71"/>
      <c r="E180" s="71"/>
      <c r="G180" s="72"/>
    </row>
    <row r="181" spans="3:7" x14ac:dyDescent="0.25">
      <c r="C181" s="71"/>
      <c r="D181" s="71"/>
      <c r="E181" s="71"/>
      <c r="G181" s="72"/>
    </row>
    <row r="182" spans="3:7" x14ac:dyDescent="0.25">
      <c r="C182" s="71"/>
      <c r="D182" s="71"/>
      <c r="E182" s="71"/>
      <c r="G182" s="72"/>
    </row>
    <row r="183" spans="3:7" x14ac:dyDescent="0.25">
      <c r="C183" s="71"/>
      <c r="D183" s="71"/>
      <c r="E183" s="71"/>
      <c r="G183" s="72"/>
    </row>
    <row r="184" spans="3:7" x14ac:dyDescent="0.25">
      <c r="C184" s="71"/>
      <c r="D184" s="71"/>
      <c r="E184" s="71"/>
      <c r="G184" s="72"/>
    </row>
    <row r="185" spans="3:7" x14ac:dyDescent="0.25">
      <c r="C185" s="71"/>
      <c r="D185" s="71"/>
      <c r="E185" s="71"/>
      <c r="G185" s="72"/>
    </row>
    <row r="186" spans="3:7" x14ac:dyDescent="0.25">
      <c r="C186" s="71"/>
      <c r="D186" s="71"/>
      <c r="E186" s="71"/>
      <c r="G186" s="72"/>
    </row>
    <row r="187" spans="3:7" x14ac:dyDescent="0.25">
      <c r="C187" s="71"/>
      <c r="D187" s="71"/>
      <c r="E187" s="71"/>
      <c r="G187" s="72"/>
    </row>
    <row r="188" spans="3:7" x14ac:dyDescent="0.25">
      <c r="C188" s="71"/>
      <c r="D188" s="71"/>
      <c r="E188" s="71"/>
      <c r="G188" s="72"/>
    </row>
    <row r="189" spans="3:7" x14ac:dyDescent="0.25">
      <c r="C189" s="71"/>
      <c r="D189" s="71"/>
      <c r="E189" s="71"/>
      <c r="G189" s="72"/>
    </row>
    <row r="190" spans="3:7" x14ac:dyDescent="0.25">
      <c r="C190" s="71"/>
      <c r="D190" s="71"/>
      <c r="E190" s="71"/>
      <c r="G190" s="72"/>
    </row>
    <row r="191" spans="3:7" x14ac:dyDescent="0.25">
      <c r="C191" s="71"/>
      <c r="D191" s="71"/>
      <c r="E191" s="71"/>
      <c r="G191" s="72"/>
    </row>
    <row r="192" spans="3:7" x14ac:dyDescent="0.25">
      <c r="C192" s="71"/>
      <c r="D192" s="71"/>
      <c r="E192" s="71"/>
      <c r="G192" s="72"/>
    </row>
    <row r="193" spans="3:7" x14ac:dyDescent="0.25">
      <c r="C193" s="71"/>
      <c r="D193" s="71"/>
      <c r="E193" s="71"/>
      <c r="G193" s="72"/>
    </row>
    <row r="194" spans="3:7" x14ac:dyDescent="0.25">
      <c r="C194" s="71"/>
      <c r="D194" s="71"/>
      <c r="E194" s="71"/>
      <c r="G194" s="72"/>
    </row>
    <row r="195" spans="3:7" x14ac:dyDescent="0.25">
      <c r="C195" s="71"/>
      <c r="D195" s="71"/>
      <c r="E195" s="71"/>
      <c r="G195" s="72"/>
    </row>
    <row r="196" spans="3:7" x14ac:dyDescent="0.25">
      <c r="C196" s="71"/>
      <c r="D196" s="71"/>
      <c r="E196" s="71"/>
      <c r="G196" s="72"/>
    </row>
    <row r="197" spans="3:7" x14ac:dyDescent="0.25">
      <c r="C197" s="71"/>
      <c r="D197" s="71"/>
      <c r="E197" s="71"/>
      <c r="G197" s="72"/>
    </row>
    <row r="198" spans="3:7" x14ac:dyDescent="0.25">
      <c r="C198" s="71"/>
      <c r="D198" s="71"/>
      <c r="E198" s="71"/>
      <c r="G198" s="72"/>
    </row>
    <row r="199" spans="3:7" x14ac:dyDescent="0.25">
      <c r="C199" s="71"/>
      <c r="D199" s="71"/>
      <c r="E199" s="71"/>
      <c r="G199" s="72"/>
    </row>
    <row r="200" spans="3:7" x14ac:dyDescent="0.25">
      <c r="C200" s="71"/>
      <c r="D200" s="71"/>
      <c r="E200" s="71"/>
      <c r="G200" s="72"/>
    </row>
    <row r="201" spans="3:7" x14ac:dyDescent="0.25">
      <c r="C201" s="71"/>
      <c r="D201" s="71"/>
      <c r="E201" s="71"/>
      <c r="G201" s="72"/>
    </row>
    <row r="202" spans="3:7" x14ac:dyDescent="0.25">
      <c r="C202" s="71"/>
      <c r="D202" s="71"/>
      <c r="E202" s="71"/>
      <c r="G202" s="72"/>
    </row>
    <row r="203" spans="3:7" x14ac:dyDescent="0.25">
      <c r="C203" s="71"/>
      <c r="D203" s="71"/>
      <c r="E203" s="71"/>
      <c r="G203" s="72"/>
    </row>
    <row r="204" spans="3:7" x14ac:dyDescent="0.25">
      <c r="C204" s="71"/>
      <c r="D204" s="71"/>
      <c r="E204" s="71"/>
      <c r="G204" s="72"/>
    </row>
    <row r="205" spans="3:7" x14ac:dyDescent="0.25">
      <c r="C205" s="71"/>
      <c r="D205" s="71"/>
      <c r="E205" s="71"/>
      <c r="G205" s="72"/>
    </row>
    <row r="206" spans="3:7" x14ac:dyDescent="0.25">
      <c r="C206" s="71"/>
      <c r="D206" s="71"/>
      <c r="E206" s="71"/>
      <c r="G206" s="72"/>
    </row>
    <row r="207" spans="3:7" x14ac:dyDescent="0.25">
      <c r="C207" s="71"/>
      <c r="D207" s="71"/>
      <c r="E207" s="71"/>
      <c r="G207" s="72"/>
    </row>
    <row r="208" spans="3:7" x14ac:dyDescent="0.25">
      <c r="C208" s="71"/>
      <c r="D208" s="71"/>
      <c r="E208" s="71"/>
      <c r="G208" s="72"/>
    </row>
    <row r="209" spans="3:7" x14ac:dyDescent="0.25">
      <c r="C209" s="71"/>
      <c r="D209" s="71"/>
      <c r="E209" s="71"/>
      <c r="G209" s="72"/>
    </row>
    <row r="210" spans="3:7" x14ac:dyDescent="0.25">
      <c r="C210" s="71"/>
      <c r="D210" s="71"/>
      <c r="E210" s="71"/>
      <c r="G210" s="72"/>
    </row>
    <row r="211" spans="3:7" x14ac:dyDescent="0.25">
      <c r="C211" s="71"/>
      <c r="D211" s="71"/>
      <c r="E211" s="71"/>
      <c r="G211" s="72"/>
    </row>
    <row r="212" spans="3:7" x14ac:dyDescent="0.25">
      <c r="C212" s="71"/>
      <c r="D212" s="71"/>
      <c r="E212" s="71"/>
      <c r="G212" s="72"/>
    </row>
    <row r="213" spans="3:7" x14ac:dyDescent="0.25">
      <c r="C213" s="71"/>
      <c r="D213" s="71"/>
      <c r="E213" s="71"/>
      <c r="G213" s="72"/>
    </row>
    <row r="214" spans="3:7" x14ac:dyDescent="0.25">
      <c r="C214" s="71"/>
      <c r="D214" s="71"/>
      <c r="E214" s="71"/>
      <c r="G214" s="72"/>
    </row>
    <row r="215" spans="3:7" x14ac:dyDescent="0.25">
      <c r="C215" s="71"/>
      <c r="D215" s="71"/>
      <c r="E215" s="71"/>
      <c r="G215" s="72"/>
    </row>
    <row r="216" spans="3:7" x14ac:dyDescent="0.25">
      <c r="C216" s="71"/>
      <c r="D216" s="71"/>
      <c r="E216" s="71"/>
      <c r="G216" s="72"/>
    </row>
    <row r="217" spans="3:7" x14ac:dyDescent="0.25">
      <c r="C217" s="71"/>
      <c r="D217" s="71"/>
      <c r="E217" s="71"/>
      <c r="G217" s="72"/>
    </row>
    <row r="218" spans="3:7" x14ac:dyDescent="0.25">
      <c r="C218" s="71"/>
      <c r="D218" s="71"/>
      <c r="E218" s="71"/>
      <c r="G218" s="72"/>
    </row>
    <row r="219" spans="3:7" x14ac:dyDescent="0.25">
      <c r="C219" s="71"/>
      <c r="D219" s="71"/>
      <c r="E219" s="71"/>
      <c r="G219" s="72"/>
    </row>
    <row r="220" spans="3:7" x14ac:dyDescent="0.25">
      <c r="C220" s="71"/>
      <c r="D220" s="71"/>
      <c r="E220" s="71"/>
      <c r="G220" s="72"/>
    </row>
    <row r="221" spans="3:7" x14ac:dyDescent="0.25">
      <c r="C221" s="71"/>
      <c r="D221" s="71"/>
      <c r="E221" s="71"/>
      <c r="G221" s="72"/>
    </row>
    <row r="222" spans="3:7" x14ac:dyDescent="0.25">
      <c r="C222" s="71"/>
      <c r="D222" s="71"/>
      <c r="E222" s="71"/>
      <c r="G222" s="72"/>
    </row>
    <row r="223" spans="3:7" x14ac:dyDescent="0.25">
      <c r="C223" s="71"/>
      <c r="D223" s="71"/>
      <c r="E223" s="71"/>
      <c r="G223" s="72"/>
    </row>
    <row r="224" spans="3:7" x14ac:dyDescent="0.25">
      <c r="C224" s="71"/>
      <c r="D224" s="71"/>
      <c r="E224" s="71"/>
      <c r="G224" s="72"/>
    </row>
    <row r="225" spans="3:7" x14ac:dyDescent="0.25">
      <c r="C225" s="71"/>
      <c r="D225" s="71"/>
      <c r="E225" s="71"/>
      <c r="G225" s="72"/>
    </row>
    <row r="226" spans="3:7" x14ac:dyDescent="0.25">
      <c r="C226" s="71"/>
      <c r="D226" s="71"/>
      <c r="E226" s="71"/>
      <c r="G226" s="72"/>
    </row>
    <row r="227" spans="3:7" x14ac:dyDescent="0.25">
      <c r="C227" s="71"/>
      <c r="D227" s="71"/>
      <c r="E227" s="71"/>
      <c r="G227" s="72"/>
    </row>
    <row r="228" spans="3:7" x14ac:dyDescent="0.25">
      <c r="C228" s="71"/>
      <c r="D228" s="71"/>
      <c r="E228" s="71"/>
      <c r="G228" s="72"/>
    </row>
    <row r="229" spans="3:7" x14ac:dyDescent="0.25">
      <c r="C229" s="71"/>
      <c r="D229" s="71"/>
      <c r="E229" s="71"/>
      <c r="G229" s="72"/>
    </row>
    <row r="230" spans="3:7" x14ac:dyDescent="0.25">
      <c r="C230" s="71"/>
      <c r="D230" s="71"/>
      <c r="E230" s="71"/>
      <c r="G230" s="72"/>
    </row>
    <row r="231" spans="3:7" x14ac:dyDescent="0.25">
      <c r="C231" s="71"/>
      <c r="D231" s="71"/>
      <c r="E231" s="71"/>
      <c r="G231" s="72"/>
    </row>
    <row r="232" spans="3:7" x14ac:dyDescent="0.25">
      <c r="C232" s="71"/>
      <c r="D232" s="71"/>
      <c r="E232" s="71"/>
      <c r="G232" s="72"/>
    </row>
    <row r="233" spans="3:7" x14ac:dyDescent="0.25">
      <c r="C233" s="71"/>
      <c r="D233" s="71"/>
      <c r="E233" s="71"/>
      <c r="G233" s="72"/>
    </row>
    <row r="234" spans="3:7" x14ac:dyDescent="0.25">
      <c r="C234" s="71"/>
      <c r="D234" s="71"/>
      <c r="E234" s="71"/>
      <c r="G234" s="72"/>
    </row>
    <row r="235" spans="3:7" x14ac:dyDescent="0.25">
      <c r="C235" s="71"/>
      <c r="D235" s="71"/>
      <c r="E235" s="71"/>
      <c r="G235" s="72"/>
    </row>
    <row r="236" spans="3:7" x14ac:dyDescent="0.25">
      <c r="C236" s="71"/>
      <c r="D236" s="71"/>
      <c r="E236" s="71"/>
      <c r="G236" s="72"/>
    </row>
    <row r="237" spans="3:7" x14ac:dyDescent="0.25">
      <c r="C237" s="71"/>
      <c r="D237" s="71"/>
      <c r="E237" s="71"/>
      <c r="G237" s="72"/>
    </row>
    <row r="238" spans="3:7" x14ac:dyDescent="0.25">
      <c r="C238" s="71"/>
      <c r="D238" s="71"/>
      <c r="E238" s="71"/>
      <c r="G238" s="72"/>
    </row>
    <row r="239" spans="3:7" x14ac:dyDescent="0.25">
      <c r="C239" s="71"/>
      <c r="D239" s="71"/>
      <c r="E239" s="71"/>
      <c r="G239" s="72"/>
    </row>
    <row r="240" spans="3:7" x14ac:dyDescent="0.25">
      <c r="C240" s="71"/>
      <c r="D240" s="71"/>
      <c r="E240" s="71"/>
      <c r="G240" s="72"/>
    </row>
    <row r="241" spans="3:7" x14ac:dyDescent="0.25">
      <c r="C241" s="71"/>
      <c r="D241" s="71"/>
      <c r="E241" s="71"/>
      <c r="G241" s="72"/>
    </row>
    <row r="242" spans="3:7" x14ac:dyDescent="0.25">
      <c r="C242" s="71"/>
      <c r="D242" s="71"/>
      <c r="E242" s="71"/>
      <c r="G242" s="72"/>
    </row>
    <row r="243" spans="3:7" x14ac:dyDescent="0.25">
      <c r="C243" s="71"/>
      <c r="D243" s="71"/>
      <c r="E243" s="71"/>
      <c r="G243" s="72"/>
    </row>
    <row r="244" spans="3:7" x14ac:dyDescent="0.25">
      <c r="C244" s="71"/>
      <c r="D244" s="71"/>
      <c r="E244" s="71"/>
      <c r="G244" s="72"/>
    </row>
    <row r="245" spans="3:7" x14ac:dyDescent="0.25">
      <c r="C245" s="71"/>
      <c r="D245" s="71"/>
      <c r="E245" s="71"/>
      <c r="G245" s="72"/>
    </row>
    <row r="246" spans="3:7" x14ac:dyDescent="0.25">
      <c r="C246" s="71"/>
      <c r="D246" s="71"/>
      <c r="E246" s="71"/>
      <c r="G246" s="72"/>
    </row>
    <row r="247" spans="3:7" x14ac:dyDescent="0.25">
      <c r="C247" s="71"/>
      <c r="D247" s="71"/>
      <c r="E247" s="71"/>
      <c r="G247" s="72"/>
    </row>
    <row r="248" spans="3:7" x14ac:dyDescent="0.25">
      <c r="C248" s="71"/>
      <c r="D248" s="71"/>
      <c r="E248" s="71"/>
      <c r="G248" s="72"/>
    </row>
    <row r="249" spans="3:7" x14ac:dyDescent="0.25">
      <c r="C249" s="71"/>
      <c r="D249" s="71"/>
      <c r="E249" s="71"/>
      <c r="G249" s="72"/>
    </row>
    <row r="250" spans="3:7" x14ac:dyDescent="0.25">
      <c r="C250" s="71"/>
      <c r="D250" s="71"/>
      <c r="E250" s="71"/>
      <c r="G250" s="72"/>
    </row>
    <row r="251" spans="3:7" x14ac:dyDescent="0.25">
      <c r="C251" s="71"/>
      <c r="D251" s="71"/>
      <c r="E251" s="71"/>
      <c r="G251" s="72"/>
    </row>
    <row r="252" spans="3:7" x14ac:dyDescent="0.25">
      <c r="C252" s="71"/>
      <c r="D252" s="71"/>
      <c r="E252" s="71"/>
      <c r="G252" s="72"/>
    </row>
    <row r="253" spans="3:7" x14ac:dyDescent="0.25">
      <c r="C253" s="71"/>
      <c r="D253" s="71"/>
      <c r="E253" s="71"/>
      <c r="G253" s="72"/>
    </row>
    <row r="254" spans="3:7" x14ac:dyDescent="0.25">
      <c r="C254" s="71"/>
      <c r="D254" s="71"/>
      <c r="E254" s="71"/>
      <c r="G254" s="72"/>
    </row>
    <row r="255" spans="3:7" x14ac:dyDescent="0.25">
      <c r="C255" s="71"/>
      <c r="D255" s="71"/>
      <c r="E255" s="71"/>
      <c r="G255" s="72"/>
    </row>
    <row r="256" spans="3:7" x14ac:dyDescent="0.25">
      <c r="C256" s="71"/>
      <c r="D256" s="71"/>
      <c r="E256" s="71"/>
      <c r="G256" s="72"/>
    </row>
    <row r="257" spans="3:7" x14ac:dyDescent="0.25">
      <c r="C257" s="71"/>
      <c r="D257" s="71"/>
      <c r="E257" s="71"/>
      <c r="G257" s="72"/>
    </row>
    <row r="258" spans="3:7" x14ac:dyDescent="0.25">
      <c r="C258" s="71"/>
      <c r="D258" s="71"/>
      <c r="E258" s="71"/>
      <c r="G258" s="72"/>
    </row>
    <row r="259" spans="3:7" x14ac:dyDescent="0.25">
      <c r="C259" s="71"/>
      <c r="D259" s="71"/>
      <c r="E259" s="71"/>
      <c r="G259" s="72"/>
    </row>
    <row r="260" spans="3:7" x14ac:dyDescent="0.25">
      <c r="C260" s="71"/>
      <c r="D260" s="71"/>
      <c r="E260" s="71"/>
      <c r="G260" s="72"/>
    </row>
    <row r="261" spans="3:7" x14ac:dyDescent="0.25">
      <c r="C261" s="71"/>
      <c r="D261" s="71"/>
      <c r="E261" s="71"/>
      <c r="G261" s="72"/>
    </row>
    <row r="262" spans="3:7" x14ac:dyDescent="0.25">
      <c r="C262" s="71"/>
      <c r="D262" s="71"/>
      <c r="E262" s="71"/>
      <c r="G262" s="72"/>
    </row>
    <row r="263" spans="3:7" x14ac:dyDescent="0.25">
      <c r="C263" s="71"/>
      <c r="D263" s="71"/>
      <c r="E263" s="71"/>
      <c r="G263" s="72"/>
    </row>
    <row r="264" spans="3:7" x14ac:dyDescent="0.25">
      <c r="C264" s="71"/>
      <c r="D264" s="71"/>
      <c r="E264" s="71"/>
      <c r="G264" s="72"/>
    </row>
    <row r="265" spans="3:7" x14ac:dyDescent="0.25">
      <c r="C265" s="71"/>
      <c r="D265" s="71"/>
      <c r="E265" s="71"/>
      <c r="G265" s="72"/>
    </row>
    <row r="266" spans="3:7" x14ac:dyDescent="0.25">
      <c r="C266" s="71"/>
      <c r="D266" s="71"/>
      <c r="E266" s="71"/>
      <c r="G266" s="72"/>
    </row>
    <row r="267" spans="3:7" x14ac:dyDescent="0.25">
      <c r="C267" s="71"/>
      <c r="D267" s="71"/>
      <c r="E267" s="71"/>
      <c r="G267" s="72"/>
    </row>
    <row r="268" spans="3:7" x14ac:dyDescent="0.25">
      <c r="C268" s="71"/>
      <c r="D268" s="71"/>
      <c r="E268" s="71"/>
      <c r="G268" s="72"/>
    </row>
    <row r="269" spans="3:7" x14ac:dyDescent="0.25">
      <c r="C269" s="71"/>
      <c r="D269" s="71"/>
      <c r="E269" s="71"/>
      <c r="G269" s="72"/>
    </row>
    <row r="270" spans="3:7" x14ac:dyDescent="0.25">
      <c r="C270" s="71"/>
      <c r="D270" s="71"/>
      <c r="E270" s="71"/>
      <c r="G270" s="72"/>
    </row>
    <row r="271" spans="3:7" x14ac:dyDescent="0.25">
      <c r="C271" s="71"/>
      <c r="D271" s="71"/>
      <c r="E271" s="71"/>
      <c r="G271" s="72"/>
    </row>
    <row r="272" spans="3:7" x14ac:dyDescent="0.25">
      <c r="C272" s="71"/>
      <c r="D272" s="71"/>
      <c r="E272" s="71"/>
      <c r="G272" s="72"/>
    </row>
    <row r="273" spans="3:7" x14ac:dyDescent="0.25">
      <c r="C273" s="71"/>
      <c r="D273" s="71"/>
      <c r="E273" s="71"/>
      <c r="G273" s="72"/>
    </row>
    <row r="274" spans="3:7" x14ac:dyDescent="0.25">
      <c r="C274" s="71"/>
      <c r="D274" s="71"/>
      <c r="E274" s="71"/>
      <c r="G274" s="72"/>
    </row>
    <row r="275" spans="3:7" x14ac:dyDescent="0.25">
      <c r="C275" s="71"/>
      <c r="D275" s="71"/>
      <c r="E275" s="71"/>
      <c r="G275" s="72"/>
    </row>
    <row r="276" spans="3:7" x14ac:dyDescent="0.25">
      <c r="C276" s="71"/>
      <c r="D276" s="71"/>
      <c r="E276" s="71"/>
      <c r="G276" s="72"/>
    </row>
    <row r="277" spans="3:7" x14ac:dyDescent="0.25">
      <c r="C277" s="71"/>
      <c r="D277" s="71"/>
      <c r="E277" s="71"/>
      <c r="G277" s="72"/>
    </row>
    <row r="278" spans="3:7" x14ac:dyDescent="0.25">
      <c r="C278" s="71"/>
      <c r="D278" s="71"/>
      <c r="E278" s="71"/>
      <c r="G278" s="72"/>
    </row>
    <row r="279" spans="3:7" x14ac:dyDescent="0.25">
      <c r="C279" s="71"/>
      <c r="D279" s="71"/>
      <c r="E279" s="71"/>
      <c r="G279" s="72"/>
    </row>
    <row r="280" spans="3:7" x14ac:dyDescent="0.25">
      <c r="C280" s="71"/>
      <c r="D280" s="71"/>
      <c r="E280" s="71"/>
      <c r="G280" s="72"/>
    </row>
    <row r="281" spans="3:7" x14ac:dyDescent="0.25">
      <c r="C281" s="71"/>
      <c r="D281" s="71"/>
      <c r="E281" s="71"/>
      <c r="G281" s="72"/>
    </row>
    <row r="282" spans="3:7" x14ac:dyDescent="0.25">
      <c r="C282" s="71"/>
      <c r="D282" s="71"/>
      <c r="E282" s="71"/>
      <c r="G282" s="72"/>
    </row>
    <row r="283" spans="3:7" x14ac:dyDescent="0.25">
      <c r="C283" s="71"/>
      <c r="D283" s="71"/>
      <c r="E283" s="71"/>
      <c r="G283" s="72"/>
    </row>
    <row r="284" spans="3:7" x14ac:dyDescent="0.25">
      <c r="C284" s="71"/>
      <c r="D284" s="71"/>
      <c r="E284" s="71"/>
      <c r="G284" s="72"/>
    </row>
    <row r="285" spans="3:7" x14ac:dyDescent="0.25">
      <c r="C285" s="71"/>
      <c r="D285" s="71"/>
      <c r="E285" s="71"/>
      <c r="G285" s="72"/>
    </row>
    <row r="286" spans="3:7" x14ac:dyDescent="0.25">
      <c r="C286" s="71"/>
      <c r="D286" s="71"/>
      <c r="E286" s="71"/>
      <c r="G286" s="72"/>
    </row>
    <row r="287" spans="3:7" x14ac:dyDescent="0.25">
      <c r="C287" s="71"/>
      <c r="D287" s="71"/>
      <c r="E287" s="71"/>
      <c r="G287" s="72"/>
    </row>
    <row r="288" spans="3:7" x14ac:dyDescent="0.25">
      <c r="C288" s="71"/>
      <c r="D288" s="71"/>
      <c r="E288" s="71"/>
      <c r="G288" s="72"/>
    </row>
    <row r="289" spans="3:7" x14ac:dyDescent="0.25">
      <c r="C289" s="71"/>
      <c r="D289" s="71"/>
      <c r="E289" s="71"/>
      <c r="G289" s="72"/>
    </row>
    <row r="290" spans="3:7" x14ac:dyDescent="0.25">
      <c r="C290" s="71"/>
      <c r="D290" s="71"/>
      <c r="E290" s="71"/>
      <c r="G290" s="72"/>
    </row>
    <row r="291" spans="3:7" x14ac:dyDescent="0.25">
      <c r="C291" s="71"/>
      <c r="D291" s="71"/>
      <c r="E291" s="71"/>
      <c r="G291" s="72"/>
    </row>
    <row r="292" spans="3:7" x14ac:dyDescent="0.25">
      <c r="C292" s="71"/>
      <c r="D292" s="71"/>
      <c r="E292" s="71"/>
      <c r="G292" s="72"/>
    </row>
    <row r="293" spans="3:7" x14ac:dyDescent="0.25">
      <c r="C293" s="71"/>
      <c r="D293" s="71"/>
      <c r="E293" s="71"/>
      <c r="G293" s="72"/>
    </row>
    <row r="294" spans="3:7" x14ac:dyDescent="0.25">
      <c r="C294" s="71"/>
      <c r="D294" s="71"/>
      <c r="E294" s="71"/>
      <c r="G294" s="72"/>
    </row>
    <row r="295" spans="3:7" x14ac:dyDescent="0.25">
      <c r="C295" s="71"/>
      <c r="D295" s="71"/>
      <c r="E295" s="71"/>
      <c r="G295" s="72"/>
    </row>
    <row r="296" spans="3:7" x14ac:dyDescent="0.25">
      <c r="C296" s="71"/>
      <c r="D296" s="71"/>
      <c r="E296" s="71"/>
      <c r="G296" s="72"/>
    </row>
    <row r="297" spans="3:7" x14ac:dyDescent="0.25">
      <c r="C297" s="71"/>
      <c r="D297" s="71"/>
      <c r="E297" s="71"/>
      <c r="G297" s="72"/>
    </row>
    <row r="298" spans="3:7" x14ac:dyDescent="0.25">
      <c r="C298" s="71"/>
      <c r="D298" s="71"/>
      <c r="E298" s="71"/>
      <c r="G298" s="72"/>
    </row>
    <row r="299" spans="3:7" x14ac:dyDescent="0.25">
      <c r="C299" s="71"/>
      <c r="D299" s="71"/>
      <c r="E299" s="71"/>
      <c r="G299" s="72"/>
    </row>
    <row r="300" spans="3:7" x14ac:dyDescent="0.25">
      <c r="C300" s="71"/>
      <c r="D300" s="71"/>
      <c r="E300" s="71"/>
      <c r="G300" s="72"/>
    </row>
    <row r="301" spans="3:7" x14ac:dyDescent="0.25">
      <c r="C301" s="71"/>
      <c r="D301" s="71"/>
      <c r="E301" s="71"/>
      <c r="G301" s="72"/>
    </row>
  </sheetData>
  <sheetProtection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'Tabelas auxiliares'!$C$3:$C$61</xm:f>
          </x14:formula1>
          <xm:sqref>C2:D301</xm:sqref>
        </x14:dataValidation>
        <x14:dataValidation type="list" allowBlank="1" showInputMessage="1" showErrorMessage="1">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57"/>
  <sheetViews>
    <sheetView showGridLines="0" zoomScaleNormal="100" workbookViewId="0">
      <pane ySplit="1" topLeftCell="A2" activePane="bottomLeft" state="frozen"/>
      <selection pane="bottomLeft" activeCell="A2" sqref="A2:A8"/>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6" customWidth="1"/>
    <col min="12" max="12" width="27" customWidth="1"/>
    <col min="13" max="13" width="28.42578125" customWidth="1"/>
    <col min="14" max="14" width="16" customWidth="1"/>
  </cols>
  <sheetData>
    <row r="1" spans="1:15" s="46" customFormat="1" ht="69.400000000000006" customHeight="1" x14ac:dyDescent="0.25">
      <c r="A1" s="109" t="s">
        <v>853</v>
      </c>
      <c r="B1" s="108" t="s">
        <v>0</v>
      </c>
      <c r="C1" s="108" t="s">
        <v>852</v>
      </c>
      <c r="D1" s="108" t="s">
        <v>851</v>
      </c>
      <c r="E1" s="136" t="s">
        <v>3</v>
      </c>
      <c r="F1" s="136"/>
      <c r="G1" s="136"/>
      <c r="H1" s="107" t="s">
        <v>5</v>
      </c>
      <c r="K1" s="106" t="s">
        <v>3</v>
      </c>
      <c r="L1" s="105" t="s">
        <v>850</v>
      </c>
      <c r="M1" s="105" t="s">
        <v>849</v>
      </c>
      <c r="N1" s="105" t="s">
        <v>848</v>
      </c>
    </row>
    <row r="2" spans="1:15" ht="15" customHeight="1" x14ac:dyDescent="0.25">
      <c r="A2" s="127">
        <v>44959</v>
      </c>
      <c r="B2" s="130" t="s">
        <v>1036</v>
      </c>
      <c r="C2" s="137"/>
      <c r="D2" s="92" t="s">
        <v>847</v>
      </c>
      <c r="E2" s="93" t="s">
        <v>847</v>
      </c>
      <c r="F2" s="93" t="s">
        <v>847</v>
      </c>
      <c r="G2" s="92" t="s">
        <v>847</v>
      </c>
      <c r="H2" s="94" t="s">
        <v>847</v>
      </c>
      <c r="J2" s="93" t="s">
        <v>303</v>
      </c>
      <c r="K2" s="92" t="s">
        <v>843</v>
      </c>
      <c r="L2" s="91">
        <f t="shared" ref="L2:L10" si="0">SUMIFS($H$2:$H$41,$D$2:$D$41,"TRI",$G$2:$G$41,K2)</f>
        <v>4744</v>
      </c>
      <c r="M2" s="91">
        <f t="shared" ref="M2:M10" si="1">SUMIFS($H$2:$H$41,$D$2:$D$41,"SALDO",$G$2:$G$41,K2)</f>
        <v>0</v>
      </c>
      <c r="N2" s="91">
        <f t="shared" ref="N2:N10" si="2">SUM(L2:M2)</f>
        <v>4744</v>
      </c>
    </row>
    <row r="3" spans="1:15" x14ac:dyDescent="0.25">
      <c r="A3" s="128"/>
      <c r="B3" s="131"/>
      <c r="C3" s="137"/>
      <c r="D3" s="92" t="s">
        <v>834</v>
      </c>
      <c r="E3" s="93">
        <v>0.5</v>
      </c>
      <c r="F3" s="93" t="s">
        <v>301</v>
      </c>
      <c r="G3" s="92" t="s">
        <v>842</v>
      </c>
      <c r="H3" s="91">
        <v>2700</v>
      </c>
      <c r="J3" s="93" t="s">
        <v>301</v>
      </c>
      <c r="K3" s="92" t="s">
        <v>842</v>
      </c>
      <c r="L3" s="91">
        <f t="shared" si="0"/>
        <v>5400</v>
      </c>
      <c r="M3" s="91">
        <f t="shared" si="1"/>
        <v>0</v>
      </c>
      <c r="N3" s="91">
        <f t="shared" si="2"/>
        <v>5400</v>
      </c>
    </row>
    <row r="4" spans="1:15" x14ac:dyDescent="0.25">
      <c r="A4" s="128"/>
      <c r="B4" s="131"/>
      <c r="C4" s="137"/>
      <c r="D4" s="92" t="s">
        <v>834</v>
      </c>
      <c r="E4" s="93">
        <v>0.1</v>
      </c>
      <c r="F4" s="93" t="s">
        <v>839</v>
      </c>
      <c r="G4" s="92" t="s">
        <v>838</v>
      </c>
      <c r="H4" s="91">
        <v>540</v>
      </c>
      <c r="J4" s="93" t="s">
        <v>302</v>
      </c>
      <c r="K4" s="92" t="s">
        <v>840</v>
      </c>
      <c r="L4" s="91">
        <f t="shared" si="0"/>
        <v>16892.120000000003</v>
      </c>
      <c r="M4" s="91">
        <f t="shared" si="1"/>
        <v>0</v>
      </c>
      <c r="N4" s="91">
        <f t="shared" si="2"/>
        <v>16892.120000000003</v>
      </c>
    </row>
    <row r="5" spans="1:15" x14ac:dyDescent="0.25">
      <c r="A5" s="128"/>
      <c r="B5" s="131"/>
      <c r="C5" s="137"/>
      <c r="D5" s="92" t="s">
        <v>834</v>
      </c>
      <c r="E5" s="93">
        <v>0.1</v>
      </c>
      <c r="F5" s="93" t="s">
        <v>295</v>
      </c>
      <c r="G5" s="92" t="s">
        <v>837</v>
      </c>
      <c r="H5" s="91">
        <v>540</v>
      </c>
      <c r="J5" s="93" t="s">
        <v>839</v>
      </c>
      <c r="K5" s="92" t="s">
        <v>838</v>
      </c>
      <c r="L5" s="91">
        <f t="shared" si="0"/>
        <v>5407.22</v>
      </c>
      <c r="M5" s="91">
        <f t="shared" si="1"/>
        <v>0</v>
      </c>
      <c r="N5" s="91">
        <f t="shared" si="2"/>
        <v>5407.22</v>
      </c>
      <c r="O5" s="104"/>
    </row>
    <row r="6" spans="1:15" x14ac:dyDescent="0.25">
      <c r="A6" s="128"/>
      <c r="B6" s="131"/>
      <c r="C6" s="137"/>
      <c r="D6" s="92" t="s">
        <v>834</v>
      </c>
      <c r="E6" s="93">
        <v>0.1</v>
      </c>
      <c r="F6" s="93" t="s">
        <v>304</v>
      </c>
      <c r="G6" s="92" t="s">
        <v>836</v>
      </c>
      <c r="H6" s="91">
        <v>540</v>
      </c>
      <c r="J6" s="93" t="s">
        <v>295</v>
      </c>
      <c r="K6" s="92" t="s">
        <v>837</v>
      </c>
      <c r="L6" s="91">
        <f t="shared" si="0"/>
        <v>5407.22</v>
      </c>
      <c r="M6" s="91">
        <f t="shared" si="1"/>
        <v>0</v>
      </c>
      <c r="N6" s="91">
        <f t="shared" si="2"/>
        <v>5407.22</v>
      </c>
    </row>
    <row r="7" spans="1:15" x14ac:dyDescent="0.25">
      <c r="A7" s="128"/>
      <c r="B7" s="131"/>
      <c r="C7" s="137"/>
      <c r="D7" s="92" t="s">
        <v>834</v>
      </c>
      <c r="E7" s="93">
        <v>0.1</v>
      </c>
      <c r="F7" s="93" t="s">
        <v>297</v>
      </c>
      <c r="G7" s="92" t="s">
        <v>835</v>
      </c>
      <c r="H7" s="91">
        <v>540</v>
      </c>
      <c r="J7" s="93" t="s">
        <v>304</v>
      </c>
      <c r="K7" s="92" t="s">
        <v>836</v>
      </c>
      <c r="L7" s="91">
        <f t="shared" si="0"/>
        <v>5407.22</v>
      </c>
      <c r="M7" s="91">
        <f t="shared" si="1"/>
        <v>0</v>
      </c>
      <c r="N7" s="91">
        <f t="shared" si="2"/>
        <v>5407.22</v>
      </c>
    </row>
    <row r="8" spans="1:15" x14ac:dyDescent="0.25">
      <c r="A8" s="129"/>
      <c r="B8" s="132"/>
      <c r="C8" s="138"/>
      <c r="D8" s="92" t="s">
        <v>834</v>
      </c>
      <c r="E8" s="93">
        <v>0.1</v>
      </c>
      <c r="F8" s="93" t="s">
        <v>309</v>
      </c>
      <c r="G8" s="92" t="s">
        <v>833</v>
      </c>
      <c r="H8" s="91">
        <v>540</v>
      </c>
      <c r="J8" s="93" t="s">
        <v>297</v>
      </c>
      <c r="K8" s="92" t="s">
        <v>835</v>
      </c>
      <c r="L8" s="91">
        <f t="shared" si="0"/>
        <v>5407.22</v>
      </c>
      <c r="M8" s="91">
        <f t="shared" si="1"/>
        <v>0</v>
      </c>
      <c r="N8" s="91">
        <f t="shared" si="2"/>
        <v>5407.22</v>
      </c>
    </row>
    <row r="9" spans="1:15" ht="15" customHeight="1" x14ac:dyDescent="0.25">
      <c r="J9" s="93" t="s">
        <v>309</v>
      </c>
      <c r="K9" s="92" t="s">
        <v>833</v>
      </c>
      <c r="L9" s="91">
        <f t="shared" si="0"/>
        <v>5407.22</v>
      </c>
      <c r="M9" s="91">
        <f t="shared" si="1"/>
        <v>0</v>
      </c>
      <c r="N9" s="91">
        <f t="shared" si="2"/>
        <v>5407.22</v>
      </c>
    </row>
    <row r="10" spans="1:15" ht="15.75" customHeight="1" thickBot="1" x14ac:dyDescent="0.3">
      <c r="A10" s="127">
        <v>44995</v>
      </c>
      <c r="B10" s="130" t="s">
        <v>1037</v>
      </c>
      <c r="C10" s="133"/>
      <c r="D10" s="92" t="s">
        <v>847</v>
      </c>
      <c r="E10" s="93" t="s">
        <v>847</v>
      </c>
      <c r="F10" s="93" t="s">
        <v>847</v>
      </c>
      <c r="G10" s="92" t="s">
        <v>847</v>
      </c>
      <c r="H10" s="94" t="s">
        <v>847</v>
      </c>
      <c r="J10" s="103" t="s">
        <v>307</v>
      </c>
      <c r="K10" s="102" t="s">
        <v>841</v>
      </c>
      <c r="L10" s="101">
        <f t="shared" si="0"/>
        <v>0</v>
      </c>
      <c r="M10" s="91">
        <f t="shared" si="1"/>
        <v>0</v>
      </c>
      <c r="N10" s="91">
        <f t="shared" si="2"/>
        <v>0</v>
      </c>
    </row>
    <row r="11" spans="1:15" ht="15" customHeight="1" thickBot="1" x14ac:dyDescent="0.3">
      <c r="A11" s="128"/>
      <c r="B11" s="131"/>
      <c r="C11" s="134"/>
      <c r="D11" s="92" t="s">
        <v>834</v>
      </c>
      <c r="E11" s="93">
        <v>0.5</v>
      </c>
      <c r="F11" s="93" t="s">
        <v>303</v>
      </c>
      <c r="G11" s="92" t="s">
        <v>843</v>
      </c>
      <c r="H11" s="91">
        <v>4744</v>
      </c>
      <c r="K11" s="100" t="s">
        <v>98</v>
      </c>
      <c r="L11" s="99">
        <f>SUM(L2:L10)</f>
        <v>54072.220000000008</v>
      </c>
      <c r="M11" s="99">
        <f>SUM(M2:M10)</f>
        <v>0</v>
      </c>
      <c r="N11" s="99">
        <f>SUM(N2:N10)</f>
        <v>54072.220000000008</v>
      </c>
    </row>
    <row r="12" spans="1:15" x14ac:dyDescent="0.25">
      <c r="A12" s="128"/>
      <c r="B12" s="131"/>
      <c r="C12" s="134"/>
      <c r="D12" s="92" t="s">
        <v>834</v>
      </c>
      <c r="E12" s="93">
        <v>0.1</v>
      </c>
      <c r="F12" s="93" t="s">
        <v>839</v>
      </c>
      <c r="G12" s="92" t="s">
        <v>838</v>
      </c>
      <c r="H12" s="91">
        <v>948.8</v>
      </c>
      <c r="K12" s="98"/>
      <c r="L12" s="97"/>
      <c r="M12" s="97"/>
    </row>
    <row r="13" spans="1:15" x14ac:dyDescent="0.25">
      <c r="A13" s="128"/>
      <c r="B13" s="131"/>
      <c r="C13" s="134"/>
      <c r="D13" s="92" t="s">
        <v>834</v>
      </c>
      <c r="E13" s="93">
        <v>0.1</v>
      </c>
      <c r="F13" s="93" t="s">
        <v>295</v>
      </c>
      <c r="G13" s="92" t="s">
        <v>837</v>
      </c>
      <c r="H13" s="91">
        <v>948.8</v>
      </c>
      <c r="K13" s="96" t="s">
        <v>846</v>
      </c>
    </row>
    <row r="14" spans="1:15" ht="15" customHeight="1" x14ac:dyDescent="0.25">
      <c r="A14" s="128"/>
      <c r="B14" s="131"/>
      <c r="C14" s="134"/>
      <c r="D14" s="92" t="s">
        <v>834</v>
      </c>
      <c r="E14" s="93">
        <v>0.1</v>
      </c>
      <c r="F14" s="93" t="s">
        <v>304</v>
      </c>
      <c r="G14" s="92" t="s">
        <v>836</v>
      </c>
      <c r="H14" s="91">
        <v>948.8</v>
      </c>
      <c r="K14" s="96" t="s">
        <v>845</v>
      </c>
    </row>
    <row r="15" spans="1:15" x14ac:dyDescent="0.25">
      <c r="A15" s="128"/>
      <c r="B15" s="131"/>
      <c r="C15" s="134"/>
      <c r="D15" s="92" t="s">
        <v>834</v>
      </c>
      <c r="E15" s="93">
        <v>0.1</v>
      </c>
      <c r="F15" s="93" t="s">
        <v>297</v>
      </c>
      <c r="G15" s="92" t="s">
        <v>835</v>
      </c>
      <c r="H15" s="91">
        <v>948.8</v>
      </c>
      <c r="K15" t="s">
        <v>844</v>
      </c>
    </row>
    <row r="16" spans="1:15" x14ac:dyDescent="0.25">
      <c r="A16" s="129"/>
      <c r="B16" s="132"/>
      <c r="C16" s="135"/>
      <c r="D16" s="92" t="s">
        <v>834</v>
      </c>
      <c r="E16" s="93">
        <v>0.1</v>
      </c>
      <c r="F16" s="93" t="s">
        <v>309</v>
      </c>
      <c r="G16" s="92" t="s">
        <v>833</v>
      </c>
      <c r="H16" s="91">
        <v>948.8</v>
      </c>
    </row>
    <row r="17" spans="1:12" ht="15" customHeight="1" x14ac:dyDescent="0.25"/>
    <row r="18" spans="1:12" ht="15" customHeight="1" x14ac:dyDescent="0.25">
      <c r="A18" s="127">
        <v>45054</v>
      </c>
      <c r="B18" s="130" t="s">
        <v>1038</v>
      </c>
      <c r="C18" s="133"/>
      <c r="D18" s="92"/>
      <c r="E18" s="93"/>
      <c r="F18" s="93"/>
      <c r="G18" s="92"/>
      <c r="H18" s="91"/>
    </row>
    <row r="19" spans="1:12" ht="15" customHeight="1" x14ac:dyDescent="0.25">
      <c r="A19" s="128"/>
      <c r="B19" s="131"/>
      <c r="C19" s="134"/>
      <c r="D19" s="92" t="s">
        <v>834</v>
      </c>
      <c r="E19" s="93">
        <v>0.5</v>
      </c>
      <c r="F19" s="93" t="s">
        <v>302</v>
      </c>
      <c r="G19" s="92" t="s">
        <v>840</v>
      </c>
      <c r="H19" s="91">
        <v>8394.42</v>
      </c>
      <c r="L19" s="95"/>
    </row>
    <row r="20" spans="1:12" x14ac:dyDescent="0.25">
      <c r="A20" s="128"/>
      <c r="B20" s="131"/>
      <c r="C20" s="134"/>
      <c r="D20" s="92" t="s">
        <v>834</v>
      </c>
      <c r="E20" s="93">
        <v>0.1</v>
      </c>
      <c r="F20" s="93" t="s">
        <v>839</v>
      </c>
      <c r="G20" s="92" t="s">
        <v>838</v>
      </c>
      <c r="H20" s="91">
        <v>1678.88</v>
      </c>
      <c r="L20" s="95"/>
    </row>
    <row r="21" spans="1:12" x14ac:dyDescent="0.25">
      <c r="A21" s="128"/>
      <c r="B21" s="131"/>
      <c r="C21" s="134"/>
      <c r="D21" s="92" t="s">
        <v>834</v>
      </c>
      <c r="E21" s="93">
        <v>0.1</v>
      </c>
      <c r="F21" s="93" t="s">
        <v>295</v>
      </c>
      <c r="G21" s="92" t="s">
        <v>837</v>
      </c>
      <c r="H21" s="91">
        <v>1678.88</v>
      </c>
      <c r="L21" s="95"/>
    </row>
    <row r="22" spans="1:12" x14ac:dyDescent="0.25">
      <c r="A22" s="128"/>
      <c r="B22" s="131"/>
      <c r="C22" s="134"/>
      <c r="D22" s="92" t="s">
        <v>834</v>
      </c>
      <c r="E22" s="93">
        <v>0.1</v>
      </c>
      <c r="F22" s="93" t="s">
        <v>304</v>
      </c>
      <c r="G22" s="92" t="s">
        <v>836</v>
      </c>
      <c r="H22" s="91">
        <v>1678.88</v>
      </c>
      <c r="L22" s="95"/>
    </row>
    <row r="23" spans="1:12" x14ac:dyDescent="0.25">
      <c r="A23" s="128"/>
      <c r="B23" s="131"/>
      <c r="C23" s="134"/>
      <c r="D23" s="92" t="s">
        <v>834</v>
      </c>
      <c r="E23" s="93">
        <v>0.1</v>
      </c>
      <c r="F23" s="93" t="s">
        <v>297</v>
      </c>
      <c r="G23" s="92" t="s">
        <v>835</v>
      </c>
      <c r="H23" s="91">
        <v>1678.88</v>
      </c>
      <c r="L23" s="95"/>
    </row>
    <row r="24" spans="1:12" ht="15" customHeight="1" x14ac:dyDescent="0.25">
      <c r="A24" s="129"/>
      <c r="B24" s="132"/>
      <c r="C24" s="135"/>
      <c r="D24" s="92" t="s">
        <v>834</v>
      </c>
      <c r="E24" s="93">
        <v>0.1</v>
      </c>
      <c r="F24" s="93" t="s">
        <v>309</v>
      </c>
      <c r="G24" s="92" t="s">
        <v>833</v>
      </c>
      <c r="H24" s="91">
        <v>1678.88</v>
      </c>
      <c r="L24" s="95"/>
    </row>
    <row r="26" spans="1:12" ht="15" customHeight="1" x14ac:dyDescent="0.25">
      <c r="A26" s="127">
        <v>45054</v>
      </c>
      <c r="B26" s="130" t="s">
        <v>1039</v>
      </c>
      <c r="C26" s="133"/>
      <c r="D26" s="92"/>
      <c r="E26" s="93"/>
      <c r="F26" s="93"/>
      <c r="G26" s="92"/>
      <c r="H26" s="91"/>
    </row>
    <row r="27" spans="1:12" x14ac:dyDescent="0.25">
      <c r="A27" s="128"/>
      <c r="B27" s="131"/>
      <c r="C27" s="134"/>
      <c r="D27" s="92" t="s">
        <v>834</v>
      </c>
      <c r="E27" s="93">
        <v>0.5</v>
      </c>
      <c r="F27" s="93" t="s">
        <v>301</v>
      </c>
      <c r="G27" s="92" t="s">
        <v>842</v>
      </c>
      <c r="H27" s="91">
        <v>2700</v>
      </c>
    </row>
    <row r="28" spans="1:12" x14ac:dyDescent="0.25">
      <c r="A28" s="128"/>
      <c r="B28" s="131"/>
      <c r="C28" s="134"/>
      <c r="D28" s="92" t="s">
        <v>834</v>
      </c>
      <c r="E28" s="93">
        <v>0.1</v>
      </c>
      <c r="F28" s="93" t="s">
        <v>839</v>
      </c>
      <c r="G28" s="92" t="s">
        <v>838</v>
      </c>
      <c r="H28" s="91">
        <v>540</v>
      </c>
    </row>
    <row r="29" spans="1:12" x14ac:dyDescent="0.25">
      <c r="A29" s="128"/>
      <c r="B29" s="131"/>
      <c r="C29" s="134"/>
      <c r="D29" s="92" t="s">
        <v>834</v>
      </c>
      <c r="E29" s="93">
        <v>0.1</v>
      </c>
      <c r="F29" s="93" t="s">
        <v>295</v>
      </c>
      <c r="G29" s="92" t="s">
        <v>837</v>
      </c>
      <c r="H29" s="91">
        <v>540</v>
      </c>
    </row>
    <row r="30" spans="1:12" x14ac:dyDescent="0.25">
      <c r="A30" s="128"/>
      <c r="B30" s="131"/>
      <c r="C30" s="134"/>
      <c r="D30" s="92" t="s">
        <v>834</v>
      </c>
      <c r="E30" s="93">
        <v>0.1</v>
      </c>
      <c r="F30" s="93" t="s">
        <v>304</v>
      </c>
      <c r="G30" s="92" t="s">
        <v>836</v>
      </c>
      <c r="H30" s="91">
        <v>540</v>
      </c>
    </row>
    <row r="31" spans="1:12" ht="15" customHeight="1" x14ac:dyDescent="0.25">
      <c r="A31" s="128"/>
      <c r="B31" s="131"/>
      <c r="C31" s="134"/>
      <c r="D31" s="92" t="s">
        <v>834</v>
      </c>
      <c r="E31" s="93">
        <v>0.1</v>
      </c>
      <c r="F31" s="93" t="s">
        <v>297</v>
      </c>
      <c r="G31" s="92" t="s">
        <v>835</v>
      </c>
      <c r="H31" s="91">
        <v>540</v>
      </c>
    </row>
    <row r="32" spans="1:12" x14ac:dyDescent="0.25">
      <c r="A32" s="129"/>
      <c r="B32" s="132"/>
      <c r="C32" s="135"/>
      <c r="D32" s="92" t="s">
        <v>834</v>
      </c>
      <c r="E32" s="93">
        <v>0.1</v>
      </c>
      <c r="F32" s="93" t="s">
        <v>309</v>
      </c>
      <c r="G32" s="92" t="s">
        <v>833</v>
      </c>
      <c r="H32" s="91">
        <v>540</v>
      </c>
    </row>
    <row r="34" spans="1:8" x14ac:dyDescent="0.25">
      <c r="A34" s="127">
        <v>45054</v>
      </c>
      <c r="B34" s="130" t="s">
        <v>1040</v>
      </c>
      <c r="C34" s="133"/>
      <c r="D34" s="92"/>
      <c r="E34" s="93"/>
      <c r="F34" s="93"/>
      <c r="G34" s="92"/>
      <c r="H34" s="94"/>
    </row>
    <row r="35" spans="1:8" ht="15" customHeight="1" x14ac:dyDescent="0.25">
      <c r="A35" s="128"/>
      <c r="B35" s="131"/>
      <c r="C35" s="134"/>
      <c r="D35" s="92" t="s">
        <v>834</v>
      </c>
      <c r="E35" s="93">
        <v>0.5</v>
      </c>
      <c r="F35" s="93" t="s">
        <v>302</v>
      </c>
      <c r="G35" s="92" t="s">
        <v>840</v>
      </c>
      <c r="H35" s="91">
        <v>8497.7000000000007</v>
      </c>
    </row>
    <row r="36" spans="1:8" x14ac:dyDescent="0.25">
      <c r="A36" s="128"/>
      <c r="B36" s="131"/>
      <c r="C36" s="134"/>
      <c r="D36" s="92" t="s">
        <v>834</v>
      </c>
      <c r="E36" s="93">
        <v>0.1</v>
      </c>
      <c r="F36" s="93" t="s">
        <v>839</v>
      </c>
      <c r="G36" s="92" t="s">
        <v>838</v>
      </c>
      <c r="H36" s="91">
        <v>1699.54</v>
      </c>
    </row>
    <row r="37" spans="1:8" x14ac:dyDescent="0.25">
      <c r="A37" s="128"/>
      <c r="B37" s="131"/>
      <c r="C37" s="134"/>
      <c r="D37" s="92" t="s">
        <v>834</v>
      </c>
      <c r="E37" s="93">
        <v>0.1</v>
      </c>
      <c r="F37" s="93" t="s">
        <v>295</v>
      </c>
      <c r="G37" s="92" t="s">
        <v>837</v>
      </c>
      <c r="H37" s="91">
        <v>1699.54</v>
      </c>
    </row>
    <row r="38" spans="1:8" ht="15" customHeight="1" x14ac:dyDescent="0.25">
      <c r="A38" s="128"/>
      <c r="B38" s="131"/>
      <c r="C38" s="134"/>
      <c r="D38" s="92" t="s">
        <v>834</v>
      </c>
      <c r="E38" s="93">
        <v>0.1</v>
      </c>
      <c r="F38" s="93" t="s">
        <v>304</v>
      </c>
      <c r="G38" s="92" t="s">
        <v>836</v>
      </c>
      <c r="H38" s="91">
        <v>1699.54</v>
      </c>
    </row>
    <row r="39" spans="1:8" x14ac:dyDescent="0.25">
      <c r="A39" s="128"/>
      <c r="B39" s="131"/>
      <c r="C39" s="134"/>
      <c r="D39" s="92" t="s">
        <v>834</v>
      </c>
      <c r="E39" s="93">
        <v>0.1</v>
      </c>
      <c r="F39" s="93" t="s">
        <v>297</v>
      </c>
      <c r="G39" s="92" t="s">
        <v>835</v>
      </c>
      <c r="H39" s="91">
        <v>1699.54</v>
      </c>
    </row>
    <row r="40" spans="1:8" x14ac:dyDescent="0.25">
      <c r="A40" s="129"/>
      <c r="B40" s="132"/>
      <c r="C40" s="135"/>
      <c r="D40" s="92" t="s">
        <v>834</v>
      </c>
      <c r="E40" s="93">
        <v>0.1</v>
      </c>
      <c r="F40" s="93" t="s">
        <v>309</v>
      </c>
      <c r="G40" s="92" t="s">
        <v>833</v>
      </c>
      <c r="H40" s="91">
        <v>1699.54</v>
      </c>
    </row>
    <row r="42" spans="1:8" x14ac:dyDescent="0.25">
      <c r="H42"/>
    </row>
    <row r="43" spans="1:8" ht="15" customHeight="1" x14ac:dyDescent="0.25">
      <c r="H43"/>
    </row>
    <row r="44" spans="1:8" x14ac:dyDescent="0.25">
      <c r="H44"/>
    </row>
    <row r="45" spans="1:8" x14ac:dyDescent="0.25">
      <c r="H45"/>
    </row>
    <row r="46" spans="1:8" ht="15" customHeight="1" x14ac:dyDescent="0.25">
      <c r="H46"/>
    </row>
    <row r="47" spans="1:8" x14ac:dyDescent="0.25">
      <c r="H47"/>
    </row>
    <row r="48" spans="1:8" x14ac:dyDescent="0.25">
      <c r="H48"/>
    </row>
    <row r="49" spans="8:8" x14ac:dyDescent="0.25">
      <c r="H49"/>
    </row>
    <row r="50" spans="8:8" x14ac:dyDescent="0.25">
      <c r="H50"/>
    </row>
    <row r="51" spans="8:8" ht="15" customHeight="1" x14ac:dyDescent="0.25">
      <c r="H51"/>
    </row>
    <row r="52" spans="8:8" x14ac:dyDescent="0.25">
      <c r="H52"/>
    </row>
    <row r="53" spans="8:8" ht="15" customHeight="1" x14ac:dyDescent="0.25">
      <c r="H53"/>
    </row>
    <row r="54" spans="8:8" x14ac:dyDescent="0.25">
      <c r="H54"/>
    </row>
    <row r="55" spans="8:8" x14ac:dyDescent="0.25">
      <c r="H55"/>
    </row>
    <row r="56" spans="8:8" x14ac:dyDescent="0.25">
      <c r="H56"/>
    </row>
    <row r="57" spans="8:8" x14ac:dyDescent="0.25">
      <c r="H57"/>
    </row>
    <row r="58" spans="8:8" ht="15" customHeight="1" x14ac:dyDescent="0.25">
      <c r="H58"/>
    </row>
    <row r="59" spans="8:8" x14ac:dyDescent="0.25">
      <c r="H59"/>
    </row>
    <row r="60" spans="8:8" ht="15" customHeight="1" x14ac:dyDescent="0.25">
      <c r="H60"/>
    </row>
    <row r="61" spans="8:8" x14ac:dyDescent="0.25">
      <c r="H61"/>
    </row>
    <row r="62" spans="8:8" x14ac:dyDescent="0.25">
      <c r="H62"/>
    </row>
    <row r="63" spans="8:8" x14ac:dyDescent="0.25">
      <c r="H63"/>
    </row>
    <row r="64" spans="8:8" x14ac:dyDescent="0.25">
      <c r="H64"/>
    </row>
    <row r="65" spans="8:8" ht="15" customHeight="1" x14ac:dyDescent="0.25">
      <c r="H65"/>
    </row>
    <row r="66" spans="8:8" ht="15" customHeight="1" x14ac:dyDescent="0.25">
      <c r="H66"/>
    </row>
    <row r="67" spans="8:8" ht="15" customHeight="1" x14ac:dyDescent="0.25">
      <c r="H67"/>
    </row>
    <row r="68" spans="8:8" x14ac:dyDescent="0.25">
      <c r="H68"/>
    </row>
    <row r="69" spans="8:8" x14ac:dyDescent="0.25">
      <c r="H69"/>
    </row>
    <row r="70" spans="8:8" x14ac:dyDescent="0.25">
      <c r="H70"/>
    </row>
    <row r="71" spans="8:8" x14ac:dyDescent="0.25">
      <c r="H71"/>
    </row>
    <row r="72" spans="8:8" ht="15" customHeight="1" x14ac:dyDescent="0.25">
      <c r="H72"/>
    </row>
    <row r="73" spans="8:8" x14ac:dyDescent="0.25">
      <c r="H73"/>
    </row>
    <row r="74" spans="8:8" ht="15" customHeight="1" x14ac:dyDescent="0.25">
      <c r="H74"/>
    </row>
    <row r="75" spans="8:8" x14ac:dyDescent="0.25">
      <c r="H75"/>
    </row>
    <row r="76" spans="8:8" x14ac:dyDescent="0.25">
      <c r="H76"/>
    </row>
    <row r="77" spans="8:8" x14ac:dyDescent="0.25">
      <c r="H77"/>
    </row>
    <row r="78" spans="8:8" x14ac:dyDescent="0.25">
      <c r="H78"/>
    </row>
    <row r="79" spans="8:8" ht="15" customHeight="1" x14ac:dyDescent="0.25">
      <c r="H79"/>
    </row>
    <row r="80" spans="8:8" x14ac:dyDescent="0.25">
      <c r="H80"/>
    </row>
    <row r="81" spans="8:8" x14ac:dyDescent="0.25">
      <c r="H81"/>
    </row>
    <row r="82" spans="8:8" ht="15" customHeight="1" x14ac:dyDescent="0.25">
      <c r="H82"/>
    </row>
    <row r="83" spans="8:8" x14ac:dyDescent="0.25">
      <c r="H83"/>
    </row>
    <row r="84" spans="8:8" x14ac:dyDescent="0.25">
      <c r="H84"/>
    </row>
    <row r="85" spans="8:8" x14ac:dyDescent="0.25">
      <c r="H85"/>
    </row>
    <row r="86" spans="8:8" x14ac:dyDescent="0.25">
      <c r="H86"/>
    </row>
    <row r="87" spans="8:8" ht="15" customHeight="1" x14ac:dyDescent="0.25">
      <c r="H87"/>
    </row>
    <row r="88" spans="8:8" x14ac:dyDescent="0.25">
      <c r="H88"/>
    </row>
    <row r="89" spans="8:8" ht="15" customHeight="1" x14ac:dyDescent="0.25">
      <c r="H89"/>
    </row>
    <row r="90" spans="8:8" ht="15" customHeight="1" x14ac:dyDescent="0.25">
      <c r="H90"/>
    </row>
    <row r="91" spans="8:8" x14ac:dyDescent="0.25">
      <c r="H91"/>
    </row>
    <row r="92" spans="8:8" x14ac:dyDescent="0.25">
      <c r="H92"/>
    </row>
    <row r="93" spans="8:8" x14ac:dyDescent="0.25">
      <c r="H93"/>
    </row>
    <row r="94" spans="8:8" ht="15" customHeight="1" x14ac:dyDescent="0.25">
      <c r="H94"/>
    </row>
    <row r="95" spans="8:8" x14ac:dyDescent="0.25">
      <c r="H95"/>
    </row>
    <row r="96" spans="8:8" x14ac:dyDescent="0.25">
      <c r="H96"/>
    </row>
    <row r="97" spans="8:8" ht="15" customHeight="1" x14ac:dyDescent="0.25">
      <c r="H97"/>
    </row>
    <row r="98" spans="8:8" ht="15" customHeight="1" x14ac:dyDescent="0.25">
      <c r="H98"/>
    </row>
    <row r="99" spans="8:8" x14ac:dyDescent="0.25">
      <c r="H99"/>
    </row>
    <row r="100" spans="8:8" x14ac:dyDescent="0.25">
      <c r="H100"/>
    </row>
    <row r="101" spans="8:8" ht="15" customHeight="1" x14ac:dyDescent="0.25">
      <c r="H101"/>
    </row>
    <row r="102" spans="8:8" x14ac:dyDescent="0.25">
      <c r="H102"/>
    </row>
    <row r="103" spans="8:8" x14ac:dyDescent="0.25">
      <c r="H103"/>
    </row>
    <row r="104" spans="8:8" x14ac:dyDescent="0.25">
      <c r="H104"/>
    </row>
    <row r="105" spans="8:8" x14ac:dyDescent="0.25">
      <c r="H105"/>
    </row>
    <row r="106" spans="8:8" ht="15" customHeight="1" x14ac:dyDescent="0.25">
      <c r="H106"/>
    </row>
    <row r="107" spans="8:8" x14ac:dyDescent="0.25">
      <c r="H107"/>
    </row>
    <row r="108" spans="8:8" x14ac:dyDescent="0.25">
      <c r="H108"/>
    </row>
    <row r="109" spans="8:8" ht="15" customHeight="1" x14ac:dyDescent="0.25">
      <c r="H109"/>
    </row>
    <row r="110" spans="8:8" x14ac:dyDescent="0.25">
      <c r="H110"/>
    </row>
    <row r="111" spans="8:8" x14ac:dyDescent="0.25">
      <c r="H111"/>
    </row>
    <row r="112" spans="8:8"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ht="15" customHeight="1"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ht="15" customHeight="1"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ht="15" customHeight="1"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ht="15" customHeight="1"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mergeCells count="16">
    <mergeCell ref="E1:G1"/>
    <mergeCell ref="A2:A8"/>
    <mergeCell ref="B2:B8"/>
    <mergeCell ref="C2:C8"/>
    <mergeCell ref="A10:A16"/>
    <mergeCell ref="B10:B16"/>
    <mergeCell ref="C10:C16"/>
    <mergeCell ref="A34:A40"/>
    <mergeCell ref="A18:A24"/>
    <mergeCell ref="B18:B24"/>
    <mergeCell ref="C18:C24"/>
    <mergeCell ref="A26:A32"/>
    <mergeCell ref="B26:B32"/>
    <mergeCell ref="C26:C32"/>
    <mergeCell ref="B34:B40"/>
    <mergeCell ref="C34:C40"/>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20"/>
  <sheetViews>
    <sheetView tabSelected="1" topLeftCell="N1" workbookViewId="0">
      <selection activeCell="S9" sqref="S9"/>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40" t="s">
        <v>559</v>
      </c>
      <c r="I1" s="139" t="s">
        <v>865</v>
      </c>
      <c r="O1" s="54"/>
      <c r="P1" s="54"/>
      <c r="Q1" s="54"/>
    </row>
    <row r="2" spans="1:19" ht="18.75" x14ac:dyDescent="0.3">
      <c r="A2" s="140"/>
      <c r="I2" s="139"/>
      <c r="P2" s="54"/>
      <c r="Q2" s="54"/>
      <c r="R2" t="s">
        <v>139</v>
      </c>
      <c r="S2" s="55" t="s">
        <v>156</v>
      </c>
    </row>
    <row r="3" spans="1:19" s="115" customFormat="1" ht="47.25" x14ac:dyDescent="0.25">
      <c r="A3" s="113" t="s">
        <v>116</v>
      </c>
      <c r="B3" s="114" t="s">
        <v>441</v>
      </c>
      <c r="C3" s="113" t="s">
        <v>440</v>
      </c>
      <c r="D3" s="114" t="s">
        <v>3</v>
      </c>
      <c r="E3" s="113" t="s">
        <v>117</v>
      </c>
      <c r="F3" s="114" t="s">
        <v>4</v>
      </c>
      <c r="G3" s="114" t="s">
        <v>442</v>
      </c>
      <c r="H3" s="114" t="s">
        <v>558</v>
      </c>
      <c r="I3" s="114" t="s">
        <v>115</v>
      </c>
      <c r="J3" s="114" t="s">
        <v>0</v>
      </c>
      <c r="K3" s="114" t="s">
        <v>6</v>
      </c>
      <c r="L3" s="114" t="s">
        <v>1</v>
      </c>
      <c r="M3" s="114" t="s">
        <v>130</v>
      </c>
      <c r="N3" s="113" t="s">
        <v>2</v>
      </c>
      <c r="O3" s="113" t="s">
        <v>129</v>
      </c>
      <c r="P3" s="113" t="s">
        <v>152</v>
      </c>
      <c r="Q3" s="113" t="s">
        <v>151</v>
      </c>
      <c r="R3" s="114" t="s">
        <v>153</v>
      </c>
      <c r="S3" s="114" t="s">
        <v>5</v>
      </c>
    </row>
    <row r="4" spans="1:19" ht="14.45" customHeight="1" x14ac:dyDescent="0.25">
      <c r="A4">
        <v>2</v>
      </c>
      <c r="B4" s="119" t="s">
        <v>1053</v>
      </c>
      <c r="C4" s="119">
        <v>7</v>
      </c>
      <c r="D4" t="s">
        <v>21</v>
      </c>
      <c r="E4">
        <v>8</v>
      </c>
      <c r="F4" s="51" t="str">
        <f>IF(D4="","",IFERROR(VLOOKUP(D4,'Tabelas auxiliares'!$A$3:$B$61,2,FALSE),"DESCENTRALIZAÇÃO"))</f>
        <v>NÚCLEOS ESTRATÉGICOS</v>
      </c>
      <c r="G4" s="51" t="str">
        <f>IFERROR(VLOOKUP($B4,'Tabelas auxiliares'!$A$65:$C$102,2,FALSE),"")</f>
        <v/>
      </c>
      <c r="H4" s="51" t="str">
        <f>IFERROR(VLOOKUP($B4,'Tabelas auxiliares'!$A$65:$C$102,3,FALSE),"")</f>
        <v/>
      </c>
      <c r="I4" t="s">
        <v>1064</v>
      </c>
      <c r="J4" t="s">
        <v>1065</v>
      </c>
      <c r="K4" t="s">
        <v>1066</v>
      </c>
      <c r="L4" t="s">
        <v>1067</v>
      </c>
      <c r="M4" t="s">
        <v>1068</v>
      </c>
      <c r="N4" t="s">
        <v>1069</v>
      </c>
      <c r="O4" t="s">
        <v>1070</v>
      </c>
      <c r="P4" s="51" t="str">
        <f t="shared" ref="P4:P43" si="0">LEFT(N4,1)</f>
        <v>4</v>
      </c>
      <c r="Q4" s="51" t="str">
        <f>IFERROR(VLOOKUP(O4,'Tabelas auxiliares'!$A$224:$E$233,5,FALSE),"")</f>
        <v/>
      </c>
      <c r="R4" s="51" t="str">
        <f>IF(Q4&lt;&gt;"",Q4,IF(P4='Tabelas auxiliares'!$A$237,"CUSTEIO",IF(P4='Tabelas auxiliares'!$A$236,"INVESTIMENTO","")))</f>
        <v>INVESTIMENTO</v>
      </c>
      <c r="S4" s="121">
        <v>2232896.9</v>
      </c>
    </row>
    <row r="5" spans="1:19" x14ac:dyDescent="0.25">
      <c r="A5" t="s">
        <v>1054</v>
      </c>
      <c r="B5" s="119" t="s">
        <v>1055</v>
      </c>
      <c r="C5" s="119" t="s">
        <v>1056</v>
      </c>
      <c r="D5">
        <v>14</v>
      </c>
      <c r="E5" t="s">
        <v>117</v>
      </c>
      <c r="F5" s="51" t="str">
        <f>IF(D5="","",IFERROR(VLOOKUP(D5,'Tabelas auxiliares'!$A$3:$B$61,2,FALSE),"DESCENTRALIZAÇÃO"))</f>
        <v>DESCENTRALIZAÇÃO</v>
      </c>
      <c r="G5" s="51" t="str">
        <f>IFERROR(VLOOKUP($B5,'Tabelas auxiliares'!$A$65:$C$102,2,FALSE),"")</f>
        <v/>
      </c>
      <c r="H5" s="51" t="str">
        <f>IFERROR(VLOOKUP($B5,'Tabelas auxiliares'!$A$65:$C$102,3,FALSE),"")</f>
        <v/>
      </c>
      <c r="I5" t="s">
        <v>1071</v>
      </c>
      <c r="J5" t="s">
        <v>1072</v>
      </c>
      <c r="K5" t="s">
        <v>1073</v>
      </c>
      <c r="L5" t="s">
        <v>1074</v>
      </c>
      <c r="M5" t="s">
        <v>1075</v>
      </c>
      <c r="N5" t="s">
        <v>1076</v>
      </c>
      <c r="O5" t="s">
        <v>1077</v>
      </c>
      <c r="P5" s="51" t="str">
        <f t="shared" si="0"/>
        <v>3</v>
      </c>
      <c r="Q5" s="51" t="str">
        <f>IFERROR(VLOOKUP(O5,'Tabelas auxiliares'!$A$224:$E$233,5,FALSE),"")</f>
        <v/>
      </c>
      <c r="R5" s="51" t="str">
        <f>IF(Q5&lt;&gt;"",Q5,IF(P5='Tabelas auxiliares'!$A$237,"CUSTEIO",IF(P5='Tabelas auxiliares'!$A$236,"INVESTIMENTO","")))</f>
        <v>CUSTEIO</v>
      </c>
      <c r="S5" s="121">
        <v>8628.25</v>
      </c>
    </row>
    <row r="6" spans="1:19" ht="14.45" customHeight="1" x14ac:dyDescent="0.25">
      <c r="A6" t="s">
        <v>1054</v>
      </c>
      <c r="B6" s="119" t="s">
        <v>1055</v>
      </c>
      <c r="C6" s="119" t="s">
        <v>1056</v>
      </c>
      <c r="D6">
        <v>14</v>
      </c>
      <c r="E6" t="s">
        <v>117</v>
      </c>
      <c r="F6" s="51" t="str">
        <f>IF(D6="","",IFERROR(VLOOKUP(D6,'Tabelas auxiliares'!$A$3:$B$61,2,FALSE),"DESCENTRALIZAÇÃO"))</f>
        <v>DESCENTRALIZAÇÃO</v>
      </c>
      <c r="G6" s="51" t="str">
        <f>IFERROR(VLOOKUP($B6,'Tabelas auxiliares'!$A$65:$C$102,2,FALSE),"")</f>
        <v/>
      </c>
      <c r="H6" s="51" t="str">
        <f>IFERROR(VLOOKUP($B6,'Tabelas auxiliares'!$A$65:$C$102,3,FALSE),"")</f>
        <v/>
      </c>
      <c r="I6" t="s">
        <v>1071</v>
      </c>
      <c r="J6" t="s">
        <v>1078</v>
      </c>
      <c r="K6" t="s">
        <v>1079</v>
      </c>
      <c r="L6" t="s">
        <v>1080</v>
      </c>
      <c r="M6" t="s">
        <v>1075</v>
      </c>
      <c r="N6" t="s">
        <v>1081</v>
      </c>
      <c r="O6" t="s">
        <v>1077</v>
      </c>
      <c r="P6" s="51" t="str">
        <f t="shared" si="0"/>
        <v>3</v>
      </c>
      <c r="Q6" s="51" t="str">
        <f>IFERROR(VLOOKUP(O6,'Tabelas auxiliares'!$A$224:$E$233,5,FALSE),"")</f>
        <v/>
      </c>
      <c r="R6" s="51" t="str">
        <f>IF(Q6&lt;&gt;"",Q6,IF(P6='Tabelas auxiliares'!$A$237,"CUSTEIO",IF(P6='Tabelas auxiliares'!$A$236,"INVESTIMENTO","")))</f>
        <v>CUSTEIO</v>
      </c>
      <c r="S6" s="121">
        <v>3744.95</v>
      </c>
    </row>
    <row r="7" spans="1:19" ht="14.45" customHeight="1" x14ac:dyDescent="0.25">
      <c r="A7" t="s">
        <v>1054</v>
      </c>
      <c r="B7" s="119" t="s">
        <v>1055</v>
      </c>
      <c r="C7" s="119" t="s">
        <v>1056</v>
      </c>
      <c r="D7">
        <v>14</v>
      </c>
      <c r="E7" t="s">
        <v>117</v>
      </c>
      <c r="F7" s="51" t="str">
        <f>IF(D7="","",IFERROR(VLOOKUP(D7,'Tabelas auxiliares'!$A$3:$B$61,2,FALSE),"DESCENTRALIZAÇÃO"))</f>
        <v>DESCENTRALIZAÇÃO</v>
      </c>
      <c r="G7" s="51" t="str">
        <f>IFERROR(VLOOKUP($B7,'Tabelas auxiliares'!$A$65:$C$102,2,FALSE),"")</f>
        <v/>
      </c>
      <c r="H7" s="51" t="str">
        <f>IFERROR(VLOOKUP($B7,'Tabelas auxiliares'!$A$65:$C$102,3,FALSE),"")</f>
        <v/>
      </c>
      <c r="I7" t="s">
        <v>1071</v>
      </c>
      <c r="J7" t="s">
        <v>1082</v>
      </c>
      <c r="K7" t="s">
        <v>1083</v>
      </c>
      <c r="L7" t="s">
        <v>1084</v>
      </c>
      <c r="M7" t="s">
        <v>1075</v>
      </c>
      <c r="N7" t="s">
        <v>1081</v>
      </c>
      <c r="O7" t="s">
        <v>1077</v>
      </c>
      <c r="P7" s="51" t="str">
        <f t="shared" si="0"/>
        <v>3</v>
      </c>
      <c r="Q7" s="51" t="str">
        <f>IFERROR(VLOOKUP(O7,'Tabelas auxiliares'!$A$224:$E$233,5,FALSE),"")</f>
        <v/>
      </c>
      <c r="R7" s="51" t="str">
        <f>IF(Q7&lt;&gt;"",Q7,IF(P7='Tabelas auxiliares'!$A$237,"CUSTEIO",IF(P7='Tabelas auxiliares'!$A$236,"INVESTIMENTO","")))</f>
        <v>CUSTEIO</v>
      </c>
      <c r="S7" s="121">
        <v>1285.96</v>
      </c>
    </row>
    <row r="8" spans="1:19" ht="14.45" customHeight="1" x14ac:dyDescent="0.25">
      <c r="A8" t="s">
        <v>1054</v>
      </c>
      <c r="B8" s="119" t="s">
        <v>1055</v>
      </c>
      <c r="C8" s="119" t="s">
        <v>1056</v>
      </c>
      <c r="D8">
        <v>14</v>
      </c>
      <c r="E8" t="s">
        <v>117</v>
      </c>
      <c r="F8" s="51" t="str">
        <f>IF(D8="","",IFERROR(VLOOKUP(D8,'Tabelas auxiliares'!$A$3:$B$61,2,FALSE),"DESCENTRALIZAÇÃO"))</f>
        <v>DESCENTRALIZAÇÃO</v>
      </c>
      <c r="G8" s="51" t="str">
        <f>IFERROR(VLOOKUP($B8,'Tabelas auxiliares'!$A$65:$C$102,2,FALSE),"")</f>
        <v/>
      </c>
      <c r="H8" s="51" t="str">
        <f>IFERROR(VLOOKUP($B8,'Tabelas auxiliares'!$A$65:$C$102,3,FALSE),"")</f>
        <v/>
      </c>
      <c r="I8" t="s">
        <v>1071</v>
      </c>
      <c r="J8" t="s">
        <v>1085</v>
      </c>
      <c r="K8" t="s">
        <v>1086</v>
      </c>
      <c r="L8" t="s">
        <v>1087</v>
      </c>
      <c r="M8" t="s">
        <v>1075</v>
      </c>
      <c r="N8" t="s">
        <v>1076</v>
      </c>
      <c r="O8" t="s">
        <v>1077</v>
      </c>
      <c r="P8" s="51" t="str">
        <f t="shared" si="0"/>
        <v>3</v>
      </c>
      <c r="Q8" s="51" t="str">
        <f>IFERROR(VLOOKUP(O8,'Tabelas auxiliares'!$A$224:$E$233,5,FALSE),"")</f>
        <v/>
      </c>
      <c r="R8" s="51" t="str">
        <f>IF(Q8&lt;&gt;"",Q8,IF(P8='Tabelas auxiliares'!$A$237,"CUSTEIO",IF(P8='Tabelas auxiliares'!$A$236,"INVESTIMENTO","")))</f>
        <v>CUSTEIO</v>
      </c>
      <c r="S8" s="121">
        <v>2900</v>
      </c>
    </row>
    <row r="9" spans="1:19" x14ac:dyDescent="0.25">
      <c r="A9" t="s">
        <v>1054</v>
      </c>
      <c r="B9" s="119" t="s">
        <v>1055</v>
      </c>
      <c r="C9" s="119" t="s">
        <v>1056</v>
      </c>
      <c r="D9">
        <v>14</v>
      </c>
      <c r="E9" t="s">
        <v>117</v>
      </c>
      <c r="F9" s="51" t="str">
        <f>IF(D9="","",IFERROR(VLOOKUP(D9,'Tabelas auxiliares'!$A$3:$B$61,2,FALSE),"DESCENTRALIZAÇÃO"))</f>
        <v>DESCENTRALIZAÇÃO</v>
      </c>
      <c r="G9" s="51" t="str">
        <f>IFERROR(VLOOKUP($B9,'Tabelas auxiliares'!$A$65:$C$102,2,FALSE),"")</f>
        <v/>
      </c>
      <c r="H9" s="51" t="str">
        <f>IFERROR(VLOOKUP($B9,'Tabelas auxiliares'!$A$65:$C$102,3,FALSE),"")</f>
        <v/>
      </c>
      <c r="I9" t="s">
        <v>1071</v>
      </c>
      <c r="J9" t="s">
        <v>1088</v>
      </c>
      <c r="K9" t="s">
        <v>1089</v>
      </c>
      <c r="L9" t="s">
        <v>1090</v>
      </c>
      <c r="M9" t="s">
        <v>1075</v>
      </c>
      <c r="N9" t="s">
        <v>1076</v>
      </c>
      <c r="O9" t="s">
        <v>1077</v>
      </c>
      <c r="P9" s="51" t="str">
        <f t="shared" si="0"/>
        <v>3</v>
      </c>
      <c r="Q9" s="51" t="str">
        <f>IFERROR(VLOOKUP(O9,'Tabelas auxiliares'!$A$224:$E$233,5,FALSE),"")</f>
        <v/>
      </c>
      <c r="R9" s="51" t="str">
        <f>IF(Q9&lt;&gt;"",Q9,IF(P9='Tabelas auxiliares'!$A$237,"CUSTEIO",IF(P9='Tabelas auxiliares'!$A$236,"INVESTIMENTO","")))</f>
        <v>CUSTEIO</v>
      </c>
      <c r="S9" s="121">
        <v>1200</v>
      </c>
    </row>
    <row r="10" spans="1:19" ht="14.45" customHeight="1" x14ac:dyDescent="0.25">
      <c r="A10" t="s">
        <v>1054</v>
      </c>
      <c r="B10" s="119" t="s">
        <v>1055</v>
      </c>
      <c r="C10" s="119" t="s">
        <v>1056</v>
      </c>
      <c r="D10">
        <v>14</v>
      </c>
      <c r="E10" t="s">
        <v>117</v>
      </c>
      <c r="F10" s="51" t="str">
        <f>IF(D10="","",IFERROR(VLOOKUP(D10,'Tabelas auxiliares'!$A$3:$B$61,2,FALSE),"DESCENTRALIZAÇÃO"))</f>
        <v>DESCENTRALIZAÇÃO</v>
      </c>
      <c r="G10" s="51" t="str">
        <f>IFERROR(VLOOKUP($B10,'Tabelas auxiliares'!$A$65:$C$102,2,FALSE),"")</f>
        <v/>
      </c>
      <c r="H10" s="51" t="str">
        <f>IFERROR(VLOOKUP($B10,'Tabelas auxiliares'!$A$65:$C$102,3,FALSE),"")</f>
        <v/>
      </c>
      <c r="I10" t="s">
        <v>1071</v>
      </c>
      <c r="J10" t="s">
        <v>1091</v>
      </c>
      <c r="K10" t="s">
        <v>1092</v>
      </c>
      <c r="L10" t="s">
        <v>1093</v>
      </c>
      <c r="M10" t="s">
        <v>1075</v>
      </c>
      <c r="N10" t="s">
        <v>1076</v>
      </c>
      <c r="O10" t="s">
        <v>1077</v>
      </c>
      <c r="P10" s="51" t="str">
        <f t="shared" si="0"/>
        <v>3</v>
      </c>
      <c r="Q10" s="51" t="str">
        <f>IFERROR(VLOOKUP(O10,'Tabelas auxiliares'!$A$224:$E$233,5,FALSE),"")</f>
        <v/>
      </c>
      <c r="R10" s="51" t="str">
        <f>IF(Q10&lt;&gt;"",Q10,IF(P10='Tabelas auxiliares'!$A$237,"CUSTEIO",IF(P10='Tabelas auxiliares'!$A$236,"INVESTIMENTO","")))</f>
        <v>CUSTEIO</v>
      </c>
      <c r="S10" s="121">
        <v>1790</v>
      </c>
    </row>
    <row r="11" spans="1:19" ht="14.45" customHeight="1" x14ac:dyDescent="0.25">
      <c r="A11" t="s">
        <v>1054</v>
      </c>
      <c r="B11" s="119" t="s">
        <v>1055</v>
      </c>
      <c r="C11" s="119" t="s">
        <v>1056</v>
      </c>
      <c r="D11">
        <v>14</v>
      </c>
      <c r="E11" t="s">
        <v>117</v>
      </c>
      <c r="F11" s="51" t="str">
        <f>IF(D11="","",IFERROR(VLOOKUP(D11,'Tabelas auxiliares'!$A$3:$B$61,2,FALSE),"DESCENTRALIZAÇÃO"))</f>
        <v>DESCENTRALIZAÇÃO</v>
      </c>
      <c r="G11" s="51" t="str">
        <f>IFERROR(VLOOKUP($B11,'Tabelas auxiliares'!$A$65:$C$102,2,FALSE),"")</f>
        <v/>
      </c>
      <c r="H11" s="51" t="str">
        <f>IFERROR(VLOOKUP($B11,'Tabelas auxiliares'!$A$65:$C$102,3,FALSE),"")</f>
        <v/>
      </c>
      <c r="I11" t="s">
        <v>1071</v>
      </c>
      <c r="J11" t="s">
        <v>1094</v>
      </c>
      <c r="K11" t="s">
        <v>1095</v>
      </c>
      <c r="L11" t="s">
        <v>1096</v>
      </c>
      <c r="M11" t="s">
        <v>1075</v>
      </c>
      <c r="N11" t="s">
        <v>1076</v>
      </c>
      <c r="O11" t="s">
        <v>1077</v>
      </c>
      <c r="P11" s="51" t="str">
        <f t="shared" si="0"/>
        <v>3</v>
      </c>
      <c r="Q11" s="51" t="str">
        <f>IFERROR(VLOOKUP(O11,'Tabelas auxiliares'!$A$224:$E$233,5,FALSE),"")</f>
        <v/>
      </c>
      <c r="R11" s="51" t="str">
        <f>IF(Q11&lt;&gt;"",Q11,IF(P11='Tabelas auxiliares'!$A$237,"CUSTEIO",IF(P11='Tabelas auxiliares'!$A$236,"INVESTIMENTO","")))</f>
        <v>CUSTEIO</v>
      </c>
      <c r="S11" s="121">
        <v>450</v>
      </c>
    </row>
    <row r="12" spans="1:19" ht="14.45" customHeight="1" x14ac:dyDescent="0.25">
      <c r="A12" t="s">
        <v>1054</v>
      </c>
      <c r="B12" s="119" t="s">
        <v>1055</v>
      </c>
      <c r="C12" s="119" t="s">
        <v>1056</v>
      </c>
      <c r="D12">
        <v>14</v>
      </c>
      <c r="E12" t="s">
        <v>117</v>
      </c>
      <c r="F12" s="51" t="str">
        <f>IF(D12="","",IFERROR(VLOOKUP(D12,'Tabelas auxiliares'!$A$3:$B$61,2,FALSE),"DESCENTRALIZAÇÃO"))</f>
        <v>DESCENTRALIZAÇÃO</v>
      </c>
      <c r="G12" s="51" t="str">
        <f>IFERROR(VLOOKUP($B12,'Tabelas auxiliares'!$A$65:$C$102,2,FALSE),"")</f>
        <v/>
      </c>
      <c r="H12" s="51" t="str">
        <f>IFERROR(VLOOKUP($B12,'Tabelas auxiliares'!$A$65:$C$102,3,FALSE),"")</f>
        <v/>
      </c>
      <c r="I12" t="s">
        <v>1097</v>
      </c>
      <c r="J12" t="s">
        <v>1098</v>
      </c>
      <c r="K12" t="s">
        <v>1099</v>
      </c>
      <c r="L12" t="s">
        <v>1100</v>
      </c>
      <c r="M12" t="s">
        <v>1075</v>
      </c>
      <c r="N12" t="s">
        <v>1076</v>
      </c>
      <c r="O12" t="s">
        <v>1077</v>
      </c>
      <c r="P12" s="51" t="str">
        <f t="shared" si="0"/>
        <v>3</v>
      </c>
      <c r="Q12" s="51" t="str">
        <f>IFERROR(VLOOKUP(O12,'Tabelas auxiliares'!$A$224:$E$233,5,FALSE),"")</f>
        <v/>
      </c>
      <c r="R12" s="51" t="str">
        <f>IF(Q12&lt;&gt;"",Q12,IF(P12='Tabelas auxiliares'!$A$237,"CUSTEIO",IF(P12='Tabelas auxiliares'!$A$236,"INVESTIMENTO","")))</f>
        <v>CUSTEIO</v>
      </c>
      <c r="S12" s="121">
        <v>11942.3</v>
      </c>
    </row>
    <row r="13" spans="1:19" ht="14.45" customHeight="1" x14ac:dyDescent="0.25">
      <c r="A13" t="s">
        <v>1054</v>
      </c>
      <c r="B13" s="119" t="s">
        <v>1055</v>
      </c>
      <c r="C13" s="119" t="s">
        <v>1056</v>
      </c>
      <c r="D13">
        <v>14</v>
      </c>
      <c r="E13" t="s">
        <v>117</v>
      </c>
      <c r="F13" s="51" t="str">
        <f>IF(D13="","",IFERROR(VLOOKUP(D13,'Tabelas auxiliares'!$A$3:$B$61,2,FALSE),"DESCENTRALIZAÇÃO"))</f>
        <v>DESCENTRALIZAÇÃO</v>
      </c>
      <c r="G13" s="51" t="str">
        <f>IFERROR(VLOOKUP($B13,'Tabelas auxiliares'!$A$65:$C$102,2,FALSE),"")</f>
        <v/>
      </c>
      <c r="H13" s="51" t="str">
        <f>IFERROR(VLOOKUP($B13,'Tabelas auxiliares'!$A$65:$C$102,3,FALSE),"")</f>
        <v/>
      </c>
      <c r="I13" t="s">
        <v>1097</v>
      </c>
      <c r="J13" t="s">
        <v>1101</v>
      </c>
      <c r="K13" t="s">
        <v>1102</v>
      </c>
      <c r="L13" t="s">
        <v>1103</v>
      </c>
      <c r="M13" t="s">
        <v>1075</v>
      </c>
      <c r="N13" t="s">
        <v>1076</v>
      </c>
      <c r="O13" t="s">
        <v>1077</v>
      </c>
      <c r="P13" s="51" t="str">
        <f t="shared" si="0"/>
        <v>3</v>
      </c>
      <c r="Q13" s="51" t="str">
        <f>IFERROR(VLOOKUP(O13,'Tabelas auxiliares'!$A$224:$E$233,5,FALSE),"")</f>
        <v/>
      </c>
      <c r="R13" s="51" t="str">
        <f>IF(Q13&lt;&gt;"",Q13,IF(P13='Tabelas auxiliares'!$A$237,"CUSTEIO",IF(P13='Tabelas auxiliares'!$A$236,"INVESTIMENTO","")))</f>
        <v>CUSTEIO</v>
      </c>
      <c r="S13" s="121">
        <v>6856.03</v>
      </c>
    </row>
    <row r="14" spans="1:19" ht="14.45" customHeight="1" x14ac:dyDescent="0.25">
      <c r="A14" t="s">
        <v>1054</v>
      </c>
      <c r="B14" s="119" t="s">
        <v>1055</v>
      </c>
      <c r="C14" s="119" t="s">
        <v>1056</v>
      </c>
      <c r="D14">
        <v>14</v>
      </c>
      <c r="E14" t="s">
        <v>117</v>
      </c>
      <c r="F14" s="51" t="str">
        <f>IF(D14="","",IFERROR(VLOOKUP(D14,'Tabelas auxiliares'!$A$3:$B$61,2,FALSE),"DESCENTRALIZAÇÃO"))</f>
        <v>DESCENTRALIZAÇÃO</v>
      </c>
      <c r="G14" s="51" t="str">
        <f>IFERROR(VLOOKUP($B14,'Tabelas auxiliares'!$A$65:$C$102,2,FALSE),"")</f>
        <v/>
      </c>
      <c r="H14" s="51" t="str">
        <f>IFERROR(VLOOKUP($B14,'Tabelas auxiliares'!$A$65:$C$102,3,FALSE),"")</f>
        <v/>
      </c>
      <c r="I14" t="s">
        <v>1097</v>
      </c>
      <c r="J14" t="s">
        <v>1104</v>
      </c>
      <c r="K14" t="s">
        <v>1105</v>
      </c>
      <c r="L14" t="s">
        <v>1106</v>
      </c>
      <c r="M14" t="s">
        <v>1075</v>
      </c>
      <c r="N14" t="s">
        <v>1081</v>
      </c>
      <c r="O14" t="s">
        <v>1077</v>
      </c>
      <c r="P14" s="51" t="str">
        <f t="shared" si="0"/>
        <v>3</v>
      </c>
      <c r="Q14" s="51" t="str">
        <f>IFERROR(VLOOKUP(O14,'Tabelas auxiliares'!$A$224:$E$233,5,FALSE),"")</f>
        <v/>
      </c>
      <c r="R14" s="51" t="str">
        <f>IF(Q14&lt;&gt;"",Q14,IF(P14='Tabelas auxiliares'!$A$237,"CUSTEIO",IF(P14='Tabelas auxiliares'!$A$236,"INVESTIMENTO","")))</f>
        <v>CUSTEIO</v>
      </c>
      <c r="S14" s="121">
        <v>800</v>
      </c>
    </row>
    <row r="15" spans="1:19" ht="14.45" customHeight="1" x14ac:dyDescent="0.25">
      <c r="A15" t="s">
        <v>1054</v>
      </c>
      <c r="B15" s="119" t="s">
        <v>1055</v>
      </c>
      <c r="C15" s="119" t="s">
        <v>1056</v>
      </c>
      <c r="D15">
        <v>14</v>
      </c>
      <c r="E15" t="s">
        <v>117</v>
      </c>
      <c r="F15" s="51" t="str">
        <f>IF(D15="","",IFERROR(VLOOKUP(D15,'Tabelas auxiliares'!$A$3:$B$61,2,FALSE),"DESCENTRALIZAÇÃO"))</f>
        <v>DESCENTRALIZAÇÃO</v>
      </c>
      <c r="G15" s="51" t="str">
        <f>IFERROR(VLOOKUP($B15,'Tabelas auxiliares'!$A$65:$C$102,2,FALSE),"")</f>
        <v/>
      </c>
      <c r="H15" s="51" t="str">
        <f>IFERROR(VLOOKUP($B15,'Tabelas auxiliares'!$A$65:$C$102,3,FALSE),"")</f>
        <v/>
      </c>
      <c r="I15" t="s">
        <v>1097</v>
      </c>
      <c r="J15" t="s">
        <v>1107</v>
      </c>
      <c r="K15" t="s">
        <v>1108</v>
      </c>
      <c r="L15" t="s">
        <v>1109</v>
      </c>
      <c r="M15" t="s">
        <v>1075</v>
      </c>
      <c r="N15" t="s">
        <v>1081</v>
      </c>
      <c r="O15" t="s">
        <v>1077</v>
      </c>
      <c r="P15" s="51" t="str">
        <f t="shared" si="0"/>
        <v>3</v>
      </c>
      <c r="Q15" s="51" t="str">
        <f>IFERROR(VLOOKUP(O15,'Tabelas auxiliares'!$A$224:$E$233,5,FALSE),"")</f>
        <v/>
      </c>
      <c r="R15" s="51" t="str">
        <f>IF(Q15&lt;&gt;"",Q15,IF(P15='Tabelas auxiliares'!$A$237,"CUSTEIO",IF(P15='Tabelas auxiliares'!$A$236,"INVESTIMENTO","")))</f>
        <v>CUSTEIO</v>
      </c>
      <c r="S15" s="121">
        <v>545.07000000000005</v>
      </c>
    </row>
    <row r="16" spans="1:19" ht="14.45" customHeight="1" x14ac:dyDescent="0.25">
      <c r="A16" t="s">
        <v>1054</v>
      </c>
      <c r="B16" s="119" t="s">
        <v>1055</v>
      </c>
      <c r="C16" s="119" t="s">
        <v>1056</v>
      </c>
      <c r="D16">
        <v>14</v>
      </c>
      <c r="E16" t="s">
        <v>117</v>
      </c>
      <c r="F16" s="51" t="str">
        <f>IF(D16="","",IFERROR(VLOOKUP(D16,'Tabelas auxiliares'!$A$3:$B$61,2,FALSE),"DESCENTRALIZAÇÃO"))</f>
        <v>DESCENTRALIZAÇÃO</v>
      </c>
      <c r="G16" s="51" t="str">
        <f>IFERROR(VLOOKUP($B16,'Tabelas auxiliares'!$A$65:$C$102,2,FALSE),"")</f>
        <v/>
      </c>
      <c r="H16" s="51" t="str">
        <f>IFERROR(VLOOKUP($B16,'Tabelas auxiliares'!$A$65:$C$102,3,FALSE),"")</f>
        <v/>
      </c>
      <c r="I16" t="s">
        <v>1097</v>
      </c>
      <c r="J16" t="s">
        <v>1110</v>
      </c>
      <c r="K16" t="s">
        <v>1111</v>
      </c>
      <c r="L16" t="s">
        <v>1112</v>
      </c>
      <c r="M16" t="s">
        <v>1075</v>
      </c>
      <c r="N16" t="s">
        <v>1081</v>
      </c>
      <c r="O16" t="s">
        <v>1077</v>
      </c>
      <c r="P16" s="51" t="str">
        <f t="shared" si="0"/>
        <v>3</v>
      </c>
      <c r="Q16" s="51" t="str">
        <f>IFERROR(VLOOKUP(O16,'Tabelas auxiliares'!$A$224:$E$233,5,FALSE),"")</f>
        <v/>
      </c>
      <c r="R16" s="51" t="str">
        <f>IF(Q16&lt;&gt;"",Q16,IF(P16='Tabelas auxiliares'!$A$237,"CUSTEIO",IF(P16='Tabelas auxiliares'!$A$236,"INVESTIMENTO","")))</f>
        <v>CUSTEIO</v>
      </c>
      <c r="S16" s="121">
        <v>1100</v>
      </c>
    </row>
    <row r="17" spans="1:19" ht="14.45" customHeight="1" x14ac:dyDescent="0.25">
      <c r="A17" t="s">
        <v>1057</v>
      </c>
      <c r="B17" s="119" t="s">
        <v>447</v>
      </c>
      <c r="C17" s="119" t="s">
        <v>1058</v>
      </c>
      <c r="D17" t="s">
        <v>69</v>
      </c>
      <c r="E17" t="s">
        <v>117</v>
      </c>
      <c r="F17" s="51" t="str">
        <f>IF(D17="","",IFERROR(VLOOKUP(D17,'Tabelas auxiliares'!$A$3:$B$61,2,FALSE),"DESCENTRALIZAÇÃO"))</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1113</v>
      </c>
      <c r="J17" t="s">
        <v>1114</v>
      </c>
      <c r="K17" t="s">
        <v>1115</v>
      </c>
      <c r="L17" t="s">
        <v>414</v>
      </c>
      <c r="M17" t="s">
        <v>120</v>
      </c>
      <c r="N17" t="s">
        <v>1076</v>
      </c>
      <c r="O17" t="s">
        <v>720</v>
      </c>
      <c r="P17" s="51" t="str">
        <f t="shared" si="0"/>
        <v>3</v>
      </c>
      <c r="Q17" s="51" t="str">
        <f>IFERROR(VLOOKUP(O17,'Tabelas auxiliares'!$A$224:$E$233,5,FALSE),"")</f>
        <v/>
      </c>
      <c r="R17" s="51" t="str">
        <f>IF(Q17&lt;&gt;"",Q17,IF(P17='Tabelas auxiliares'!$A$237,"CUSTEIO",IF(P17='Tabelas auxiliares'!$A$236,"INVESTIMENTO","")))</f>
        <v>CUSTEIO</v>
      </c>
      <c r="S17" s="121">
        <v>1080</v>
      </c>
    </row>
    <row r="18" spans="1:19" ht="14.45" customHeight="1" x14ac:dyDescent="0.25">
      <c r="A18" t="s">
        <v>1057</v>
      </c>
      <c r="B18" s="119" t="s">
        <v>447</v>
      </c>
      <c r="C18" s="119" t="s">
        <v>1058</v>
      </c>
      <c r="D18" t="s">
        <v>69</v>
      </c>
      <c r="E18" t="s">
        <v>117</v>
      </c>
      <c r="F18" s="51" t="str">
        <f>IF(D18="","",IFERROR(VLOOKUP(D18,'Tabelas auxiliares'!$A$3:$B$61,2,FALSE),"DESCENTRALIZAÇÃO"))</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1116</v>
      </c>
      <c r="J18" t="s">
        <v>1117</v>
      </c>
      <c r="K18" t="s">
        <v>1118</v>
      </c>
      <c r="L18" t="s">
        <v>869</v>
      </c>
      <c r="M18" t="s">
        <v>120</v>
      </c>
      <c r="N18" t="s">
        <v>1076</v>
      </c>
      <c r="O18" t="s">
        <v>806</v>
      </c>
      <c r="P18" s="51" t="str">
        <f t="shared" si="0"/>
        <v>3</v>
      </c>
      <c r="Q18" s="51" t="str">
        <f>IFERROR(VLOOKUP(O18,'Tabelas auxiliares'!$A$224:$E$233,5,FALSE),"")</f>
        <v/>
      </c>
      <c r="R18" s="51" t="str">
        <f>IF(Q18&lt;&gt;"",Q18,IF(P18='Tabelas auxiliares'!$A$237,"CUSTEIO",IF(P18='Tabelas auxiliares'!$A$236,"INVESTIMENTO","")))</f>
        <v>CUSTEIO</v>
      </c>
      <c r="S18" s="121">
        <v>32000</v>
      </c>
    </row>
    <row r="19" spans="1:19" ht="14.45" customHeight="1" x14ac:dyDescent="0.25">
      <c r="A19" t="s">
        <v>1057</v>
      </c>
      <c r="B19" s="119" t="s">
        <v>488</v>
      </c>
      <c r="C19" s="119" t="s">
        <v>1059</v>
      </c>
      <c r="D19" t="s">
        <v>83</v>
      </c>
      <c r="E19" t="s">
        <v>117</v>
      </c>
      <c r="F19" s="51" t="str">
        <f>IF(D19="","",IFERROR(VLOOKUP(D19,'Tabelas auxiliares'!$A$3:$B$61,2,FALSE),"DESCENTRALIZAÇÃO"))</f>
        <v>NETEL - NÚCLEO EDUCACIONAL DE TECNOLOGIAS E LÍNGUAS</v>
      </c>
      <c r="G19" s="51" t="str">
        <f>IFERROR(VLOOKUP($B19,'Tabelas auxiliares'!$A$65:$C$102,2,FALSE),"")</f>
        <v>Internacionalização</v>
      </c>
      <c r="H19" s="51" t="str">
        <f>IFERROR(VLOOKUP($B19,'Tabelas auxiliares'!$A$65:$C$102,3,FALSE),"")</f>
        <v>DIÁRIAS INTERNACIONAIS / PASSAGENS AÉREAS INTERNACIONAIS / AUXÍLIO PARA EVENTOS INTERNACIONAIS / INSCRIÇÃO PARA  EVENTOS INTERNACIONAIS / ANUIDADES ARI / ENCARGO DE CURSOS E CONCURSOS ARI</v>
      </c>
      <c r="I19" t="s">
        <v>1119</v>
      </c>
      <c r="J19" t="s">
        <v>1120</v>
      </c>
      <c r="K19" t="s">
        <v>1121</v>
      </c>
      <c r="L19" t="s">
        <v>1122</v>
      </c>
      <c r="M19" t="s">
        <v>120</v>
      </c>
      <c r="N19" t="s">
        <v>1076</v>
      </c>
      <c r="O19" t="s">
        <v>409</v>
      </c>
      <c r="P19" s="51" t="str">
        <f t="shared" si="0"/>
        <v>3</v>
      </c>
      <c r="Q19" s="51" t="str">
        <f>IFERROR(VLOOKUP(O19,'Tabelas auxiliares'!$A$224:$E$233,5,FALSE),"")</f>
        <v/>
      </c>
      <c r="R19" s="51" t="str">
        <f>IF(Q19&lt;&gt;"",Q19,IF(P19='Tabelas auxiliares'!$A$237,"CUSTEIO",IF(P19='Tabelas auxiliares'!$A$236,"INVESTIMENTO","")))</f>
        <v>CUSTEIO</v>
      </c>
      <c r="S19" s="121">
        <v>9900</v>
      </c>
    </row>
    <row r="20" spans="1:19" ht="14.45" customHeight="1" x14ac:dyDescent="0.25">
      <c r="A20" t="s">
        <v>1060</v>
      </c>
      <c r="B20" s="119" t="s">
        <v>443</v>
      </c>
      <c r="C20" s="119" t="s">
        <v>1061</v>
      </c>
      <c r="D20" t="s">
        <v>94</v>
      </c>
      <c r="E20" t="s">
        <v>117</v>
      </c>
      <c r="F20" s="51" t="str">
        <f>IF(D20="","",IFERROR(VLOOKUP(D20,'Tabelas auxiliares'!$A$3:$B$61,2,FALSE),"DESCENTRALIZAÇÃO"))</f>
        <v>Projetos TRANSVERSAIS</v>
      </c>
      <c r="G20" s="51" t="str">
        <f>IFERROR(VLOOKUP($B20,'Tabelas auxiliares'!$A$65:$C$102,2,FALSE),"")</f>
        <v>Administração geral</v>
      </c>
      <c r="H20" s="51" t="str">
        <f>IFERROR(VLOOKUP($B20,'Tabelas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0" t="s">
        <v>1123</v>
      </c>
      <c r="J20" t="s">
        <v>1124</v>
      </c>
      <c r="K20" t="s">
        <v>1125</v>
      </c>
      <c r="L20" t="s">
        <v>1126</v>
      </c>
      <c r="M20" t="s">
        <v>120</v>
      </c>
      <c r="N20" t="s">
        <v>1127</v>
      </c>
      <c r="O20" t="s">
        <v>1128</v>
      </c>
      <c r="P20" s="51" t="str">
        <f t="shared" si="0"/>
        <v>3</v>
      </c>
      <c r="Q20" s="51" t="str">
        <f>IFERROR(VLOOKUP(O20,'Tabelas auxiliares'!$A$224:$E$233,5,FALSE),"")</f>
        <v/>
      </c>
      <c r="R20" s="51" t="str">
        <f>IF(Q20&lt;&gt;"",Q20,IF(P20='Tabelas auxiliares'!$A$237,"CUSTEIO",IF(P20='Tabelas auxiliares'!$A$236,"INVESTIMENTO","")))</f>
        <v>CUSTEIO</v>
      </c>
      <c r="S20" s="121">
        <v>17604.36</v>
      </c>
    </row>
    <row r="21" spans="1:19" ht="14.45" customHeight="1" x14ac:dyDescent="0.25">
      <c r="A21" t="s">
        <v>1060</v>
      </c>
      <c r="B21" s="119" t="s">
        <v>443</v>
      </c>
      <c r="C21" s="119" t="s">
        <v>1061</v>
      </c>
      <c r="D21" t="s">
        <v>45</v>
      </c>
      <c r="E21" t="s">
        <v>117</v>
      </c>
      <c r="F21" s="51" t="str">
        <f>IF(D21="","",IFERROR(VLOOKUP(D21,'Tabelas auxiliares'!$A$3:$B$61,2,FALSE),"DESCENTRALIZAÇÃO"))</f>
        <v>CMCC - CENTRO DE MATEMÁTICA, COMPUTAÇÃO E COGNIÇÃO</v>
      </c>
      <c r="G21" s="51" t="str">
        <f>IFERROR(VLOOKUP($B21,'Tabelas auxiliares'!$A$65:$C$102,2,FALSE),"")</f>
        <v>Administração geral</v>
      </c>
      <c r="H21" s="51" t="str">
        <f>IFERROR(VLOOKUP($B21,'Tabelas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1" t="s">
        <v>1129</v>
      </c>
      <c r="J21" t="s">
        <v>1130</v>
      </c>
      <c r="K21" t="s">
        <v>1131</v>
      </c>
      <c r="L21" t="s">
        <v>1132</v>
      </c>
      <c r="M21" t="s">
        <v>120</v>
      </c>
      <c r="N21" t="s">
        <v>1127</v>
      </c>
      <c r="O21" t="s">
        <v>1133</v>
      </c>
      <c r="P21" s="51" t="str">
        <f t="shared" si="0"/>
        <v>3</v>
      </c>
      <c r="Q21" s="51" t="str">
        <f>IFERROR(VLOOKUP(O21,'Tabelas auxiliares'!$A$224:$E$233,5,FALSE),"")</f>
        <v/>
      </c>
      <c r="R21" s="51" t="str">
        <f>IF(Q21&lt;&gt;"",Q21,IF(P21='Tabelas auxiliares'!$A$237,"CUSTEIO",IF(P21='Tabelas auxiliares'!$A$236,"INVESTIMENTO","")))</f>
        <v>CUSTEIO</v>
      </c>
      <c r="S21" s="121">
        <v>5000</v>
      </c>
    </row>
    <row r="22" spans="1:19" ht="14.45" customHeight="1" x14ac:dyDescent="0.25">
      <c r="A22" t="s">
        <v>1060</v>
      </c>
      <c r="B22" s="119" t="s">
        <v>443</v>
      </c>
      <c r="C22" s="119" t="s">
        <v>1061</v>
      </c>
      <c r="D22" t="s">
        <v>45</v>
      </c>
      <c r="E22" t="s">
        <v>117</v>
      </c>
      <c r="F22" s="51" t="str">
        <f>IF(D22="","",IFERROR(VLOOKUP(D22,'Tabelas auxiliares'!$A$3:$B$61,2,FALSE),"DESCENTRALIZAÇÃO"))</f>
        <v>CMCC - CENTRO DE MATEMÁTICA, COMPUTAÇÃO E COGNIÇÃO</v>
      </c>
      <c r="G22" s="51" t="str">
        <f>IFERROR(VLOOKUP($B22,'Tabelas auxiliares'!$A$65:$C$102,2,FALSE),"")</f>
        <v>Administração geral</v>
      </c>
      <c r="H22" s="51" t="str">
        <f>IFERROR(VLOOKUP($B22,'Tabelas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2" t="s">
        <v>1129</v>
      </c>
      <c r="J22" t="s">
        <v>1134</v>
      </c>
      <c r="K22" t="s">
        <v>1135</v>
      </c>
      <c r="L22" t="s">
        <v>1136</v>
      </c>
      <c r="M22" t="s">
        <v>120</v>
      </c>
      <c r="N22" t="s">
        <v>1127</v>
      </c>
      <c r="O22" t="s">
        <v>1137</v>
      </c>
      <c r="P22" s="51" t="str">
        <f t="shared" si="0"/>
        <v>3</v>
      </c>
      <c r="Q22" s="51" t="str">
        <f>IFERROR(VLOOKUP(O22,'Tabelas auxiliares'!$A$224:$E$233,5,FALSE),"")</f>
        <v/>
      </c>
      <c r="R22" s="51" t="str">
        <f>IF(Q22&lt;&gt;"",Q22,IF(P22='Tabelas auxiliares'!$A$237,"CUSTEIO",IF(P22='Tabelas auxiliares'!$A$236,"INVESTIMENTO","")))</f>
        <v>CUSTEIO</v>
      </c>
      <c r="S22" s="121">
        <v>3235.67</v>
      </c>
    </row>
    <row r="23" spans="1:19" ht="14.45" customHeight="1" x14ac:dyDescent="0.25">
      <c r="A23" t="s">
        <v>1060</v>
      </c>
      <c r="B23" s="119" t="s">
        <v>443</v>
      </c>
      <c r="C23" s="119" t="s">
        <v>1061</v>
      </c>
      <c r="D23" t="s">
        <v>57</v>
      </c>
      <c r="E23" t="s">
        <v>117</v>
      </c>
      <c r="F23" s="51" t="str">
        <f>IF(D23="","",IFERROR(VLOOKUP(D23,'Tabelas auxiliares'!$A$3:$B$61,2,FALSE),"DESCENTRALIZAÇÃO"))</f>
        <v>EDITORA DA UFABC</v>
      </c>
      <c r="G23" s="51" t="str">
        <f>IFERROR(VLOOKUP($B23,'Tabelas auxiliares'!$A$65:$C$102,2,FALSE),"")</f>
        <v>Administração geral</v>
      </c>
      <c r="H23" s="51" t="str">
        <f>IFERROR(VLOOKUP($B23,'Tabelas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3" t="s">
        <v>1138</v>
      </c>
      <c r="J23" t="s">
        <v>1139</v>
      </c>
      <c r="K23" t="s">
        <v>1140</v>
      </c>
      <c r="L23" t="s">
        <v>1141</v>
      </c>
      <c r="M23" t="s">
        <v>120</v>
      </c>
      <c r="N23" t="s">
        <v>1127</v>
      </c>
      <c r="O23" t="s">
        <v>1142</v>
      </c>
      <c r="P23" s="51" t="str">
        <f t="shared" si="0"/>
        <v>3</v>
      </c>
      <c r="Q23" s="51" t="str">
        <f>IFERROR(VLOOKUP(O23,'Tabelas auxiliares'!$A$224:$E$233,5,FALSE),"")</f>
        <v/>
      </c>
      <c r="R23" s="51" t="str">
        <f>IF(Q23&lt;&gt;"",Q23,IF(P23='Tabelas auxiliares'!$A$237,"CUSTEIO",IF(P23='Tabelas auxiliares'!$A$236,"INVESTIMENTO","")))</f>
        <v>CUSTEIO</v>
      </c>
      <c r="S23" s="121">
        <v>2768</v>
      </c>
    </row>
    <row r="24" spans="1:19" ht="14.45" customHeight="1" x14ac:dyDescent="0.25">
      <c r="A24" t="s">
        <v>1060</v>
      </c>
      <c r="B24" s="119" t="s">
        <v>443</v>
      </c>
      <c r="C24" s="119" t="s">
        <v>1061</v>
      </c>
      <c r="D24" t="s">
        <v>61</v>
      </c>
      <c r="E24" t="s">
        <v>117</v>
      </c>
      <c r="F24" s="51" t="str">
        <f>IF(D24="","",IFERROR(VLOOKUP(D24,'Tabelas auxiliares'!$A$3:$B$61,2,FALSE),"DESCENTRALIZAÇÃO"))</f>
        <v>PROAD - PRÓ-REITORIA DE ADMINISTRAÇÃO</v>
      </c>
      <c r="G24" s="51" t="str">
        <f>IFERROR(VLOOKUP($B24,'Tabelas auxiliares'!$A$65:$C$102,2,FALSE),"")</f>
        <v>Administração geral</v>
      </c>
      <c r="H24" s="51" t="str">
        <f>IFERROR(VLOOKUP($B24,'Tabelas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4" t="s">
        <v>1143</v>
      </c>
      <c r="J24" t="s">
        <v>1144</v>
      </c>
      <c r="K24" t="s">
        <v>1145</v>
      </c>
      <c r="L24" t="s">
        <v>1146</v>
      </c>
      <c r="M24" t="s">
        <v>120</v>
      </c>
      <c r="N24" t="s">
        <v>1147</v>
      </c>
      <c r="O24" t="s">
        <v>119</v>
      </c>
      <c r="P24" s="51" t="str">
        <f t="shared" si="0"/>
        <v>3</v>
      </c>
      <c r="Q24" s="51" t="str">
        <f>IFERROR(VLOOKUP(O24,'Tabelas auxiliares'!$A$224:$E$233,5,FALSE),"")</f>
        <v/>
      </c>
      <c r="R24" s="51" t="str">
        <f>IF(Q24&lt;&gt;"",Q24,IF(P24='Tabelas auxiliares'!$A$237,"CUSTEIO",IF(P24='Tabelas auxiliares'!$A$236,"INVESTIMENTO","")))</f>
        <v>CUSTEIO</v>
      </c>
      <c r="S24" s="121">
        <v>33408.660000000003</v>
      </c>
    </row>
    <row r="25" spans="1:19" ht="14.45" customHeight="1" x14ac:dyDescent="0.25">
      <c r="A25" t="s">
        <v>1060</v>
      </c>
      <c r="B25" s="119" t="s">
        <v>443</v>
      </c>
      <c r="C25" s="119" t="s">
        <v>1061</v>
      </c>
      <c r="D25" t="s">
        <v>61</v>
      </c>
      <c r="E25" t="s">
        <v>117</v>
      </c>
      <c r="F25" s="51" t="str">
        <f>IF(D25="","",IFERROR(VLOOKUP(D25,'Tabelas auxiliares'!$A$3:$B$61,2,FALSE),"DESCENTRALIZAÇÃO"))</f>
        <v>PROAD - PRÓ-REITORIA DE ADMINISTRAÇÃO</v>
      </c>
      <c r="G25" s="51" t="str">
        <f>IFERROR(VLOOKUP($B25,'Tabelas auxiliares'!$A$65:$C$102,2,FALSE),"")</f>
        <v>Administração geral</v>
      </c>
      <c r="H25" s="51" t="str">
        <f>IFERROR(VLOOKUP($B25,'Tabelas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5" t="s">
        <v>1143</v>
      </c>
      <c r="J25" t="s">
        <v>1144</v>
      </c>
      <c r="K25" t="s">
        <v>1148</v>
      </c>
      <c r="L25" t="s">
        <v>1146</v>
      </c>
      <c r="M25" t="s">
        <v>120</v>
      </c>
      <c r="N25" t="s">
        <v>1149</v>
      </c>
      <c r="O25" t="s">
        <v>119</v>
      </c>
      <c r="P25" s="51" t="str">
        <f t="shared" si="0"/>
        <v>3</v>
      </c>
      <c r="Q25" s="51" t="str">
        <f>IFERROR(VLOOKUP(O25,'Tabelas auxiliares'!$A$224:$E$233,5,FALSE),"")</f>
        <v/>
      </c>
      <c r="R25" s="51" t="str">
        <f>IF(Q25&lt;&gt;"",Q25,IF(P25='Tabelas auxiliares'!$A$237,"CUSTEIO",IF(P25='Tabelas auxiliares'!$A$236,"INVESTIMENTO","")))</f>
        <v>CUSTEIO</v>
      </c>
      <c r="S25" s="121">
        <v>7023.24</v>
      </c>
    </row>
    <row r="26" spans="1:19" ht="14.45" customHeight="1" x14ac:dyDescent="0.25">
      <c r="A26" t="s">
        <v>1060</v>
      </c>
      <c r="B26" s="119" t="s">
        <v>443</v>
      </c>
      <c r="C26" s="119" t="s">
        <v>1061</v>
      </c>
      <c r="D26" t="s">
        <v>84</v>
      </c>
      <c r="E26" t="s">
        <v>117</v>
      </c>
      <c r="F26" s="51" t="str">
        <f>IF(D26="","",IFERROR(VLOOKUP(D26,'Tabelas auxiliares'!$A$3:$B$61,2,FALSE),"DESCENTRALIZAÇÃO"))</f>
        <v>AGÊNCIA DE INOVAÇÃO</v>
      </c>
      <c r="G26" s="51" t="str">
        <f>IFERROR(VLOOKUP($B26,'Tabelas auxiliares'!$A$65:$C$102,2,FALSE),"")</f>
        <v>Administração geral</v>
      </c>
      <c r="H26" s="51" t="str">
        <f>IFERROR(VLOOKUP($B26,'Tabelas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6" t="s">
        <v>1150</v>
      </c>
      <c r="J26" t="s">
        <v>1151</v>
      </c>
      <c r="K26" t="s">
        <v>1152</v>
      </c>
      <c r="L26" t="s">
        <v>1153</v>
      </c>
      <c r="M26" t="s">
        <v>120</v>
      </c>
      <c r="N26" t="s">
        <v>1127</v>
      </c>
      <c r="O26" t="s">
        <v>1154</v>
      </c>
      <c r="P26" s="51" t="str">
        <f t="shared" si="0"/>
        <v>3</v>
      </c>
      <c r="Q26" s="51" t="str">
        <f>IFERROR(VLOOKUP(O26,'Tabelas auxiliares'!$A$224:$E$233,5,FALSE),"")</f>
        <v/>
      </c>
      <c r="R26" s="51" t="str">
        <f>IF(Q26&lt;&gt;"",Q26,IF(P26='Tabelas auxiliares'!$A$237,"CUSTEIO",IF(P26='Tabelas auxiliares'!$A$236,"INVESTIMENTO","")))</f>
        <v>CUSTEIO</v>
      </c>
      <c r="S26" s="121">
        <v>1700</v>
      </c>
    </row>
    <row r="27" spans="1:19" ht="14.45" customHeight="1" x14ac:dyDescent="0.25">
      <c r="A27" t="s">
        <v>1060</v>
      </c>
      <c r="B27" s="119" t="s">
        <v>443</v>
      </c>
      <c r="C27" s="119" t="s">
        <v>1061</v>
      </c>
      <c r="D27" t="s">
        <v>88</v>
      </c>
      <c r="E27" t="s">
        <v>117</v>
      </c>
      <c r="F27" s="51" t="str">
        <f>IF(D27="","",IFERROR(VLOOKUP(D27,'Tabelas auxiliares'!$A$3:$B$61,2,FALSE),"DESCENTRALIZAÇÃO"))</f>
        <v>SUGEPE - SUPERINTENDÊNCIA DE GESTÃO DE PESSOAS</v>
      </c>
      <c r="G27" s="51" t="str">
        <f>IFERROR(VLOOKUP($B27,'Tabelas auxiliares'!$A$65:$C$102,2,FALSE),"")</f>
        <v>Administração geral</v>
      </c>
      <c r="H27" s="51" t="str">
        <f>IFERROR(VLOOKUP($B27,'Tabelas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7" t="s">
        <v>1155</v>
      </c>
      <c r="J27" t="s">
        <v>1156</v>
      </c>
      <c r="K27" t="s">
        <v>1157</v>
      </c>
      <c r="L27" t="s">
        <v>1158</v>
      </c>
      <c r="M27" t="s">
        <v>120</v>
      </c>
      <c r="N27" t="s">
        <v>1147</v>
      </c>
      <c r="O27" t="s">
        <v>119</v>
      </c>
      <c r="P27" s="51" t="str">
        <f t="shared" si="0"/>
        <v>3</v>
      </c>
      <c r="Q27" s="51" t="str">
        <f>IFERROR(VLOOKUP(O27,'Tabelas auxiliares'!$A$224:$E$233,5,FALSE),"")</f>
        <v/>
      </c>
      <c r="R27" s="51" t="str">
        <f>IF(Q27&lt;&gt;"",Q27,IF(P27='Tabelas auxiliares'!$A$237,"CUSTEIO",IF(P27='Tabelas auxiliares'!$A$236,"INVESTIMENTO","")))</f>
        <v>CUSTEIO</v>
      </c>
      <c r="S27" s="121">
        <v>20000</v>
      </c>
    </row>
    <row r="28" spans="1:19" ht="14.45" customHeight="1" x14ac:dyDescent="0.25">
      <c r="A28" t="s">
        <v>1060</v>
      </c>
      <c r="B28" s="119" t="s">
        <v>455</v>
      </c>
      <c r="C28" s="119" t="s">
        <v>1061</v>
      </c>
      <c r="D28" t="s">
        <v>45</v>
      </c>
      <c r="E28" t="s">
        <v>117</v>
      </c>
      <c r="F28" s="51" t="str">
        <f>IF(D28="","",IFERROR(VLOOKUP(D28,'Tabelas auxiliares'!$A$3:$B$61,2,FALSE),"DESCENTRALIZAÇÃO"))</f>
        <v>CMCC - CENTRO DE MATEMÁTICA, COMPUTAÇÃO E COGNIÇÃO</v>
      </c>
      <c r="G28" s="51" t="str">
        <f>IFERROR(VLOOKUP($B28,'Tabelas auxiliares'!$A$65:$C$102,2,FALSE),"")</f>
        <v>Assistência - Graduação</v>
      </c>
      <c r="H28" s="51" t="str">
        <f>IFERROR(VLOOKUP($B28,'Tabelas auxiliares'!$A$65:$C$102,3,FALSE),"")</f>
        <v>MONITORIA ACADEMICA DA GRADUACAO / MONITORIA SEMIPRESENCIAL / AUXILIO ACESSIBILIDADE / MONITORIA INCLUSIVA</v>
      </c>
      <c r="I28" t="s">
        <v>1150</v>
      </c>
      <c r="J28" t="s">
        <v>1159</v>
      </c>
      <c r="K28" t="s">
        <v>1160</v>
      </c>
      <c r="L28" t="s">
        <v>1161</v>
      </c>
      <c r="M28" t="s">
        <v>120</v>
      </c>
      <c r="N28" t="s">
        <v>1081</v>
      </c>
      <c r="O28" t="s">
        <v>119</v>
      </c>
      <c r="P28" s="51" t="str">
        <f t="shared" si="0"/>
        <v>3</v>
      </c>
      <c r="Q28" s="51" t="str">
        <f>IFERROR(VLOOKUP(O28,'Tabelas auxiliares'!$A$224:$E$233,5,FALSE),"")</f>
        <v/>
      </c>
      <c r="R28" s="51" t="str">
        <f>IF(Q28&lt;&gt;"",Q28,IF(P28='Tabelas auxiliares'!$A$237,"CUSTEIO",IF(P28='Tabelas auxiliares'!$A$236,"INVESTIMENTO","")))</f>
        <v>CUSTEIO</v>
      </c>
      <c r="S28" s="121">
        <v>500</v>
      </c>
    </row>
    <row r="29" spans="1:19" ht="14.45" customHeight="1" x14ac:dyDescent="0.25">
      <c r="A29" t="s">
        <v>1060</v>
      </c>
      <c r="B29" s="119" t="s">
        <v>465</v>
      </c>
      <c r="C29" s="119" t="s">
        <v>1061</v>
      </c>
      <c r="D29" t="s">
        <v>75</v>
      </c>
      <c r="E29" t="s">
        <v>117</v>
      </c>
      <c r="F29" s="51" t="str">
        <f>IF(D29="","",IFERROR(VLOOKUP(D29,'Tabelas auxiliares'!$A$3:$B$61,2,FALSE),"DESCENTRALIZAÇÃO"))</f>
        <v>BIBLIOTECA</v>
      </c>
      <c r="G29" s="51" t="str">
        <f>IFERROR(VLOOKUP($B29,'Tabelas auxiliares'!$A$65:$C$102,2,FALSE),"")</f>
        <v>Acervo bibliográfico</v>
      </c>
      <c r="H29" s="51" t="str">
        <f>IFERROR(VLOOKUP($B29,'Tabelas auxiliares'!$A$65:$C$102,3,FALSE),"")</f>
        <v>LIVROS / ASSINATURA DE JORNAIS E REVISTAS / PERIÓDICOS / BASES ACADÊMICAS/ENCADERNAÇÃO E REENCADERNAÇÃO DE LIVROS DO ACERVO</v>
      </c>
      <c r="I29" t="s">
        <v>1138</v>
      </c>
      <c r="J29" t="s">
        <v>1162</v>
      </c>
      <c r="K29" t="s">
        <v>1163</v>
      </c>
      <c r="L29" t="s">
        <v>1164</v>
      </c>
      <c r="M29" t="s">
        <v>120</v>
      </c>
      <c r="N29" t="s">
        <v>1147</v>
      </c>
      <c r="O29" t="s">
        <v>119</v>
      </c>
      <c r="P29" s="51" t="str">
        <f t="shared" si="0"/>
        <v>3</v>
      </c>
      <c r="Q29" s="51" t="str">
        <f>IFERROR(VLOOKUP(O29,'Tabelas auxiliares'!$A$224:$E$233,5,FALSE),"")</f>
        <v/>
      </c>
      <c r="R29" s="51" t="str">
        <f>IF(Q29&lt;&gt;"",Q29,IF(P29='Tabelas auxiliares'!$A$237,"CUSTEIO",IF(P29='Tabelas auxiliares'!$A$236,"INVESTIMENTO","")))</f>
        <v>CUSTEIO</v>
      </c>
      <c r="S29" s="121">
        <v>1500</v>
      </c>
    </row>
    <row r="30" spans="1:19" ht="14.45" customHeight="1" x14ac:dyDescent="0.25">
      <c r="A30" t="s">
        <v>1060</v>
      </c>
      <c r="B30" s="119" t="s">
        <v>465</v>
      </c>
      <c r="C30" s="119" t="s">
        <v>1061</v>
      </c>
      <c r="D30" t="s">
        <v>75</v>
      </c>
      <c r="E30" t="s">
        <v>117</v>
      </c>
      <c r="F30" s="51" t="str">
        <f>IF(D30="","",IFERROR(VLOOKUP(D30,'Tabelas auxiliares'!$A$3:$B$61,2,FALSE),"DESCENTRALIZAÇÃO"))</f>
        <v>BIBLIOTECA</v>
      </c>
      <c r="G30" s="51" t="str">
        <f>IFERROR(VLOOKUP($B30,'Tabelas auxiliares'!$A$65:$C$102,2,FALSE),"")</f>
        <v>Acervo bibliográfico</v>
      </c>
      <c r="H30" s="51" t="str">
        <f>IFERROR(VLOOKUP($B30,'Tabelas auxiliares'!$A$65:$C$102,3,FALSE),"")</f>
        <v>LIVROS / ASSINATURA DE JORNAIS E REVISTAS / PERIÓDICOS / BASES ACADÊMICAS/ENCADERNAÇÃO E REENCADERNAÇÃO DE LIVROS DO ACERVO</v>
      </c>
      <c r="I30" t="s">
        <v>1150</v>
      </c>
      <c r="J30" t="s">
        <v>1165</v>
      </c>
      <c r="K30" t="s">
        <v>1166</v>
      </c>
      <c r="L30" t="s">
        <v>1167</v>
      </c>
      <c r="M30" t="s">
        <v>120</v>
      </c>
      <c r="N30" t="s">
        <v>1168</v>
      </c>
      <c r="O30" t="s">
        <v>119</v>
      </c>
      <c r="P30" s="51" t="str">
        <f t="shared" si="0"/>
        <v>3</v>
      </c>
      <c r="Q30" s="51" t="str">
        <f>IFERROR(VLOOKUP(O30,'Tabelas auxiliares'!$A$224:$E$233,5,FALSE),"")</f>
        <v/>
      </c>
      <c r="R30" s="51" t="str">
        <f>IF(Q30&lt;&gt;"",Q30,IF(P30='Tabelas auxiliares'!$A$237,"CUSTEIO",IF(P30='Tabelas auxiliares'!$A$236,"INVESTIMENTO","")))</f>
        <v>CUSTEIO</v>
      </c>
      <c r="S30" s="121">
        <v>1390</v>
      </c>
    </row>
    <row r="31" spans="1:19" ht="14.45" customHeight="1" x14ac:dyDescent="0.25">
      <c r="A31" t="s">
        <v>1060</v>
      </c>
      <c r="B31" s="119" t="s">
        <v>468</v>
      </c>
      <c r="C31" s="119" t="s">
        <v>1061</v>
      </c>
      <c r="D31" t="s">
        <v>86</v>
      </c>
      <c r="E31" t="s">
        <v>117</v>
      </c>
      <c r="F31" s="51" t="str">
        <f>IF(D31="","",IFERROR(VLOOKUP(D31,'Tabelas auxiliares'!$A$3:$B$61,2,FALSE),"DESCENTRALIZAÇÃO"))</f>
        <v>SUGEPE - CAPACITAÇÃO</v>
      </c>
      <c r="G31" s="51" t="str">
        <f>IFERROR(VLOOKUP($B31,'Tabelas auxiliares'!$A$65:$C$102,2,FALSE),"")</f>
        <v>Capacitação de servidores</v>
      </c>
      <c r="H31" s="51" t="str">
        <f>IFERROR(VLOOKUP($B31,'Tabelas auxiliares'!$A$65:$C$102,3,FALSE),"")</f>
        <v>CURSO EXTERNO / INSCRICOES PARA CURSO / CURSOS IN COMPANY</v>
      </c>
      <c r="I31" t="s">
        <v>1169</v>
      </c>
      <c r="J31" t="s">
        <v>1170</v>
      </c>
      <c r="K31" t="s">
        <v>1171</v>
      </c>
      <c r="L31" t="s">
        <v>1172</v>
      </c>
      <c r="M31" t="s">
        <v>120</v>
      </c>
      <c r="N31" t="s">
        <v>1168</v>
      </c>
      <c r="O31" t="s">
        <v>816</v>
      </c>
      <c r="P31" s="51" t="str">
        <f t="shared" si="0"/>
        <v>3</v>
      </c>
      <c r="Q31" s="51" t="str">
        <f>IFERROR(VLOOKUP(O31,'Tabelas auxiliares'!$A$224:$E$233,5,FALSE),"")</f>
        <v/>
      </c>
      <c r="R31" s="51" t="str">
        <f>IF(Q31&lt;&gt;"",Q31,IF(P31='Tabelas auxiliares'!$A$237,"CUSTEIO",IF(P31='Tabelas auxiliares'!$A$236,"INVESTIMENTO","")))</f>
        <v>CUSTEIO</v>
      </c>
      <c r="S31" s="121">
        <v>34236.080000000002</v>
      </c>
    </row>
    <row r="32" spans="1:19" ht="14.45" customHeight="1" x14ac:dyDescent="0.25">
      <c r="A32" t="s">
        <v>1060</v>
      </c>
      <c r="B32" s="119" t="s">
        <v>468</v>
      </c>
      <c r="C32" s="119" t="s">
        <v>1061</v>
      </c>
      <c r="D32" t="s">
        <v>86</v>
      </c>
      <c r="E32" t="s">
        <v>117</v>
      </c>
      <c r="F32" s="51" t="str">
        <f>IF(D32="","",IFERROR(VLOOKUP(D32,'Tabelas auxiliares'!$A$3:$B$61,2,FALSE),"DESCENTRALIZAÇÃO"))</f>
        <v>SUGEPE - CAPACITAÇÃO</v>
      </c>
      <c r="G32" s="51" t="str">
        <f>IFERROR(VLOOKUP($B32,'Tabelas auxiliares'!$A$65:$C$102,2,FALSE),"")</f>
        <v>Capacitação de servidores</v>
      </c>
      <c r="H32" s="51" t="str">
        <f>IFERROR(VLOOKUP($B32,'Tabelas auxiliares'!$A$65:$C$102,3,FALSE),"")</f>
        <v>CURSO EXTERNO / INSCRICOES PARA CURSO / CURSOS IN COMPANY</v>
      </c>
      <c r="I32" t="s">
        <v>1138</v>
      </c>
      <c r="J32" t="s">
        <v>1173</v>
      </c>
      <c r="K32" t="s">
        <v>1174</v>
      </c>
      <c r="L32" t="s">
        <v>1175</v>
      </c>
      <c r="M32" t="s">
        <v>120</v>
      </c>
      <c r="N32" t="s">
        <v>1147</v>
      </c>
      <c r="O32" t="s">
        <v>816</v>
      </c>
      <c r="P32" s="51" t="str">
        <f t="shared" si="0"/>
        <v>3</v>
      </c>
      <c r="Q32" s="51" t="str">
        <f>IFERROR(VLOOKUP(O32,'Tabelas auxiliares'!$A$224:$E$233,5,FALSE),"")</f>
        <v/>
      </c>
      <c r="R32" s="51" t="str">
        <f>IF(Q32&lt;&gt;"",Q32,IF(P32='Tabelas auxiliares'!$A$237,"CUSTEIO",IF(P32='Tabelas auxiliares'!$A$236,"INVESTIMENTO","")))</f>
        <v>CUSTEIO</v>
      </c>
      <c r="S32" s="121">
        <v>3890</v>
      </c>
    </row>
    <row r="33" spans="1:19" ht="14.45" customHeight="1" x14ac:dyDescent="0.25">
      <c r="A33" t="s">
        <v>1060</v>
      </c>
      <c r="B33" s="119" t="s">
        <v>471</v>
      </c>
      <c r="C33" s="119" t="s">
        <v>1061</v>
      </c>
      <c r="D33" t="s">
        <v>88</v>
      </c>
      <c r="E33" t="s">
        <v>117</v>
      </c>
      <c r="F33" s="51" t="str">
        <f>IF(D33="","",IFERROR(VLOOKUP(D33,'Tabelas auxiliares'!$A$3:$B$61,2,FALSE),"DESCENTRALIZAÇÃO"))</f>
        <v>SUGEPE - SUPERINTENDÊNCIA DE GESTÃO DE PESSOAS</v>
      </c>
      <c r="G33" s="51" t="str">
        <f>IFERROR(VLOOKUP($B33,'Tabelas auxiliares'!$A$65:$C$102,2,FALSE),"")</f>
        <v>Cursos e concursos</v>
      </c>
      <c r="H33" s="51" t="str">
        <f>IFERROR(VLOOKUP($B33,'Tabelas auxiliares'!$A$65:$C$102,3,FALSE),"")</f>
        <v>FOLHA DE PAGAMENTO (ENCARGOS DE CURSO E CONCURSO)</v>
      </c>
      <c r="I33" t="s">
        <v>1176</v>
      </c>
      <c r="J33" t="s">
        <v>1177</v>
      </c>
      <c r="K33" t="s">
        <v>1178</v>
      </c>
      <c r="L33" t="s">
        <v>1179</v>
      </c>
      <c r="M33" t="s">
        <v>120</v>
      </c>
      <c r="N33" t="s">
        <v>1180</v>
      </c>
      <c r="O33" t="s">
        <v>119</v>
      </c>
      <c r="P33" s="51" t="str">
        <f t="shared" si="0"/>
        <v>3</v>
      </c>
      <c r="Q33" s="51" t="str">
        <f>IFERROR(VLOOKUP(O33,'Tabelas auxiliares'!$A$224:$E$233,5,FALSE),"")</f>
        <v/>
      </c>
      <c r="R33" s="51" t="str">
        <f>IF(Q33&lt;&gt;"",Q33,IF(P33='Tabelas auxiliares'!$A$237,"CUSTEIO",IF(P33='Tabelas auxiliares'!$A$236,"INVESTIMENTO","")))</f>
        <v>CUSTEIO</v>
      </c>
      <c r="S33" s="121">
        <v>12000</v>
      </c>
    </row>
    <row r="34" spans="1:19" ht="14.45" customHeight="1" x14ac:dyDescent="0.25">
      <c r="A34" t="s">
        <v>1060</v>
      </c>
      <c r="B34" s="119" t="s">
        <v>474</v>
      </c>
      <c r="C34" s="119" t="s">
        <v>1061</v>
      </c>
      <c r="D34" t="s">
        <v>158</v>
      </c>
      <c r="E34" t="s">
        <v>117</v>
      </c>
      <c r="F34" s="51" t="str">
        <f>IF(D34="","",IFERROR(VLOOKUP(D34,'Tabelas auxiliares'!$A$3:$B$61,2,FALSE),"DESCENTRALIZAÇÃO"))</f>
        <v>PU - MOBILIÁRIOS * D.U.C</v>
      </c>
      <c r="G34" s="51" t="str">
        <f>IFERROR(VLOOKUP($B34,'Tabelas auxiliares'!$A$65:$C$102,2,FALSE),"")</f>
        <v>Equipamentos - Áreas comuns</v>
      </c>
      <c r="H34" s="51" t="str">
        <f>IFERROR(VLOOKUP($B34,'Tabelas auxiliares'!$A$65:$C$102,3,FALSE),"")</f>
        <v>MOBILIÁRIO / LINHA BRANCA / QUADROS DE AVISO / DISPLAYS / VENTILADORES / BEBEDOUROS / EQUIPAMENTO DE SOM / PROJETORES / CORTINAS E PERSIANAS/DRONER</v>
      </c>
      <c r="I34" t="s">
        <v>1181</v>
      </c>
      <c r="J34" t="s">
        <v>1182</v>
      </c>
      <c r="K34" t="s">
        <v>1183</v>
      </c>
      <c r="L34" t="s">
        <v>1184</v>
      </c>
      <c r="M34" t="s">
        <v>120</v>
      </c>
      <c r="N34" t="s">
        <v>1069</v>
      </c>
      <c r="O34" t="s">
        <v>121</v>
      </c>
      <c r="P34" s="51" t="str">
        <f t="shared" si="0"/>
        <v>4</v>
      </c>
      <c r="Q34" s="51" t="str">
        <f>IFERROR(VLOOKUP(O34,'Tabelas auxiliares'!$A$224:$E$233,5,FALSE),"")</f>
        <v/>
      </c>
      <c r="R34" s="51" t="str">
        <f>IF(Q34&lt;&gt;"",Q34,IF(P34='Tabelas auxiliares'!$A$237,"CUSTEIO",IF(P34='Tabelas auxiliares'!$A$236,"INVESTIMENTO","")))</f>
        <v>INVESTIMENTO</v>
      </c>
      <c r="S34" s="121">
        <v>4121.0200000000004</v>
      </c>
    </row>
    <row r="35" spans="1:19" x14ac:dyDescent="0.25">
      <c r="A35" t="s">
        <v>1060</v>
      </c>
      <c r="B35" t="s">
        <v>477</v>
      </c>
      <c r="C35" t="s">
        <v>1061</v>
      </c>
      <c r="D35" t="s">
        <v>15</v>
      </c>
      <c r="E35" t="s">
        <v>117</v>
      </c>
      <c r="F35" s="51" t="str">
        <f>IF(D35="","",IFERROR(VLOOKUP(D35,'Tabelas auxiliares'!$A$3:$B$61,2,FALSE),"DESCENTRALIZAÇÃO"))</f>
        <v>PROPES - PRÓ-REITORIA DE PESQUISA / CEM</v>
      </c>
      <c r="G35" s="51" t="str">
        <f>IFERROR(VLOOKUP($B35,'Tabelas auxiliares'!$A$65:$C$102,2,FALSE),"")</f>
        <v>Equipamentos - Laboratórios</v>
      </c>
      <c r="H35" s="51" t="str">
        <f>IFERROR(VLOOKUP($B35,'Tabelas auxiliares'!$A$65:$C$102,3,FALSE),"")</f>
        <v>AQUISICAO POR IMPORTACAO / EQUIPAMENTOS NOVOS / MANUTENÇÃO DE EQUIPAMENTOS LABORATORIAIS</v>
      </c>
      <c r="I35" t="s">
        <v>1185</v>
      </c>
      <c r="J35" t="s">
        <v>1186</v>
      </c>
      <c r="K35" t="s">
        <v>1187</v>
      </c>
      <c r="L35" t="s">
        <v>1188</v>
      </c>
      <c r="M35" t="s">
        <v>120</v>
      </c>
      <c r="N35" t="s">
        <v>1069</v>
      </c>
      <c r="O35" t="s">
        <v>121</v>
      </c>
      <c r="P35" s="51" t="str">
        <f t="shared" si="0"/>
        <v>4</v>
      </c>
      <c r="Q35" s="51" t="str">
        <f>IFERROR(VLOOKUP(O35,'Tabelas auxiliares'!$A$224:$E$233,5,FALSE),"")</f>
        <v/>
      </c>
      <c r="R35" s="51" t="str">
        <f>IF(Q35&lt;&gt;"",Q35,IF(P35='Tabelas auxiliares'!$A$237,"CUSTEIO",IF(P35='Tabelas auxiliares'!$A$236,"INVESTIMENTO","")))</f>
        <v>INVESTIMENTO</v>
      </c>
      <c r="S35" s="121">
        <v>14152.91</v>
      </c>
    </row>
    <row r="36" spans="1:19" x14ac:dyDescent="0.25">
      <c r="A36" t="s">
        <v>1060</v>
      </c>
      <c r="B36" t="s">
        <v>477</v>
      </c>
      <c r="C36" t="s">
        <v>1061</v>
      </c>
      <c r="D36" t="s">
        <v>41</v>
      </c>
      <c r="E36" t="s">
        <v>117</v>
      </c>
      <c r="F36" s="51" t="str">
        <f>IF(D36="","",IFERROR(VLOOKUP(D36,'Tabelas auxiliares'!$A$3:$B$61,2,FALSE),"DESCENTRALIZAÇÃO"))</f>
        <v>CECS - CENTRO DE ENG., MODELAGEM E CIÊNCIAS SOCIAIS APLICADAS</v>
      </c>
      <c r="G36" s="51" t="str">
        <f>IFERROR(VLOOKUP($B36,'Tabelas auxiliares'!$A$65:$C$102,2,FALSE),"")</f>
        <v>Equipamentos - Laboratórios</v>
      </c>
      <c r="H36" s="51" t="str">
        <f>IFERROR(VLOOKUP($B36,'Tabelas auxiliares'!$A$65:$C$102,3,FALSE),"")</f>
        <v>AQUISICAO POR IMPORTACAO / EQUIPAMENTOS NOVOS / MANUTENÇÃO DE EQUIPAMENTOS LABORATORIAIS</v>
      </c>
      <c r="I36" t="s">
        <v>1185</v>
      </c>
      <c r="J36" t="s">
        <v>1189</v>
      </c>
      <c r="K36" t="s">
        <v>1190</v>
      </c>
      <c r="L36" t="s">
        <v>1191</v>
      </c>
      <c r="M36" t="s">
        <v>120</v>
      </c>
      <c r="N36" t="s">
        <v>1069</v>
      </c>
      <c r="O36" t="s">
        <v>121</v>
      </c>
      <c r="P36" s="51" t="str">
        <f t="shared" si="0"/>
        <v>4</v>
      </c>
      <c r="Q36" s="51" t="str">
        <f>IFERROR(VLOOKUP(O36,'Tabelas auxiliares'!$A$224:$E$233,5,FALSE),"")</f>
        <v/>
      </c>
      <c r="R36" s="51" t="str">
        <f>IF(Q36&lt;&gt;"",Q36,IF(P36='Tabelas auxiliares'!$A$237,"CUSTEIO",IF(P36='Tabelas auxiliares'!$A$236,"INVESTIMENTO","")))</f>
        <v>INVESTIMENTO</v>
      </c>
      <c r="S36" s="121">
        <v>69258.91</v>
      </c>
    </row>
    <row r="37" spans="1:19" x14ac:dyDescent="0.25">
      <c r="A37" t="s">
        <v>1060</v>
      </c>
      <c r="B37" t="s">
        <v>477</v>
      </c>
      <c r="C37" t="s">
        <v>1061</v>
      </c>
      <c r="D37" t="s">
        <v>41</v>
      </c>
      <c r="E37" t="s">
        <v>117</v>
      </c>
      <c r="F37" s="51" t="str">
        <f>IF(D37="","",IFERROR(VLOOKUP(D37,'Tabelas auxiliares'!$A$3:$B$61,2,FALSE),"DESCENTRALIZAÇÃO"))</f>
        <v>CECS - CENTRO DE ENG., MODELAGEM E CIÊNCIAS SOCIAIS APLICADAS</v>
      </c>
      <c r="G37" s="51" t="str">
        <f>IFERROR(VLOOKUP($B37,'Tabelas auxiliares'!$A$65:$C$102,2,FALSE),"")</f>
        <v>Equipamentos - Laboratórios</v>
      </c>
      <c r="H37" s="51" t="str">
        <f>IFERROR(VLOOKUP($B37,'Tabelas auxiliares'!$A$65:$C$102,3,FALSE),"")</f>
        <v>AQUISICAO POR IMPORTACAO / EQUIPAMENTOS NOVOS / MANUTENÇÃO DE EQUIPAMENTOS LABORATORIAIS</v>
      </c>
      <c r="I37" t="s">
        <v>1138</v>
      </c>
      <c r="J37" t="s">
        <v>1192</v>
      </c>
      <c r="K37" t="s">
        <v>1193</v>
      </c>
      <c r="L37" t="s">
        <v>1194</v>
      </c>
      <c r="M37" t="s">
        <v>120</v>
      </c>
      <c r="N37" t="s">
        <v>1069</v>
      </c>
      <c r="O37" t="s">
        <v>121</v>
      </c>
      <c r="P37" s="51" t="str">
        <f t="shared" si="0"/>
        <v>4</v>
      </c>
      <c r="Q37" s="51" t="str">
        <f>IFERROR(VLOOKUP(O37,'Tabelas auxiliares'!$A$224:$E$233,5,FALSE),"")</f>
        <v/>
      </c>
      <c r="R37" s="51" t="str">
        <f>IF(Q37&lt;&gt;"",Q37,IF(P37='Tabelas auxiliares'!$A$237,"CUSTEIO",IF(P37='Tabelas auxiliares'!$A$236,"INVESTIMENTO","")))</f>
        <v>INVESTIMENTO</v>
      </c>
      <c r="S37" s="121">
        <v>28207.4</v>
      </c>
    </row>
    <row r="38" spans="1:19" x14ac:dyDescent="0.25">
      <c r="A38" t="s">
        <v>1060</v>
      </c>
      <c r="B38" t="s">
        <v>477</v>
      </c>
      <c r="C38" t="s">
        <v>1061</v>
      </c>
      <c r="D38" t="s">
        <v>41</v>
      </c>
      <c r="E38" t="s">
        <v>117</v>
      </c>
      <c r="F38" s="51" t="str">
        <f>IF(D38="","",IFERROR(VLOOKUP(D38,'Tabelas auxiliares'!$A$3:$B$61,2,FALSE),"DESCENTRALIZAÇÃO"))</f>
        <v>CECS - CENTRO DE ENG., MODELAGEM E CIÊNCIAS SOCIAIS APLICADAS</v>
      </c>
      <c r="G38" s="51" t="str">
        <f>IFERROR(VLOOKUP($B38,'Tabelas auxiliares'!$A$65:$C$102,2,FALSE),"")</f>
        <v>Equipamentos - Laboratórios</v>
      </c>
      <c r="H38" s="51" t="str">
        <f>IFERROR(VLOOKUP($B38,'Tabelas auxiliares'!$A$65:$C$102,3,FALSE),"")</f>
        <v>AQUISICAO POR IMPORTACAO / EQUIPAMENTOS NOVOS / MANUTENÇÃO DE EQUIPAMENTOS LABORATORIAIS</v>
      </c>
      <c r="I38" t="s">
        <v>1138</v>
      </c>
      <c r="J38" t="s">
        <v>1195</v>
      </c>
      <c r="K38" t="s">
        <v>1196</v>
      </c>
      <c r="L38" t="s">
        <v>1194</v>
      </c>
      <c r="M38" t="s">
        <v>120</v>
      </c>
      <c r="N38" t="s">
        <v>1069</v>
      </c>
      <c r="O38" t="s">
        <v>121</v>
      </c>
      <c r="P38" s="51" t="str">
        <f t="shared" si="0"/>
        <v>4</v>
      </c>
      <c r="Q38" s="51" t="str">
        <f>IFERROR(VLOOKUP(O38,'Tabelas auxiliares'!$A$224:$E$233,5,FALSE),"")</f>
        <v/>
      </c>
      <c r="R38" s="51" t="str">
        <f>IF(Q38&lt;&gt;"",Q38,IF(P38='Tabelas auxiliares'!$A$237,"CUSTEIO",IF(P38='Tabelas auxiliares'!$A$236,"INVESTIMENTO","")))</f>
        <v>INVESTIMENTO</v>
      </c>
      <c r="S38" s="121">
        <v>58502.25</v>
      </c>
    </row>
    <row r="39" spans="1:19" x14ac:dyDescent="0.25">
      <c r="A39" t="s">
        <v>1060</v>
      </c>
      <c r="B39" t="s">
        <v>477</v>
      </c>
      <c r="C39" t="s">
        <v>1061</v>
      </c>
      <c r="D39" t="s">
        <v>49</v>
      </c>
      <c r="E39" t="s">
        <v>117</v>
      </c>
      <c r="F39" s="51" t="str">
        <f>IF(D39="","",IFERROR(VLOOKUP(D39,'Tabelas auxiliares'!$A$3:$B$61,2,FALSE),"DESCENTRALIZAÇÃO"))</f>
        <v>CCNH - CENTRO DE CIÊNCIAS NATURAIS E HUMANAS</v>
      </c>
      <c r="G39" s="51" t="str">
        <f>IFERROR(VLOOKUP($B39,'Tabelas auxiliares'!$A$65:$C$102,2,FALSE),"")</f>
        <v>Equipamentos - Laboratórios</v>
      </c>
      <c r="H39" s="51" t="str">
        <f>IFERROR(VLOOKUP($B39,'Tabelas auxiliares'!$A$65:$C$102,3,FALSE),"")</f>
        <v>AQUISICAO POR IMPORTACAO / EQUIPAMENTOS NOVOS / MANUTENÇÃO DE EQUIPAMENTOS LABORATORIAIS</v>
      </c>
      <c r="I39" t="s">
        <v>1197</v>
      </c>
      <c r="J39" t="s">
        <v>1198</v>
      </c>
      <c r="K39" t="s">
        <v>1199</v>
      </c>
      <c r="L39" t="s">
        <v>1200</v>
      </c>
      <c r="M39" t="s">
        <v>120</v>
      </c>
      <c r="N39" t="s">
        <v>1069</v>
      </c>
      <c r="O39" t="s">
        <v>121</v>
      </c>
      <c r="P39" s="51" t="str">
        <f t="shared" si="0"/>
        <v>4</v>
      </c>
      <c r="Q39" s="51" t="str">
        <f>IFERROR(VLOOKUP(O39,'Tabelas auxiliares'!$A$224:$E$233,5,FALSE),"")</f>
        <v/>
      </c>
      <c r="R39" s="51" t="str">
        <f>IF(Q39&lt;&gt;"",Q39,IF(P39='Tabelas auxiliares'!$A$237,"CUSTEIO",IF(P39='Tabelas auxiliares'!$A$236,"INVESTIMENTO","")))</f>
        <v>INVESTIMENTO</v>
      </c>
      <c r="S39" s="121">
        <v>38399.75</v>
      </c>
    </row>
    <row r="40" spans="1:19" x14ac:dyDescent="0.25">
      <c r="A40" t="s">
        <v>1060</v>
      </c>
      <c r="B40" t="s">
        <v>477</v>
      </c>
      <c r="C40" t="s">
        <v>1061</v>
      </c>
      <c r="D40" t="s">
        <v>49</v>
      </c>
      <c r="E40" t="s">
        <v>117</v>
      </c>
      <c r="F40" s="51" t="str">
        <f>IF(D40="","",IFERROR(VLOOKUP(D40,'Tabelas auxiliares'!$A$3:$B$61,2,FALSE),"DESCENTRALIZAÇÃO"))</f>
        <v>CCNH - CENTRO DE CIÊNCIAS NATURAIS E HUMANAS</v>
      </c>
      <c r="G40" s="51" t="str">
        <f>IFERROR(VLOOKUP($B40,'Tabelas auxiliares'!$A$65:$C$102,2,FALSE),"")</f>
        <v>Equipamentos - Laboratórios</v>
      </c>
      <c r="H40" s="51" t="str">
        <f>IFERROR(VLOOKUP($B40,'Tabelas auxiliares'!$A$65:$C$102,3,FALSE),"")</f>
        <v>AQUISICAO POR IMPORTACAO / EQUIPAMENTOS NOVOS / MANUTENÇÃO DE EQUIPAMENTOS LABORATORIAIS</v>
      </c>
      <c r="I40" t="s">
        <v>1201</v>
      </c>
      <c r="J40" t="s">
        <v>1202</v>
      </c>
      <c r="K40" t="s">
        <v>1203</v>
      </c>
      <c r="L40" t="s">
        <v>1204</v>
      </c>
      <c r="M40" t="s">
        <v>120</v>
      </c>
      <c r="N40" t="s">
        <v>1069</v>
      </c>
      <c r="O40" t="s">
        <v>121</v>
      </c>
      <c r="P40" s="51" t="str">
        <f t="shared" si="0"/>
        <v>4</v>
      </c>
      <c r="Q40" s="51" t="str">
        <f>IFERROR(VLOOKUP(O40,'Tabelas auxiliares'!$A$224:$E$233,5,FALSE),"")</f>
        <v/>
      </c>
      <c r="R40" s="51" t="str">
        <f>IF(Q40&lt;&gt;"",Q40,IF(P40='Tabelas auxiliares'!$A$237,"CUSTEIO",IF(P40='Tabelas auxiliares'!$A$236,"INVESTIMENTO","")))</f>
        <v>INVESTIMENTO</v>
      </c>
      <c r="S40" s="121">
        <v>6338.35</v>
      </c>
    </row>
    <row r="41" spans="1:19" x14ac:dyDescent="0.25">
      <c r="A41" t="s">
        <v>1060</v>
      </c>
      <c r="B41" t="s">
        <v>477</v>
      </c>
      <c r="C41" t="s">
        <v>1061</v>
      </c>
      <c r="D41" t="s">
        <v>49</v>
      </c>
      <c r="E41" t="s">
        <v>117</v>
      </c>
      <c r="F41" s="51" t="str">
        <f>IF(D41="","",IFERROR(VLOOKUP(D41,'Tabelas auxiliares'!$A$3:$B$61,2,FALSE),"DESCENTRALIZAÇÃO"))</f>
        <v>CCNH - CENTRO DE CIÊNCIAS NATURAIS E HUMANAS</v>
      </c>
      <c r="G41" s="51" t="str">
        <f>IFERROR(VLOOKUP($B41,'Tabelas auxiliares'!$A$65:$C$102,2,FALSE),"")</f>
        <v>Equipamentos - Laboratórios</v>
      </c>
      <c r="H41" s="51" t="str">
        <f>IFERROR(VLOOKUP($B41,'Tabelas auxiliares'!$A$65:$C$102,3,FALSE),"")</f>
        <v>AQUISICAO POR IMPORTACAO / EQUIPAMENTOS NOVOS / MANUTENÇÃO DE EQUIPAMENTOS LABORATORIAIS</v>
      </c>
      <c r="I41" t="s">
        <v>1138</v>
      </c>
      <c r="J41" t="s">
        <v>1205</v>
      </c>
      <c r="K41" t="s">
        <v>1206</v>
      </c>
      <c r="L41" t="s">
        <v>1207</v>
      </c>
      <c r="M41" t="s">
        <v>120</v>
      </c>
      <c r="N41" t="s">
        <v>1069</v>
      </c>
      <c r="O41" t="s">
        <v>121</v>
      </c>
      <c r="P41" s="51" t="str">
        <f t="shared" si="0"/>
        <v>4</v>
      </c>
      <c r="Q41" s="51" t="str">
        <f>IFERROR(VLOOKUP(O41,'Tabelas auxiliares'!$A$224:$E$233,5,FALSE),"")</f>
        <v/>
      </c>
      <c r="R41" s="51" t="str">
        <f>IF(Q41&lt;&gt;"",Q41,IF(P41='Tabelas auxiliares'!$A$237,"CUSTEIO",IF(P41='Tabelas auxiliares'!$A$236,"INVESTIMENTO","")))</f>
        <v>INVESTIMENTO</v>
      </c>
      <c r="S41" s="121">
        <v>12914.8</v>
      </c>
    </row>
    <row r="42" spans="1:19" x14ac:dyDescent="0.25">
      <c r="A42" t="s">
        <v>1060</v>
      </c>
      <c r="B42" t="s">
        <v>477</v>
      </c>
      <c r="C42" t="s">
        <v>1061</v>
      </c>
      <c r="D42" t="s">
        <v>53</v>
      </c>
      <c r="E42" t="s">
        <v>117</v>
      </c>
      <c r="F42" s="51" t="str">
        <f>IF(D42="","",IFERROR(VLOOKUP(D42,'Tabelas auxiliares'!$A$3:$B$61,2,FALSE),"DESCENTRALIZAÇÃO"))</f>
        <v>PROGRAD - PRÓ-REITORIA DE GRADUAÇÃO</v>
      </c>
      <c r="G42" s="51" t="str">
        <f>IFERROR(VLOOKUP($B42,'Tabelas auxiliares'!$A$65:$C$102,2,FALSE),"")</f>
        <v>Equipamentos - Laboratórios</v>
      </c>
      <c r="H42" s="51" t="str">
        <f>IFERROR(VLOOKUP($B42,'Tabelas auxiliares'!$A$65:$C$102,3,FALSE),"")</f>
        <v>AQUISICAO POR IMPORTACAO / EQUIPAMENTOS NOVOS / MANUTENÇÃO DE EQUIPAMENTOS LABORATORIAIS</v>
      </c>
      <c r="I42" t="s">
        <v>1208</v>
      </c>
      <c r="J42" t="s">
        <v>1209</v>
      </c>
      <c r="K42" t="s">
        <v>1210</v>
      </c>
      <c r="L42" t="s">
        <v>1211</v>
      </c>
      <c r="M42" t="s">
        <v>120</v>
      </c>
      <c r="N42" t="s">
        <v>1069</v>
      </c>
      <c r="O42" t="s">
        <v>121</v>
      </c>
      <c r="P42" s="51" t="str">
        <f t="shared" si="0"/>
        <v>4</v>
      </c>
      <c r="Q42" s="51" t="str">
        <f>IFERROR(VLOOKUP(O42,'Tabelas auxiliares'!$A$224:$E$233,5,FALSE),"")</f>
        <v/>
      </c>
      <c r="R42" s="51" t="str">
        <f>IF(Q42&lt;&gt;"",Q42,IF(P42='Tabelas auxiliares'!$A$237,"CUSTEIO",IF(P42='Tabelas auxiliares'!$A$236,"INVESTIMENTO","")))</f>
        <v>INVESTIMENTO</v>
      </c>
      <c r="S42" s="121">
        <v>29361.42</v>
      </c>
    </row>
    <row r="43" spans="1:19" x14ac:dyDescent="0.25">
      <c r="A43" t="s">
        <v>1060</v>
      </c>
      <c r="B43" t="s">
        <v>477</v>
      </c>
      <c r="C43" t="s">
        <v>1061</v>
      </c>
      <c r="D43" t="s">
        <v>53</v>
      </c>
      <c r="E43" t="s">
        <v>117</v>
      </c>
      <c r="F43" s="51" t="str">
        <f>IF(D43="","",IFERROR(VLOOKUP(D43,'Tabelas auxiliares'!$A$3:$B$61,2,FALSE),"DESCENTRALIZAÇÃO"))</f>
        <v>PROGRAD - PRÓ-REITORIA DE GRADUAÇÃO</v>
      </c>
      <c r="G43" s="51" t="str">
        <f>IFERROR(VLOOKUP($B43,'Tabelas auxiliares'!$A$65:$C$102,2,FALSE),"")</f>
        <v>Equipamentos - Laboratórios</v>
      </c>
      <c r="H43" s="51" t="str">
        <f>IFERROR(VLOOKUP($B43,'Tabelas auxiliares'!$A$65:$C$102,3,FALSE),"")</f>
        <v>AQUISICAO POR IMPORTACAO / EQUIPAMENTOS NOVOS / MANUTENÇÃO DE EQUIPAMENTOS LABORATORIAIS</v>
      </c>
      <c r="I43" t="s">
        <v>1212</v>
      </c>
      <c r="J43" t="s">
        <v>1213</v>
      </c>
      <c r="K43" t="s">
        <v>1214</v>
      </c>
      <c r="L43" t="s">
        <v>1215</v>
      </c>
      <c r="M43" t="s">
        <v>120</v>
      </c>
      <c r="N43" t="s">
        <v>1069</v>
      </c>
      <c r="O43" t="s">
        <v>121</v>
      </c>
      <c r="P43" s="51" t="str">
        <f t="shared" si="0"/>
        <v>4</v>
      </c>
      <c r="Q43" s="51" t="str">
        <f>IFERROR(VLOOKUP(O43,'Tabelas auxiliares'!$A$224:$E$233,5,FALSE),"")</f>
        <v/>
      </c>
      <c r="R43" s="51" t="str">
        <f>IF(Q43&lt;&gt;"",Q43,IF(P43='Tabelas auxiliares'!$A$237,"CUSTEIO",IF(P43='Tabelas auxiliares'!$A$236,"INVESTIMENTO","")))</f>
        <v>INVESTIMENTO</v>
      </c>
      <c r="S43" s="121">
        <v>38500.18</v>
      </c>
    </row>
    <row r="44" spans="1:19" x14ac:dyDescent="0.25">
      <c r="A44" t="s">
        <v>1060</v>
      </c>
      <c r="B44" t="s">
        <v>477</v>
      </c>
      <c r="C44" t="s">
        <v>1061</v>
      </c>
      <c r="D44" t="s">
        <v>53</v>
      </c>
      <c r="E44" t="s">
        <v>117</v>
      </c>
      <c r="F44" s="51" t="str">
        <f>IF(D44="","",IFERROR(VLOOKUP(D44,'Tabelas auxiliares'!$A$3:$B$61,2,FALSE),"DESCENTRALIZAÇÃO"))</f>
        <v>PROGRAD - PRÓ-REITORIA DE GRADUAÇÃO</v>
      </c>
      <c r="G44" s="51" t="str">
        <f>IFERROR(VLOOKUP($B44,'Tabelas auxiliares'!$A$65:$C$102,2,FALSE),"")</f>
        <v>Equipamentos - Laboratórios</v>
      </c>
      <c r="H44" s="51" t="str">
        <f>IFERROR(VLOOKUP($B44,'Tabelas auxiliares'!$A$65:$C$102,3,FALSE),"")</f>
        <v>AQUISICAO POR IMPORTACAO / EQUIPAMENTOS NOVOS / MANUTENÇÃO DE EQUIPAMENTOS LABORATORIAIS</v>
      </c>
      <c r="I44" t="s">
        <v>1150</v>
      </c>
      <c r="J44" t="s">
        <v>1216</v>
      </c>
      <c r="K44" t="s">
        <v>1217</v>
      </c>
      <c r="L44" t="s">
        <v>914</v>
      </c>
      <c r="M44" t="s">
        <v>120</v>
      </c>
      <c r="N44" t="s">
        <v>1069</v>
      </c>
      <c r="O44" t="s">
        <v>121</v>
      </c>
      <c r="P44" s="51" t="str">
        <f t="shared" ref="P44:P67" si="1">LEFT(N44,1)</f>
        <v>4</v>
      </c>
      <c r="Q44" s="51" t="str">
        <f>IFERROR(VLOOKUP(O44,'Tabelas auxiliares'!$A$224:$E$233,5,FALSE),"")</f>
        <v/>
      </c>
      <c r="R44" s="51" t="str">
        <f>IF(Q44&lt;&gt;"",Q44,IF(P44='Tabelas auxiliares'!$A$237,"CUSTEIO",IF(P44='Tabelas auxiliares'!$A$236,"INVESTIMENTO","")))</f>
        <v>INVESTIMENTO</v>
      </c>
      <c r="S44" s="121">
        <v>264611.51</v>
      </c>
    </row>
    <row r="45" spans="1:19" x14ac:dyDescent="0.25">
      <c r="A45" t="s">
        <v>1060</v>
      </c>
      <c r="B45" t="s">
        <v>477</v>
      </c>
      <c r="C45" t="s">
        <v>1061</v>
      </c>
      <c r="D45" t="s">
        <v>53</v>
      </c>
      <c r="E45" t="s">
        <v>117</v>
      </c>
      <c r="F45" s="51" t="str">
        <f>IF(D45="","",IFERROR(VLOOKUP(D45,'Tabelas auxiliares'!$A$3:$B$61,2,FALSE),"DESCENTRALIZAÇÃO"))</f>
        <v>PROGRAD - PRÓ-REITORIA DE GRADUAÇÃO</v>
      </c>
      <c r="G45" s="51" t="str">
        <f>IFERROR(VLOOKUP($B45,'Tabelas auxiliares'!$A$65:$C$102,2,FALSE),"")</f>
        <v>Equipamentos - Laboratórios</v>
      </c>
      <c r="H45" s="51" t="str">
        <f>IFERROR(VLOOKUP($B45,'Tabelas auxiliares'!$A$65:$C$102,3,FALSE),"")</f>
        <v>AQUISICAO POR IMPORTACAO / EQUIPAMENTOS NOVOS / MANUTENÇÃO DE EQUIPAMENTOS LABORATORIAIS</v>
      </c>
      <c r="I45" t="s">
        <v>1150</v>
      </c>
      <c r="J45" t="s">
        <v>1216</v>
      </c>
      <c r="K45" t="s">
        <v>1218</v>
      </c>
      <c r="L45" t="s">
        <v>914</v>
      </c>
      <c r="M45" t="s">
        <v>1219</v>
      </c>
      <c r="N45" t="s">
        <v>1069</v>
      </c>
      <c r="O45" t="s">
        <v>121</v>
      </c>
      <c r="P45" s="51" t="str">
        <f t="shared" si="1"/>
        <v>4</v>
      </c>
      <c r="Q45" s="51" t="str">
        <f>IFERROR(VLOOKUP(O45,'Tabelas auxiliares'!$A$224:$E$233,5,FALSE),"")</f>
        <v/>
      </c>
      <c r="R45" s="51" t="str">
        <f>IF(Q45&lt;&gt;"",Q45,IF(P45='Tabelas auxiliares'!$A$237,"CUSTEIO",IF(P45='Tabelas auxiliares'!$A$236,"INVESTIMENTO","")))</f>
        <v>INVESTIMENTO</v>
      </c>
      <c r="S45" s="121">
        <v>146538.44</v>
      </c>
    </row>
    <row r="46" spans="1:19" x14ac:dyDescent="0.25">
      <c r="A46" t="s">
        <v>1060</v>
      </c>
      <c r="B46" t="s">
        <v>483</v>
      </c>
      <c r="C46" t="s">
        <v>1061</v>
      </c>
      <c r="D46" t="s">
        <v>90</v>
      </c>
      <c r="E46" t="s">
        <v>117</v>
      </c>
      <c r="F46" s="51" t="str">
        <f>IF(D46="","",IFERROR(VLOOKUP(D46,'Tabelas auxiliares'!$A$3:$B$61,2,FALSE),"DESCENTRALIZAÇÃO"))</f>
        <v>SUGEPE-FOLHA - PASEP + AUX. MORADIA</v>
      </c>
      <c r="G46" s="51" t="str">
        <f>IFERROR(VLOOKUP($B46,'Tabelas auxiliares'!$A$65:$C$102,2,FALSE),"")</f>
        <v>Folha de pagamento - Ativos, Previdência, PASEP</v>
      </c>
      <c r="H46" s="51" t="str">
        <f>IFERROR(VLOOKUP($B46,'Tabelas auxiliares'!$A$65:$C$102,3,FALSE),"")</f>
        <v>FOLHA DE PAGAMENTO / CONTRIBUICAO PARA O PSS / SUBSTITUICOES / INSS PATRONAL / PASEP</v>
      </c>
      <c r="I46" t="s">
        <v>1220</v>
      </c>
      <c r="J46" t="s">
        <v>1221</v>
      </c>
      <c r="K46" t="s">
        <v>1222</v>
      </c>
      <c r="L46" t="s">
        <v>1223</v>
      </c>
      <c r="M46" t="s">
        <v>120</v>
      </c>
      <c r="N46" t="s">
        <v>1224</v>
      </c>
      <c r="O46" t="s">
        <v>122</v>
      </c>
      <c r="P46" s="51" t="str">
        <f t="shared" si="1"/>
        <v>3</v>
      </c>
      <c r="Q46" s="51" t="str">
        <f>IFERROR(VLOOKUP(O46,'Tabelas auxiliares'!$A$224:$E$233,5,FALSE),"")</f>
        <v>FOLHA DE PESSOAL</v>
      </c>
      <c r="R46" s="51" t="str">
        <f>IF(Q46&lt;&gt;"",Q46,IF(P46='Tabelas auxiliares'!$A$237,"CUSTEIO",IF(P46='Tabelas auxiliares'!$A$236,"INVESTIMENTO","")))</f>
        <v>FOLHA DE PESSOAL</v>
      </c>
      <c r="S46" s="121">
        <v>12281.08</v>
      </c>
    </row>
    <row r="47" spans="1:19" x14ac:dyDescent="0.25">
      <c r="A47" t="s">
        <v>1060</v>
      </c>
      <c r="B47" t="s">
        <v>483</v>
      </c>
      <c r="C47" t="s">
        <v>1061</v>
      </c>
      <c r="D47" t="s">
        <v>90</v>
      </c>
      <c r="E47" t="s">
        <v>117</v>
      </c>
      <c r="F47" s="51" t="str">
        <f>IF(D47="","",IFERROR(VLOOKUP(D47,'Tabelas auxiliares'!$A$3:$B$61,2,FALSE),"DESCENTRALIZAÇÃO"))</f>
        <v>SUGEPE-FOLHA - PASEP + AUX. MORADIA</v>
      </c>
      <c r="G47" s="51" t="str">
        <f>IFERROR(VLOOKUP($B47,'Tabelas auxiliares'!$A$65:$C$102,2,FALSE),"")</f>
        <v>Folha de pagamento - Ativos, Previdência, PASEP</v>
      </c>
      <c r="H47" s="51" t="str">
        <f>IFERROR(VLOOKUP($B47,'Tabelas auxiliares'!$A$65:$C$102,3,FALSE),"")</f>
        <v>FOLHA DE PAGAMENTO / CONTRIBUICAO PARA O PSS / SUBSTITUICOES / INSS PATRONAL / PASEP</v>
      </c>
      <c r="I47" t="s">
        <v>1225</v>
      </c>
      <c r="J47" t="s">
        <v>1226</v>
      </c>
      <c r="K47" t="s">
        <v>1227</v>
      </c>
      <c r="L47" t="s">
        <v>123</v>
      </c>
      <c r="M47" t="s">
        <v>120</v>
      </c>
      <c r="N47" t="s">
        <v>1224</v>
      </c>
      <c r="O47" t="s">
        <v>122</v>
      </c>
      <c r="P47" s="51" t="str">
        <f t="shared" si="1"/>
        <v>3</v>
      </c>
      <c r="Q47" s="51" t="str">
        <f>IFERROR(VLOOKUP(O47,'Tabelas auxiliares'!$A$224:$E$233,5,FALSE),"")</f>
        <v>FOLHA DE PESSOAL</v>
      </c>
      <c r="R47" s="51" t="str">
        <f>IF(Q47&lt;&gt;"",Q47,IF(P47='Tabelas auxiliares'!$A$237,"CUSTEIO",IF(P47='Tabelas auxiliares'!$A$236,"INVESTIMENTO","")))</f>
        <v>FOLHA DE PESSOAL</v>
      </c>
      <c r="S47" s="121">
        <v>12281.08</v>
      </c>
    </row>
    <row r="48" spans="1:19" x14ac:dyDescent="0.25">
      <c r="A48" t="s">
        <v>1060</v>
      </c>
      <c r="B48" t="s">
        <v>483</v>
      </c>
      <c r="C48" t="s">
        <v>1061</v>
      </c>
      <c r="D48" t="s">
        <v>90</v>
      </c>
      <c r="E48" t="s">
        <v>117</v>
      </c>
      <c r="F48" s="51" t="str">
        <f>IF(D48="","",IFERROR(VLOOKUP(D48,'Tabelas auxiliares'!$A$3:$B$61,2,FALSE),"DESCENTRALIZAÇÃO"))</f>
        <v>SUGEPE-FOLHA - PASEP + AUX. MORADIA</v>
      </c>
      <c r="G48" s="51" t="str">
        <f>IFERROR(VLOOKUP($B48,'Tabelas auxiliares'!$A$65:$C$102,2,FALSE),"")</f>
        <v>Folha de pagamento - Ativos, Previdência, PASEP</v>
      </c>
      <c r="H48" s="51" t="str">
        <f>IFERROR(VLOOKUP($B48,'Tabelas auxiliares'!$A$65:$C$102,3,FALSE),"")</f>
        <v>FOLHA DE PAGAMENTO / CONTRIBUICAO PARA O PSS / SUBSTITUICOES / INSS PATRONAL / PASEP</v>
      </c>
      <c r="I48" t="s">
        <v>1228</v>
      </c>
      <c r="J48" t="s">
        <v>1229</v>
      </c>
      <c r="K48" t="s">
        <v>1230</v>
      </c>
      <c r="L48" t="s">
        <v>1231</v>
      </c>
      <c r="M48" t="s">
        <v>120</v>
      </c>
      <c r="N48" t="s">
        <v>1224</v>
      </c>
      <c r="O48" t="s">
        <v>122</v>
      </c>
      <c r="P48" s="51" t="str">
        <f t="shared" si="1"/>
        <v>3</v>
      </c>
      <c r="Q48" s="51" t="str">
        <f>IFERROR(VLOOKUP(O48,'Tabelas auxiliares'!$A$224:$E$233,5,FALSE),"")</f>
        <v>FOLHA DE PESSOAL</v>
      </c>
      <c r="R48" s="51" t="str">
        <f>IF(Q48&lt;&gt;"",Q48,IF(P48='Tabelas auxiliares'!$A$237,"CUSTEIO",IF(P48='Tabelas auxiliares'!$A$236,"INVESTIMENTO","")))</f>
        <v>FOLHA DE PESSOAL</v>
      </c>
      <c r="S48" s="121">
        <v>5097.12</v>
      </c>
    </row>
    <row r="49" spans="1:19" x14ac:dyDescent="0.25">
      <c r="A49" t="s">
        <v>1060</v>
      </c>
      <c r="B49" t="s">
        <v>483</v>
      </c>
      <c r="C49" t="s">
        <v>1061</v>
      </c>
      <c r="D49" t="s">
        <v>90</v>
      </c>
      <c r="E49" t="s">
        <v>117</v>
      </c>
      <c r="F49" s="51" t="str">
        <f>IF(D49="","",IFERROR(VLOOKUP(D49,'Tabelas auxiliares'!$A$3:$B$61,2,FALSE),"DESCENTRALIZAÇÃO"))</f>
        <v>SUGEPE-FOLHA - PASEP + AUX. MORADIA</v>
      </c>
      <c r="G49" s="51" t="str">
        <f>IFERROR(VLOOKUP($B49,'Tabelas auxiliares'!$A$65:$C$102,2,FALSE),"")</f>
        <v>Folha de pagamento - Ativos, Previdência, PASEP</v>
      </c>
      <c r="H49" s="51" t="str">
        <f>IFERROR(VLOOKUP($B49,'Tabelas auxiliares'!$A$65:$C$102,3,FALSE),"")</f>
        <v>FOLHA DE PAGAMENTO / CONTRIBUICAO PARA O PSS / SUBSTITUICOES / INSS PATRONAL / PASEP</v>
      </c>
      <c r="I49" t="s">
        <v>1232</v>
      </c>
      <c r="J49" t="s">
        <v>1233</v>
      </c>
      <c r="K49" t="s">
        <v>1234</v>
      </c>
      <c r="L49" t="s">
        <v>218</v>
      </c>
      <c r="M49" t="s">
        <v>120</v>
      </c>
      <c r="N49" t="s">
        <v>1224</v>
      </c>
      <c r="O49" t="s">
        <v>122</v>
      </c>
      <c r="P49" s="51" t="str">
        <f t="shared" si="1"/>
        <v>3</v>
      </c>
      <c r="Q49" s="51" t="str">
        <f>IFERROR(VLOOKUP(O49,'Tabelas auxiliares'!$A$224:$E$233,5,FALSE),"")</f>
        <v>FOLHA DE PESSOAL</v>
      </c>
      <c r="R49" s="51" t="str">
        <f>IF(Q49&lt;&gt;"",Q49,IF(P49='Tabelas auxiliares'!$A$237,"CUSTEIO",IF(P49='Tabelas auxiliares'!$A$236,"INVESTIMENTO","")))</f>
        <v>FOLHA DE PESSOAL</v>
      </c>
      <c r="S49" s="121">
        <v>12281.08</v>
      </c>
    </row>
    <row r="50" spans="1:19" x14ac:dyDescent="0.25">
      <c r="A50" t="s">
        <v>1060</v>
      </c>
      <c r="B50" t="s">
        <v>483</v>
      </c>
      <c r="C50" t="s">
        <v>1061</v>
      </c>
      <c r="D50" t="s">
        <v>90</v>
      </c>
      <c r="E50" t="s">
        <v>117</v>
      </c>
      <c r="F50" s="51" t="str">
        <f>IF(D50="","",IFERROR(VLOOKUP(D50,'Tabelas auxiliares'!$A$3:$B$61,2,FALSE),"DESCENTRALIZAÇÃO"))</f>
        <v>SUGEPE-FOLHA - PASEP + AUX. MORADIA</v>
      </c>
      <c r="G50" s="51" t="str">
        <f>IFERROR(VLOOKUP($B50,'Tabelas auxiliares'!$A$65:$C$102,2,FALSE),"")</f>
        <v>Folha de pagamento - Ativos, Previdência, PASEP</v>
      </c>
      <c r="H50" s="51" t="str">
        <f>IFERROR(VLOOKUP($B50,'Tabelas auxiliares'!$A$65:$C$102,3,FALSE),"")</f>
        <v>FOLHA DE PAGAMENTO / CONTRIBUICAO PARA O PSS / SUBSTITUICOES / INSS PATRONAL / PASEP</v>
      </c>
      <c r="I50" t="s">
        <v>1181</v>
      </c>
      <c r="J50" t="s">
        <v>1235</v>
      </c>
      <c r="K50" t="s">
        <v>1236</v>
      </c>
      <c r="L50" t="s">
        <v>342</v>
      </c>
      <c r="M50" t="s">
        <v>120</v>
      </c>
      <c r="N50" t="s">
        <v>1224</v>
      </c>
      <c r="O50" t="s">
        <v>122</v>
      </c>
      <c r="P50" s="51" t="str">
        <f t="shared" si="1"/>
        <v>3</v>
      </c>
      <c r="Q50" s="51" t="str">
        <f>IFERROR(VLOOKUP(O50,'Tabelas auxiliares'!$A$224:$E$233,5,FALSE),"")</f>
        <v>FOLHA DE PESSOAL</v>
      </c>
      <c r="R50" s="51" t="str">
        <f>IF(Q50&lt;&gt;"",Q50,IF(P50='Tabelas auxiliares'!$A$237,"CUSTEIO",IF(P50='Tabelas auxiliares'!$A$236,"INVESTIMENTO","")))</f>
        <v>FOLHA DE PESSOAL</v>
      </c>
      <c r="S50" s="121">
        <v>6025.74</v>
      </c>
    </row>
    <row r="51" spans="1:19" x14ac:dyDescent="0.25">
      <c r="A51" t="s">
        <v>1060</v>
      </c>
      <c r="B51" t="s">
        <v>483</v>
      </c>
      <c r="C51" t="s">
        <v>1061</v>
      </c>
      <c r="D51" t="s">
        <v>90</v>
      </c>
      <c r="E51" t="s">
        <v>117</v>
      </c>
      <c r="F51" s="51" t="str">
        <f>IF(D51="","",IFERROR(VLOOKUP(D51,'Tabelas auxiliares'!$A$3:$B$61,2,FALSE),"DESCENTRALIZAÇÃO"))</f>
        <v>SUGEPE-FOLHA - PASEP + AUX. MORADIA</v>
      </c>
      <c r="G51" s="51" t="str">
        <f>IFERROR(VLOOKUP($B51,'Tabelas auxiliares'!$A$65:$C$102,2,FALSE),"")</f>
        <v>Folha de pagamento - Ativos, Previdência, PASEP</v>
      </c>
      <c r="H51" s="51" t="str">
        <f>IFERROR(VLOOKUP($B51,'Tabelas auxiliares'!$A$65:$C$102,3,FALSE),"")</f>
        <v>FOLHA DE PAGAMENTO / CONTRIBUICAO PARA O PSS / SUBSTITUICOES / INSS PATRONAL / PASEP</v>
      </c>
      <c r="I51" t="s">
        <v>1064</v>
      </c>
      <c r="J51" t="s">
        <v>1237</v>
      </c>
      <c r="K51" t="s">
        <v>1238</v>
      </c>
      <c r="L51" t="s">
        <v>871</v>
      </c>
      <c r="M51" t="s">
        <v>120</v>
      </c>
      <c r="N51" t="s">
        <v>1224</v>
      </c>
      <c r="O51" t="s">
        <v>122</v>
      </c>
      <c r="P51" s="51" t="str">
        <f t="shared" si="1"/>
        <v>3</v>
      </c>
      <c r="Q51" s="51" t="str">
        <f>IFERROR(VLOOKUP(O51,'Tabelas auxiliares'!$A$224:$E$233,5,FALSE),"")</f>
        <v>FOLHA DE PESSOAL</v>
      </c>
      <c r="R51" s="51" t="str">
        <f>IF(Q51&lt;&gt;"",Q51,IF(P51='Tabelas auxiliares'!$A$237,"CUSTEIO",IF(P51='Tabelas auxiliares'!$A$236,"INVESTIMENTO","")))</f>
        <v>FOLHA DE PESSOAL</v>
      </c>
      <c r="S51" s="121">
        <v>12281.08</v>
      </c>
    </row>
    <row r="52" spans="1:19" x14ac:dyDescent="0.25">
      <c r="A52" t="s">
        <v>1060</v>
      </c>
      <c r="B52" t="s">
        <v>488</v>
      </c>
      <c r="C52" t="s">
        <v>1061</v>
      </c>
      <c r="D52" t="s">
        <v>45</v>
      </c>
      <c r="E52" t="s">
        <v>117</v>
      </c>
      <c r="F52" s="51" t="str">
        <f>IF(D52="","",IFERROR(VLOOKUP(D52,'Tabelas auxiliares'!$A$3:$B$61,2,FALSE),"DESCENTRALIZAÇÃO"))</f>
        <v>CMCC - CENTRO DE MATEMÁTICA, COMPUTAÇÃO E COGNIÇÃO</v>
      </c>
      <c r="G52" s="51" t="str">
        <f>IFERROR(VLOOKUP($B52,'Tabelas auxiliares'!$A$65:$C$102,2,FALSE),"")</f>
        <v>Internacionalização</v>
      </c>
      <c r="H52" s="51" t="str">
        <f>IFERROR(VLOOKUP($B52,'Tabelas auxiliares'!$A$65:$C$102,3,FALSE),"")</f>
        <v>DIÁRIAS INTERNACIONAIS / PASSAGENS AÉREAS INTERNACIONAIS / AUXÍLIO PARA EVENTOS INTERNACIONAIS / INSCRIÇÃO PARA  EVENTOS INTERNACIONAIS / ANUIDADES ARI / ENCARGO DE CURSOS E CONCURSOS ARI</v>
      </c>
      <c r="I52" t="s">
        <v>1239</v>
      </c>
      <c r="J52" t="s">
        <v>1240</v>
      </c>
      <c r="K52" t="s">
        <v>1241</v>
      </c>
      <c r="L52" t="s">
        <v>1242</v>
      </c>
      <c r="M52" t="s">
        <v>120</v>
      </c>
      <c r="N52" t="s">
        <v>1076</v>
      </c>
      <c r="O52" t="s">
        <v>119</v>
      </c>
      <c r="P52" s="51" t="str">
        <f t="shared" si="1"/>
        <v>3</v>
      </c>
      <c r="Q52" s="51" t="str">
        <f>IFERROR(VLOOKUP(O52,'Tabelas auxiliares'!$A$224:$E$233,5,FALSE),"")</f>
        <v/>
      </c>
      <c r="R52" s="51" t="str">
        <f>IF(Q52&lt;&gt;"",Q52,IF(P52='Tabelas auxiliares'!$A$237,"CUSTEIO",IF(P52='Tabelas auxiliares'!$A$236,"INVESTIMENTO","")))</f>
        <v>CUSTEIO</v>
      </c>
      <c r="S52" s="121">
        <v>524.61</v>
      </c>
    </row>
    <row r="53" spans="1:19" x14ac:dyDescent="0.25">
      <c r="A53" t="s">
        <v>1060</v>
      </c>
      <c r="B53" t="s">
        <v>488</v>
      </c>
      <c r="C53" t="s">
        <v>1061</v>
      </c>
      <c r="D53" t="s">
        <v>45</v>
      </c>
      <c r="E53" t="s">
        <v>117</v>
      </c>
      <c r="F53" s="51" t="str">
        <f>IF(D53="","",IFERROR(VLOOKUP(D53,'Tabelas auxiliares'!$A$3:$B$61,2,FALSE),"DESCENTRALIZAÇÃO"))</f>
        <v>CMCC - CENTRO DE MATEMÁTICA, COMPUTAÇÃO E COGNIÇÃO</v>
      </c>
      <c r="G53" s="51" t="str">
        <f>IFERROR(VLOOKUP($B53,'Tabelas auxiliares'!$A$65:$C$102,2,FALSE),"")</f>
        <v>Internacionalização</v>
      </c>
      <c r="H53" s="51" t="str">
        <f>IFERROR(VLOOKUP($B53,'Tabelas auxiliares'!$A$65:$C$102,3,FALSE),"")</f>
        <v>DIÁRIAS INTERNACIONAIS / PASSAGENS AÉREAS INTERNACIONAIS / AUXÍLIO PARA EVENTOS INTERNACIONAIS / INSCRIÇÃO PARA  EVENTOS INTERNACIONAIS / ANUIDADES ARI / ENCARGO DE CURSOS E CONCURSOS ARI</v>
      </c>
      <c r="I53" t="s">
        <v>1150</v>
      </c>
      <c r="J53" t="s">
        <v>1243</v>
      </c>
      <c r="K53" t="s">
        <v>1244</v>
      </c>
      <c r="L53" t="s">
        <v>1245</v>
      </c>
      <c r="M53" t="s">
        <v>120</v>
      </c>
      <c r="N53" t="s">
        <v>1081</v>
      </c>
      <c r="O53" t="s">
        <v>119</v>
      </c>
      <c r="P53" s="51" t="str">
        <f t="shared" si="1"/>
        <v>3</v>
      </c>
      <c r="Q53" s="51" t="str">
        <f>IFERROR(VLOOKUP(O53,'Tabelas auxiliares'!$A$224:$E$233,5,FALSE),"")</f>
        <v/>
      </c>
      <c r="R53" s="51" t="str">
        <f>IF(Q53&lt;&gt;"",Q53,IF(P53='Tabelas auxiliares'!$A$237,"CUSTEIO",IF(P53='Tabelas auxiliares'!$A$236,"INVESTIMENTO","")))</f>
        <v>CUSTEIO</v>
      </c>
      <c r="S53" s="121">
        <v>492.86</v>
      </c>
    </row>
    <row r="54" spans="1:19" x14ac:dyDescent="0.25">
      <c r="A54" t="s">
        <v>1060</v>
      </c>
      <c r="B54" t="s">
        <v>493</v>
      </c>
      <c r="C54" t="s">
        <v>1061</v>
      </c>
      <c r="D54" t="s">
        <v>43</v>
      </c>
      <c r="E54" t="s">
        <v>117</v>
      </c>
      <c r="F54" s="51" t="str">
        <f>IF(D54="","",IFERROR(VLOOKUP(D54,'Tabelas auxiliares'!$A$3:$B$61,2,FALSE),"DESCENTRALIZAÇÃO"))</f>
        <v>CECS - COMPRAS COMPARTILHADAS</v>
      </c>
      <c r="G54" s="51" t="str">
        <f>IFERROR(VLOOKUP($B54,'Tabelas auxiliares'!$A$65:$C$102,2,FALSE),"")</f>
        <v>Materiais didáticos e serviços - Graduação</v>
      </c>
      <c r="H54" s="51" t="str">
        <f>IFERROR(VLOOKUP($B54,'Tabelas auxiliares'!$A$65:$C$102,3,FALSE),"")</f>
        <v xml:space="preserve">VIDRARIAS / MATERIAL DE CONSUMO / MANUTENÇÃO DE EQUIPAMENTOS / REAGENTES QUIMICOS / MATERIAIS E SERVIÇOS DIVERSOS PARA LABORATORIOS DIDÁTICOS E CURSOS DE GRADUAÇÃO / EPIS PARA LABORATÓRIOS </v>
      </c>
      <c r="I54" t="s">
        <v>1246</v>
      </c>
      <c r="J54" t="s">
        <v>1247</v>
      </c>
      <c r="K54" t="s">
        <v>1248</v>
      </c>
      <c r="L54" t="s">
        <v>1249</v>
      </c>
      <c r="M54" t="s">
        <v>120</v>
      </c>
      <c r="N54" t="s">
        <v>1168</v>
      </c>
      <c r="O54" t="s">
        <v>119</v>
      </c>
      <c r="P54" s="51" t="str">
        <f t="shared" si="1"/>
        <v>3</v>
      </c>
      <c r="Q54" s="51" t="str">
        <f>IFERROR(VLOOKUP(O54,'Tabelas auxiliares'!$A$224:$E$233,5,FALSE),"")</f>
        <v/>
      </c>
      <c r="R54" s="51" t="str">
        <f>IF(Q54&lt;&gt;"",Q54,IF(P54='Tabelas auxiliares'!$A$237,"CUSTEIO",IF(P54='Tabelas auxiliares'!$A$236,"INVESTIMENTO","")))</f>
        <v>CUSTEIO</v>
      </c>
      <c r="S54" s="121">
        <v>1776.2</v>
      </c>
    </row>
    <row r="55" spans="1:19" x14ac:dyDescent="0.25">
      <c r="A55" t="s">
        <v>1060</v>
      </c>
      <c r="B55" t="s">
        <v>493</v>
      </c>
      <c r="C55" t="s">
        <v>1061</v>
      </c>
      <c r="D55" t="s">
        <v>43</v>
      </c>
      <c r="E55" t="s">
        <v>117</v>
      </c>
      <c r="F55" s="51" t="str">
        <f>IF(D55="","",IFERROR(VLOOKUP(D55,'Tabelas auxiliares'!$A$3:$B$61,2,FALSE),"DESCENTRALIZAÇÃO"))</f>
        <v>CECS - COMPRAS COMPARTILHADAS</v>
      </c>
      <c r="G55" s="51" t="str">
        <f>IFERROR(VLOOKUP($B55,'Tabelas auxiliares'!$A$65:$C$102,2,FALSE),"")</f>
        <v>Materiais didáticos e serviços - Graduação</v>
      </c>
      <c r="H55" s="51" t="str">
        <f>IFERROR(VLOOKUP($B55,'Tabelas auxiliares'!$A$65:$C$102,3,FALSE),"")</f>
        <v xml:space="preserve">VIDRARIAS / MATERIAL DE CONSUMO / MANUTENÇÃO DE EQUIPAMENTOS / REAGENTES QUIMICOS / MATERIAIS E SERVIÇOS DIVERSOS PARA LABORATORIOS DIDÁTICOS E CURSOS DE GRADUAÇÃO / EPIS PARA LABORATÓRIOS </v>
      </c>
      <c r="I55" t="s">
        <v>1250</v>
      </c>
      <c r="J55" t="s">
        <v>1251</v>
      </c>
      <c r="K55" t="s">
        <v>1252</v>
      </c>
      <c r="L55" t="s">
        <v>1253</v>
      </c>
      <c r="M55" t="s">
        <v>120</v>
      </c>
      <c r="N55" t="s">
        <v>1168</v>
      </c>
      <c r="O55" t="s">
        <v>119</v>
      </c>
      <c r="P55" s="51" t="str">
        <f t="shared" si="1"/>
        <v>3</v>
      </c>
      <c r="Q55" s="51" t="str">
        <f>IFERROR(VLOOKUP(O55,'Tabelas auxiliares'!$A$224:$E$233,5,FALSE),"")</f>
        <v/>
      </c>
      <c r="R55" s="51" t="str">
        <f>IF(Q55&lt;&gt;"",Q55,IF(P55='Tabelas auxiliares'!$A$237,"CUSTEIO",IF(P55='Tabelas auxiliares'!$A$236,"INVESTIMENTO","")))</f>
        <v>CUSTEIO</v>
      </c>
      <c r="S55" s="121">
        <v>30194.080000000002</v>
      </c>
    </row>
    <row r="56" spans="1:19" x14ac:dyDescent="0.25">
      <c r="A56" t="s">
        <v>1060</v>
      </c>
      <c r="B56" t="s">
        <v>493</v>
      </c>
      <c r="C56" t="s">
        <v>1061</v>
      </c>
      <c r="D56" t="s">
        <v>45</v>
      </c>
      <c r="E56" t="s">
        <v>117</v>
      </c>
      <c r="F56" s="51" t="str">
        <f>IF(D56="","",IFERROR(VLOOKUP(D56,'Tabelas auxiliares'!$A$3:$B$61,2,FALSE),"DESCENTRALIZAÇÃO"))</f>
        <v>CMCC - CENTRO DE MATEMÁTICA, COMPUTAÇÃO E COGNIÇÃO</v>
      </c>
      <c r="G56" s="51" t="str">
        <f>IFERROR(VLOOKUP($B56,'Tabelas auxiliares'!$A$65:$C$102,2,FALSE),"")</f>
        <v>Materiais didáticos e serviços - Graduação</v>
      </c>
      <c r="H56" s="51" t="str">
        <f>IFERROR(VLOOKUP($B56,'Tabelas auxiliares'!$A$65:$C$102,3,FALSE),"")</f>
        <v xml:space="preserve">VIDRARIAS / MATERIAL DE CONSUMO / MANUTENÇÃO DE EQUIPAMENTOS / REAGENTES QUIMICOS / MATERIAIS E SERVIÇOS DIVERSOS PARA LABORATORIOS DIDÁTICOS E CURSOS DE GRADUAÇÃO / EPIS PARA LABORATÓRIOS </v>
      </c>
      <c r="I56" t="s">
        <v>1254</v>
      </c>
      <c r="J56" t="s">
        <v>1255</v>
      </c>
      <c r="K56" t="s">
        <v>1256</v>
      </c>
      <c r="L56" t="s">
        <v>1257</v>
      </c>
      <c r="M56" t="s">
        <v>120</v>
      </c>
      <c r="N56" t="s">
        <v>1147</v>
      </c>
      <c r="O56" t="s">
        <v>119</v>
      </c>
      <c r="P56" s="51" t="str">
        <f t="shared" si="1"/>
        <v>3</v>
      </c>
      <c r="Q56" s="51" t="str">
        <f>IFERROR(VLOOKUP(O56,'Tabelas auxiliares'!$A$224:$E$233,5,FALSE),"")</f>
        <v/>
      </c>
      <c r="R56" s="51" t="str">
        <f>IF(Q56&lt;&gt;"",Q56,IF(P56='Tabelas auxiliares'!$A$237,"CUSTEIO",IF(P56='Tabelas auxiliares'!$A$236,"INVESTIMENTO","")))</f>
        <v>CUSTEIO</v>
      </c>
      <c r="S56" s="121">
        <v>4733.33</v>
      </c>
    </row>
    <row r="57" spans="1:19" x14ac:dyDescent="0.25">
      <c r="A57" t="s">
        <v>1060</v>
      </c>
      <c r="B57" t="s">
        <v>493</v>
      </c>
      <c r="C57" t="s">
        <v>1061</v>
      </c>
      <c r="D57" t="s">
        <v>45</v>
      </c>
      <c r="E57" t="s">
        <v>117</v>
      </c>
      <c r="F57" s="51" t="str">
        <f>IF(D57="","",IFERROR(VLOOKUP(D57,'Tabelas auxiliares'!$A$3:$B$61,2,FALSE),"DESCENTRALIZAÇÃO"))</f>
        <v>CMCC - CENTRO DE MATEMÁTICA, COMPUTAÇÃO E COGNIÇÃO</v>
      </c>
      <c r="G57" s="51" t="str">
        <f>IFERROR(VLOOKUP($B57,'Tabelas auxiliares'!$A$65:$C$102,2,FALSE),"")</f>
        <v>Materiais didáticos e serviços - Graduação</v>
      </c>
      <c r="H57" s="51" t="str">
        <f>IFERROR(VLOOKUP($B57,'Tabelas auxiliares'!$A$65:$C$102,3,FALSE),"")</f>
        <v xml:space="preserve">VIDRARIAS / MATERIAL DE CONSUMO / MANUTENÇÃO DE EQUIPAMENTOS / REAGENTES QUIMICOS / MATERIAIS E SERVIÇOS DIVERSOS PARA LABORATORIOS DIDÁTICOS E CURSOS DE GRADUAÇÃO / EPIS PARA LABORATÓRIOS </v>
      </c>
      <c r="I57" t="s">
        <v>1201</v>
      </c>
      <c r="J57" t="s">
        <v>1258</v>
      </c>
      <c r="K57" t="s">
        <v>1259</v>
      </c>
      <c r="L57" t="s">
        <v>1260</v>
      </c>
      <c r="M57" t="s">
        <v>120</v>
      </c>
      <c r="N57" t="s">
        <v>1147</v>
      </c>
      <c r="O57" t="s">
        <v>119</v>
      </c>
      <c r="P57" s="51" t="str">
        <f t="shared" si="1"/>
        <v>3</v>
      </c>
      <c r="Q57" s="51" t="str">
        <f>IFERROR(VLOOKUP(O57,'Tabelas auxiliares'!$A$224:$E$233,5,FALSE),"")</f>
        <v/>
      </c>
      <c r="R57" s="51" t="str">
        <f>IF(Q57&lt;&gt;"",Q57,IF(P57='Tabelas auxiliares'!$A$237,"CUSTEIO",IF(P57='Tabelas auxiliares'!$A$236,"INVESTIMENTO","")))</f>
        <v>CUSTEIO</v>
      </c>
      <c r="S57" s="121">
        <v>8977.26</v>
      </c>
    </row>
    <row r="58" spans="1:19" x14ac:dyDescent="0.25">
      <c r="A58" t="s">
        <v>1060</v>
      </c>
      <c r="B58" t="s">
        <v>493</v>
      </c>
      <c r="C58" t="s">
        <v>1061</v>
      </c>
      <c r="D58" t="s">
        <v>45</v>
      </c>
      <c r="E58" t="s">
        <v>117</v>
      </c>
      <c r="F58" s="51" t="str">
        <f>IF(D58="","",IFERROR(VLOOKUP(D58,'Tabelas auxiliares'!$A$3:$B$61,2,FALSE),"DESCENTRALIZAÇÃO"))</f>
        <v>CMCC - CENTRO DE MATEMÁTICA, COMPUTAÇÃO E COGNIÇÃO</v>
      </c>
      <c r="G58" s="51" t="str">
        <f>IFERROR(VLOOKUP($B58,'Tabelas auxiliares'!$A$65:$C$102,2,FALSE),"")</f>
        <v>Materiais didáticos e serviços - Graduação</v>
      </c>
      <c r="H58" s="51" t="str">
        <f>IFERROR(VLOOKUP($B58,'Tabelas auxiliares'!$A$65:$C$102,3,FALSE),"")</f>
        <v xml:space="preserve">VIDRARIAS / MATERIAL DE CONSUMO / MANUTENÇÃO DE EQUIPAMENTOS / REAGENTES QUIMICOS / MATERIAIS E SERVIÇOS DIVERSOS PARA LABORATORIOS DIDÁTICOS E CURSOS DE GRADUAÇÃO / EPIS PARA LABORATÓRIOS </v>
      </c>
      <c r="I58" t="s">
        <v>1150</v>
      </c>
      <c r="J58" t="s">
        <v>1261</v>
      </c>
      <c r="K58" t="s">
        <v>1262</v>
      </c>
      <c r="L58" t="s">
        <v>1263</v>
      </c>
      <c r="M58" t="s">
        <v>120</v>
      </c>
      <c r="N58" t="s">
        <v>1180</v>
      </c>
      <c r="O58" t="s">
        <v>119</v>
      </c>
      <c r="P58" s="51" t="str">
        <f t="shared" si="1"/>
        <v>3</v>
      </c>
      <c r="Q58" s="51" t="str">
        <f>IFERROR(VLOOKUP(O58,'Tabelas auxiliares'!$A$224:$E$233,5,FALSE),"")</f>
        <v/>
      </c>
      <c r="R58" s="51" t="str">
        <f>IF(Q58&lt;&gt;"",Q58,IF(P58='Tabelas auxiliares'!$A$237,"CUSTEIO",IF(P58='Tabelas auxiliares'!$A$236,"INVESTIMENTO","")))</f>
        <v>CUSTEIO</v>
      </c>
      <c r="S58" s="121">
        <v>1800</v>
      </c>
    </row>
    <row r="59" spans="1:19" x14ac:dyDescent="0.25">
      <c r="A59" t="s">
        <v>1060</v>
      </c>
      <c r="B59" t="s">
        <v>493</v>
      </c>
      <c r="C59" t="s">
        <v>1061</v>
      </c>
      <c r="D59" t="s">
        <v>45</v>
      </c>
      <c r="E59" t="s">
        <v>117</v>
      </c>
      <c r="F59" s="51" t="str">
        <f>IF(D59="","",IFERROR(VLOOKUP(D59,'Tabelas auxiliares'!$A$3:$B$61,2,FALSE),"DESCENTRALIZAÇÃO"))</f>
        <v>CMCC - CENTRO DE MATEMÁTICA, COMPUTAÇÃO E COGNIÇÃO</v>
      </c>
      <c r="G59" s="51" t="str">
        <f>IFERROR(VLOOKUP($B59,'Tabelas auxiliares'!$A$65:$C$102,2,FALSE),"")</f>
        <v>Materiais didáticos e serviços - Graduação</v>
      </c>
      <c r="H59" s="51" t="str">
        <f>IFERROR(VLOOKUP($B59,'Tabelas auxiliares'!$A$65:$C$102,3,FALSE),"")</f>
        <v xml:space="preserve">VIDRARIAS / MATERIAL DE CONSUMO / MANUTENÇÃO DE EQUIPAMENTOS / REAGENTES QUIMICOS / MATERIAIS E SERVIÇOS DIVERSOS PARA LABORATORIOS DIDÁTICOS E CURSOS DE GRADUAÇÃO / EPIS PARA LABORATÓRIOS </v>
      </c>
      <c r="I59" t="s">
        <v>1150</v>
      </c>
      <c r="J59" t="s">
        <v>1261</v>
      </c>
      <c r="K59" t="s">
        <v>1264</v>
      </c>
      <c r="L59" t="s">
        <v>1263</v>
      </c>
      <c r="M59" t="s">
        <v>120</v>
      </c>
      <c r="N59" t="s">
        <v>1168</v>
      </c>
      <c r="O59" t="s">
        <v>119</v>
      </c>
      <c r="P59" s="51" t="str">
        <f t="shared" si="1"/>
        <v>3</v>
      </c>
      <c r="Q59" s="51" t="str">
        <f>IFERROR(VLOOKUP(O59,'Tabelas auxiliares'!$A$224:$E$233,5,FALSE),"")</f>
        <v/>
      </c>
      <c r="R59" s="51" t="str">
        <f>IF(Q59&lt;&gt;"",Q59,IF(P59='Tabelas auxiliares'!$A$237,"CUSTEIO",IF(P59='Tabelas auxiliares'!$A$236,"INVESTIMENTO","")))</f>
        <v>CUSTEIO</v>
      </c>
      <c r="S59" s="121">
        <v>4749.3500000000004</v>
      </c>
    </row>
    <row r="60" spans="1:19" x14ac:dyDescent="0.25">
      <c r="A60" t="s">
        <v>1060</v>
      </c>
      <c r="B60" t="s">
        <v>493</v>
      </c>
      <c r="C60" t="s">
        <v>1061</v>
      </c>
      <c r="D60" t="s">
        <v>45</v>
      </c>
      <c r="E60" t="s">
        <v>117</v>
      </c>
      <c r="F60" s="51" t="str">
        <f>IF(D60="","",IFERROR(VLOOKUP(D60,'Tabelas auxiliares'!$A$3:$B$61,2,FALSE),"DESCENTRALIZAÇÃO"))</f>
        <v>CMCC - CENTRO DE MATEMÁTICA, COMPUTAÇÃO E COGNIÇÃO</v>
      </c>
      <c r="G60" s="51" t="str">
        <f>IFERROR(VLOOKUP($B60,'Tabelas auxiliares'!$A$65:$C$102,2,FALSE),"")</f>
        <v>Materiais didáticos e serviços - Graduação</v>
      </c>
      <c r="H60" s="51" t="str">
        <f>IFERROR(VLOOKUP($B60,'Tabelas auxiliares'!$A$65:$C$102,3,FALSE),"")</f>
        <v xml:space="preserve">VIDRARIAS / MATERIAL DE CONSUMO / MANUTENÇÃO DE EQUIPAMENTOS / REAGENTES QUIMICOS / MATERIAIS E SERVIÇOS DIVERSOS PARA LABORATORIOS DIDÁTICOS E CURSOS DE GRADUAÇÃO / EPIS PARA LABORATÓRIOS </v>
      </c>
      <c r="I60" t="s">
        <v>1097</v>
      </c>
      <c r="J60" t="s">
        <v>1265</v>
      </c>
      <c r="K60" t="s">
        <v>1266</v>
      </c>
      <c r="L60" t="s">
        <v>1267</v>
      </c>
      <c r="M60" t="s">
        <v>120</v>
      </c>
      <c r="N60" t="s">
        <v>1147</v>
      </c>
      <c r="O60" t="s">
        <v>119</v>
      </c>
      <c r="P60" s="51" t="str">
        <f t="shared" si="1"/>
        <v>3</v>
      </c>
      <c r="Q60" s="51" t="str">
        <f>IFERROR(VLOOKUP(O60,'Tabelas auxiliares'!$A$224:$E$233,5,FALSE),"")</f>
        <v/>
      </c>
      <c r="R60" s="51" t="str">
        <f>IF(Q60&lt;&gt;"",Q60,IF(P60='Tabelas auxiliares'!$A$237,"CUSTEIO",IF(P60='Tabelas auxiliares'!$A$236,"INVESTIMENTO","")))</f>
        <v>CUSTEIO</v>
      </c>
      <c r="S60" s="121">
        <v>2849.5</v>
      </c>
    </row>
    <row r="61" spans="1:19" x14ac:dyDescent="0.25">
      <c r="A61" t="s">
        <v>1060</v>
      </c>
      <c r="B61" t="s">
        <v>493</v>
      </c>
      <c r="C61" t="s">
        <v>1061</v>
      </c>
      <c r="D61" t="s">
        <v>49</v>
      </c>
      <c r="E61" t="s">
        <v>117</v>
      </c>
      <c r="F61" s="51" t="str">
        <f>IF(D61="","",IFERROR(VLOOKUP(D61,'Tabelas auxiliares'!$A$3:$B$61,2,FALSE),"DESCENTRALIZAÇÃO"))</f>
        <v>CCNH - CENTRO DE CIÊNCIAS NATURAIS E HUMANAS</v>
      </c>
      <c r="G61" s="51" t="str">
        <f>IFERROR(VLOOKUP($B61,'Tabelas auxiliares'!$A$65:$C$102,2,FALSE),"")</f>
        <v>Materiais didáticos e serviços - Graduação</v>
      </c>
      <c r="H61" s="51" t="str">
        <f>IFERROR(VLOOKUP($B61,'Tabelas auxiliares'!$A$65:$C$102,3,FALSE),"")</f>
        <v xml:space="preserve">VIDRARIAS / MATERIAL DE CONSUMO / MANUTENÇÃO DE EQUIPAMENTOS / REAGENTES QUIMICOS / MATERIAIS E SERVIÇOS DIVERSOS PARA LABORATORIOS DIDÁTICOS E CURSOS DE GRADUAÇÃO / EPIS PARA LABORATÓRIOS </v>
      </c>
      <c r="I61" t="s">
        <v>1268</v>
      </c>
      <c r="J61" t="s">
        <v>1269</v>
      </c>
      <c r="K61" t="s">
        <v>1270</v>
      </c>
      <c r="L61" t="s">
        <v>1271</v>
      </c>
      <c r="M61" t="s">
        <v>120</v>
      </c>
      <c r="N61" t="s">
        <v>1168</v>
      </c>
      <c r="O61" t="s">
        <v>119</v>
      </c>
      <c r="P61" s="51" t="str">
        <f t="shared" si="1"/>
        <v>3</v>
      </c>
      <c r="Q61" s="51" t="str">
        <f>IFERROR(VLOOKUP(O61,'Tabelas auxiliares'!$A$224:$E$233,5,FALSE),"")</f>
        <v/>
      </c>
      <c r="R61" s="51" t="str">
        <f>IF(Q61&lt;&gt;"",Q61,IF(P61='Tabelas auxiliares'!$A$237,"CUSTEIO",IF(P61='Tabelas auxiliares'!$A$236,"INVESTIMENTO","")))</f>
        <v>CUSTEIO</v>
      </c>
      <c r="S61" s="121">
        <v>57818.78</v>
      </c>
    </row>
    <row r="62" spans="1:19" x14ac:dyDescent="0.25">
      <c r="A62" t="s">
        <v>1060</v>
      </c>
      <c r="B62" t="s">
        <v>493</v>
      </c>
      <c r="C62" t="s">
        <v>1061</v>
      </c>
      <c r="D62" t="s">
        <v>49</v>
      </c>
      <c r="E62" t="s">
        <v>117</v>
      </c>
      <c r="F62" s="51" t="str">
        <f>IF(D62="","",IFERROR(VLOOKUP(D62,'Tabelas auxiliares'!$A$3:$B$61,2,FALSE),"DESCENTRALIZAÇÃO"))</f>
        <v>CCNH - CENTRO DE CIÊNCIAS NATURAIS E HUMANAS</v>
      </c>
      <c r="G62" s="51" t="str">
        <f>IFERROR(VLOOKUP($B62,'Tabelas auxiliares'!$A$65:$C$102,2,FALSE),"")</f>
        <v>Materiais didáticos e serviços - Graduação</v>
      </c>
      <c r="H62" s="51" t="str">
        <f>IFERROR(VLOOKUP($B62,'Tabelas auxiliares'!$A$65:$C$102,3,FALSE),"")</f>
        <v xml:space="preserve">VIDRARIAS / MATERIAL DE CONSUMO / MANUTENÇÃO DE EQUIPAMENTOS / REAGENTES QUIMICOS / MATERIAIS E SERVIÇOS DIVERSOS PARA LABORATORIOS DIDÁTICOS E CURSOS DE GRADUAÇÃO / EPIS PARA LABORATÓRIOS </v>
      </c>
      <c r="I62" t="s">
        <v>1272</v>
      </c>
      <c r="J62" t="s">
        <v>1273</v>
      </c>
      <c r="K62" t="s">
        <v>1274</v>
      </c>
      <c r="L62" t="s">
        <v>1275</v>
      </c>
      <c r="M62" t="s">
        <v>120</v>
      </c>
      <c r="N62" t="s">
        <v>1168</v>
      </c>
      <c r="O62" t="s">
        <v>119</v>
      </c>
      <c r="P62" s="51" t="str">
        <f t="shared" si="1"/>
        <v>3</v>
      </c>
      <c r="Q62" s="51" t="str">
        <f>IFERROR(VLOOKUP(O62,'Tabelas auxiliares'!$A$224:$E$233,5,FALSE),"")</f>
        <v/>
      </c>
      <c r="R62" s="51" t="str">
        <f>IF(Q62&lt;&gt;"",Q62,IF(P62='Tabelas auxiliares'!$A$237,"CUSTEIO",IF(P62='Tabelas auxiliares'!$A$236,"INVESTIMENTO","")))</f>
        <v>CUSTEIO</v>
      </c>
      <c r="S62" s="121">
        <v>9421.52</v>
      </c>
    </row>
    <row r="63" spans="1:19" x14ac:dyDescent="0.25">
      <c r="A63" t="s">
        <v>1060</v>
      </c>
      <c r="B63" t="s">
        <v>493</v>
      </c>
      <c r="C63" t="s">
        <v>1061</v>
      </c>
      <c r="D63" t="s">
        <v>49</v>
      </c>
      <c r="E63" t="s">
        <v>117</v>
      </c>
      <c r="F63" s="51" t="str">
        <f>IF(D63="","",IFERROR(VLOOKUP(D63,'Tabelas auxiliares'!$A$3:$B$61,2,FALSE),"DESCENTRALIZAÇÃO"))</f>
        <v>CCNH - CENTRO DE CIÊNCIAS NATURAIS E HUMANAS</v>
      </c>
      <c r="G63" s="51" t="str">
        <f>IFERROR(VLOOKUP($B63,'Tabelas auxiliares'!$A$65:$C$102,2,FALSE),"")</f>
        <v>Materiais didáticos e serviços - Graduação</v>
      </c>
      <c r="H63" s="51" t="str">
        <f>IFERROR(VLOOKUP($B63,'Tabelas auxiliares'!$A$65:$C$102,3,FALSE),"")</f>
        <v xml:space="preserve">VIDRARIAS / MATERIAL DE CONSUMO / MANUTENÇÃO DE EQUIPAMENTOS / REAGENTES QUIMICOS / MATERIAIS E SERVIÇOS DIVERSOS PARA LABORATORIOS DIDÁTICOS E CURSOS DE GRADUAÇÃO / EPIS PARA LABORATÓRIOS </v>
      </c>
      <c r="I63" t="s">
        <v>1272</v>
      </c>
      <c r="J63" t="s">
        <v>1276</v>
      </c>
      <c r="K63" t="s">
        <v>1277</v>
      </c>
      <c r="L63" t="s">
        <v>1278</v>
      </c>
      <c r="M63" t="s">
        <v>120</v>
      </c>
      <c r="N63" t="s">
        <v>1168</v>
      </c>
      <c r="O63" t="s">
        <v>119</v>
      </c>
      <c r="P63" s="51" t="str">
        <f t="shared" si="1"/>
        <v>3</v>
      </c>
      <c r="Q63" s="51" t="str">
        <f>IFERROR(VLOOKUP(O63,'Tabelas auxiliares'!$A$224:$E$233,5,FALSE),"")</f>
        <v/>
      </c>
      <c r="R63" s="51" t="str">
        <f>IF(Q63&lt;&gt;"",Q63,IF(P63='Tabelas auxiliares'!$A$237,"CUSTEIO",IF(P63='Tabelas auxiliares'!$A$236,"INVESTIMENTO","")))</f>
        <v>CUSTEIO</v>
      </c>
      <c r="S63" s="121">
        <v>7223.92</v>
      </c>
    </row>
    <row r="64" spans="1:19" x14ac:dyDescent="0.25">
      <c r="A64" t="s">
        <v>1060</v>
      </c>
      <c r="B64" t="s">
        <v>493</v>
      </c>
      <c r="C64" t="s">
        <v>1061</v>
      </c>
      <c r="D64" t="s">
        <v>51</v>
      </c>
      <c r="E64" t="s">
        <v>117</v>
      </c>
      <c r="F64" s="51" t="str">
        <f>IF(D64="","",IFERROR(VLOOKUP(D64,'Tabelas auxiliares'!$A$3:$B$61,2,FALSE),"DESCENTRALIZAÇÃO"))</f>
        <v>CCNH - COMPRAS COMPARTILHADAS</v>
      </c>
      <c r="G64" s="51" t="str">
        <f>IFERROR(VLOOKUP($B64,'Tabelas auxiliares'!$A$65:$C$102,2,FALSE),"")</f>
        <v>Materiais didáticos e serviços - Graduação</v>
      </c>
      <c r="H64" s="51" t="str">
        <f>IFERROR(VLOOKUP($B64,'Tabelas auxiliares'!$A$65:$C$102,3,FALSE),"")</f>
        <v xml:space="preserve">VIDRARIAS / MATERIAL DE CONSUMO / MANUTENÇÃO DE EQUIPAMENTOS / REAGENTES QUIMICOS / MATERIAIS E SERVIÇOS DIVERSOS PARA LABORATORIOS DIDÁTICOS E CURSOS DE GRADUAÇÃO / EPIS PARA LABORATÓRIOS </v>
      </c>
      <c r="I64" t="s">
        <v>1268</v>
      </c>
      <c r="J64" t="s">
        <v>1269</v>
      </c>
      <c r="K64" t="s">
        <v>1279</v>
      </c>
      <c r="L64" t="s">
        <v>1271</v>
      </c>
      <c r="M64" t="s">
        <v>120</v>
      </c>
      <c r="N64" t="s">
        <v>1168</v>
      </c>
      <c r="O64" t="s">
        <v>119</v>
      </c>
      <c r="P64" s="51" t="str">
        <f t="shared" si="1"/>
        <v>3</v>
      </c>
      <c r="Q64" s="51" t="str">
        <f>IFERROR(VLOOKUP(O64,'Tabelas auxiliares'!$A$224:$E$233,5,FALSE),"")</f>
        <v/>
      </c>
      <c r="R64" s="51" t="str">
        <f>IF(Q64&lt;&gt;"",Q64,IF(P64='Tabelas auxiliares'!$A$237,"CUSTEIO",IF(P64='Tabelas auxiliares'!$A$236,"INVESTIMENTO","")))</f>
        <v>CUSTEIO</v>
      </c>
      <c r="S64" s="121">
        <v>59114.54</v>
      </c>
    </row>
    <row r="65" spans="1:19" x14ac:dyDescent="0.25">
      <c r="A65" t="s">
        <v>1060</v>
      </c>
      <c r="B65" t="s">
        <v>493</v>
      </c>
      <c r="C65" t="s">
        <v>1061</v>
      </c>
      <c r="D65" t="s">
        <v>303</v>
      </c>
      <c r="E65" t="s">
        <v>117</v>
      </c>
      <c r="F65" s="51" t="str">
        <f>IF(D65="","",IFERROR(VLOOKUP(D65,'Tabelas auxiliares'!$A$3:$B$61,2,FALSE),"DESCENTRALIZAÇÃO"))</f>
        <v>CCNH - TRI</v>
      </c>
      <c r="G65" s="51" t="str">
        <f>IFERROR(VLOOKUP($B65,'Tabelas auxiliares'!$A$65:$C$102,2,FALSE),"")</f>
        <v>Materiais didáticos e serviços - Graduação</v>
      </c>
      <c r="H65" s="51" t="str">
        <f>IFERROR(VLOOKUP($B65,'Tabelas auxiliares'!$A$65:$C$102,3,FALSE),"")</f>
        <v xml:space="preserve">VIDRARIAS / MATERIAL DE CONSUMO / MANUTENÇÃO DE EQUIPAMENTOS / REAGENTES QUIMICOS / MATERIAIS E SERVIÇOS DIVERSOS PARA LABORATORIOS DIDÁTICOS E CURSOS DE GRADUAÇÃO / EPIS PARA LABORATÓRIOS </v>
      </c>
      <c r="I65" t="s">
        <v>1268</v>
      </c>
      <c r="J65" t="s">
        <v>1269</v>
      </c>
      <c r="K65" t="s">
        <v>1280</v>
      </c>
      <c r="L65" t="s">
        <v>1271</v>
      </c>
      <c r="M65" t="s">
        <v>180</v>
      </c>
      <c r="N65" t="s">
        <v>1168</v>
      </c>
      <c r="O65" t="s">
        <v>119</v>
      </c>
      <c r="P65" s="51" t="str">
        <f t="shared" si="1"/>
        <v>3</v>
      </c>
      <c r="Q65" s="51" t="str">
        <f>IFERROR(VLOOKUP(O65,'Tabelas auxiliares'!$A$224:$E$233,5,FALSE),"")</f>
        <v/>
      </c>
      <c r="R65" s="51" t="str">
        <f>IF(Q65&lt;&gt;"",Q65,IF(P65='Tabelas auxiliares'!$A$237,"CUSTEIO",IF(P65='Tabelas auxiliares'!$A$236,"INVESTIMENTO","")))</f>
        <v>CUSTEIO</v>
      </c>
      <c r="S65" s="121">
        <v>1186.0999999999999</v>
      </c>
    </row>
    <row r="66" spans="1:19" x14ac:dyDescent="0.25">
      <c r="A66" t="s">
        <v>1060</v>
      </c>
      <c r="B66" t="s">
        <v>502</v>
      </c>
      <c r="C66" t="s">
        <v>1061</v>
      </c>
      <c r="D66" t="s">
        <v>55</v>
      </c>
      <c r="E66" t="s">
        <v>117</v>
      </c>
      <c r="F66" s="51" t="str">
        <f>IF(D66="","",IFERROR(VLOOKUP(D66,'Tabelas auxiliares'!$A$3:$B$61,2,FALSE),"DESCENTRALIZAÇÃO"))</f>
        <v>PROEC - PRÓ-REITORIA DE EXTENSÃO E CULTURA</v>
      </c>
      <c r="G66" s="51" t="str">
        <f>IFERROR(VLOOKUP($B66,'Tabelas auxiliares'!$A$65:$C$102,2,FALSE),"")</f>
        <v>Materiais didáticos e serviços - Extensão</v>
      </c>
      <c r="H66" s="51" t="str">
        <f>IFERROR(VLOOKUP($B66,'Tabelas auxiliares'!$A$65:$C$102,3,FALSE),"")</f>
        <v>MATERIAL DE CONSUMO / MATERIAIS E SERVIÇOS DIVERSOS PARA ATIVIDADES CULTURAIS E DE EXTENSÃO / SERVIÇOS CORO</v>
      </c>
      <c r="I66" t="s">
        <v>1281</v>
      </c>
      <c r="J66" t="s">
        <v>1282</v>
      </c>
      <c r="K66" t="s">
        <v>1283</v>
      </c>
      <c r="L66" t="s">
        <v>1284</v>
      </c>
      <c r="M66" t="s">
        <v>120</v>
      </c>
      <c r="N66" t="s">
        <v>1168</v>
      </c>
      <c r="O66" t="s">
        <v>119</v>
      </c>
      <c r="P66" s="51" t="str">
        <f t="shared" si="1"/>
        <v>3</v>
      </c>
      <c r="Q66" s="51" t="str">
        <f>IFERROR(VLOOKUP(O66,'Tabelas auxiliares'!$A$224:$E$233,5,FALSE),"")</f>
        <v/>
      </c>
      <c r="R66" s="51" t="str">
        <f>IF(Q66&lt;&gt;"",Q66,IF(P66='Tabelas auxiliares'!$A$237,"CUSTEIO",IF(P66='Tabelas auxiliares'!$A$236,"INVESTIMENTO","")))</f>
        <v>CUSTEIO</v>
      </c>
      <c r="S66" s="121">
        <v>1840.05</v>
      </c>
    </row>
    <row r="67" spans="1:19" x14ac:dyDescent="0.25">
      <c r="A67" t="s">
        <v>1060</v>
      </c>
      <c r="B67" t="s">
        <v>502</v>
      </c>
      <c r="C67" t="s">
        <v>1061</v>
      </c>
      <c r="D67" t="s">
        <v>55</v>
      </c>
      <c r="E67" t="s">
        <v>117</v>
      </c>
      <c r="F67" s="51" t="str">
        <f>IF(D67="","",IFERROR(VLOOKUP(D67,'Tabelas auxiliares'!$A$3:$B$61,2,FALSE),"DESCENTRALIZAÇÃO"))</f>
        <v>PROEC - PRÓ-REITORIA DE EXTENSÃO E CULTURA</v>
      </c>
      <c r="G67" s="51" t="str">
        <f>IFERROR(VLOOKUP($B67,'Tabelas auxiliares'!$A$65:$C$102,2,FALSE),"")</f>
        <v>Materiais didáticos e serviços - Extensão</v>
      </c>
      <c r="H67" s="51" t="str">
        <f>IFERROR(VLOOKUP($B67,'Tabelas auxiliares'!$A$65:$C$102,3,FALSE),"")</f>
        <v>MATERIAL DE CONSUMO / MATERIAIS E SERVIÇOS DIVERSOS PARA ATIVIDADES CULTURAIS E DE EXTENSÃO / SERVIÇOS CORO</v>
      </c>
      <c r="I67" t="s">
        <v>1169</v>
      </c>
      <c r="J67" t="s">
        <v>1285</v>
      </c>
      <c r="K67" t="s">
        <v>1286</v>
      </c>
      <c r="L67" t="s">
        <v>1287</v>
      </c>
      <c r="M67" t="s">
        <v>120</v>
      </c>
      <c r="N67" t="s">
        <v>1168</v>
      </c>
      <c r="O67" t="s">
        <v>119</v>
      </c>
      <c r="P67" s="51" t="str">
        <f t="shared" si="1"/>
        <v>3</v>
      </c>
      <c r="Q67" s="51" t="str">
        <f>IFERROR(VLOOKUP(O67,'Tabelas auxiliares'!$A$224:$E$233,5,FALSE),"")</f>
        <v/>
      </c>
      <c r="R67" s="51" t="str">
        <f>IF(Q67&lt;&gt;"",Q67,IF(P67='Tabelas auxiliares'!$A$237,"CUSTEIO",IF(P67='Tabelas auxiliares'!$A$236,"INVESTIMENTO","")))</f>
        <v>CUSTEIO</v>
      </c>
      <c r="S67" s="121">
        <v>1717.93</v>
      </c>
    </row>
    <row r="68" spans="1:19" x14ac:dyDescent="0.25">
      <c r="A68" t="s">
        <v>1060</v>
      </c>
      <c r="B68" t="s">
        <v>502</v>
      </c>
      <c r="C68" t="s">
        <v>1061</v>
      </c>
      <c r="D68" t="s">
        <v>55</v>
      </c>
      <c r="E68" t="s">
        <v>117</v>
      </c>
      <c r="F68" s="51" t="str">
        <f>IF(D68="","",IFERROR(VLOOKUP(D68,'Tabelas auxiliares'!$A$3:$B$61,2,FALSE),"DESCENTRALIZAÇÃO"))</f>
        <v>PROEC - PRÓ-REITORIA DE EXTENSÃO E CULTURA</v>
      </c>
      <c r="G68" s="51" t="str">
        <f>IFERROR(VLOOKUP($B68,'Tabelas auxiliares'!$A$65:$C$102,2,FALSE),"")</f>
        <v>Materiais didáticos e serviços - Extensão</v>
      </c>
      <c r="H68" s="51" t="str">
        <f>IFERROR(VLOOKUP($B68,'Tabelas auxiliares'!$A$65:$C$102,3,FALSE),"")</f>
        <v>MATERIAL DE CONSUMO / MATERIAIS E SERVIÇOS DIVERSOS PARA ATIVIDADES CULTURAIS E DE EXTENSÃO / SERVIÇOS CORO</v>
      </c>
      <c r="I68" t="s">
        <v>1254</v>
      </c>
      <c r="J68" t="s">
        <v>1288</v>
      </c>
      <c r="K68" t="s">
        <v>1289</v>
      </c>
      <c r="L68" t="s">
        <v>1290</v>
      </c>
      <c r="M68" t="s">
        <v>120</v>
      </c>
      <c r="N68" t="s">
        <v>1168</v>
      </c>
      <c r="O68" t="s">
        <v>119</v>
      </c>
      <c r="P68" s="51" t="str">
        <f t="shared" ref="P68:P131" si="2">LEFT(N68,1)</f>
        <v>3</v>
      </c>
      <c r="Q68" s="51" t="str">
        <f>IFERROR(VLOOKUP(O68,'Tabelas auxiliares'!$A$224:$E$233,5,FALSE),"")</f>
        <v/>
      </c>
      <c r="R68" s="51" t="str">
        <f>IF(Q68&lt;&gt;"",Q68,IF(P68='Tabelas auxiliares'!$A$237,"CUSTEIO",IF(P68='Tabelas auxiliares'!$A$236,"INVESTIMENTO","")))</f>
        <v>CUSTEIO</v>
      </c>
      <c r="S68" s="121">
        <v>2249.16</v>
      </c>
    </row>
    <row r="69" spans="1:19" x14ac:dyDescent="0.25">
      <c r="A69" t="s">
        <v>1060</v>
      </c>
      <c r="B69" t="s">
        <v>502</v>
      </c>
      <c r="C69" t="s">
        <v>1061</v>
      </c>
      <c r="D69" t="s">
        <v>55</v>
      </c>
      <c r="E69" t="s">
        <v>117</v>
      </c>
      <c r="F69" s="51" t="str">
        <f>IF(D69="","",IFERROR(VLOOKUP(D69,'Tabelas auxiliares'!$A$3:$B$61,2,FALSE),"DESCENTRALIZAÇÃO"))</f>
        <v>PROEC - PRÓ-REITORIA DE EXTENSÃO E CULTURA</v>
      </c>
      <c r="G69" s="51" t="str">
        <f>IFERROR(VLOOKUP($B69,'Tabelas auxiliares'!$A$65:$C$102,2,FALSE),"")</f>
        <v>Materiais didáticos e serviços - Extensão</v>
      </c>
      <c r="H69" s="51" t="str">
        <f>IFERROR(VLOOKUP($B69,'Tabelas auxiliares'!$A$65:$C$102,3,FALSE),"")</f>
        <v>MATERIAL DE CONSUMO / MATERIAIS E SERVIÇOS DIVERSOS PARA ATIVIDADES CULTURAIS E DE EXTENSÃO / SERVIÇOS CORO</v>
      </c>
      <c r="I69" t="s">
        <v>1291</v>
      </c>
      <c r="J69" t="s">
        <v>1292</v>
      </c>
      <c r="K69" t="s">
        <v>1293</v>
      </c>
      <c r="L69" t="s">
        <v>1294</v>
      </c>
      <c r="M69" t="s">
        <v>120</v>
      </c>
      <c r="N69" t="s">
        <v>1168</v>
      </c>
      <c r="O69" t="s">
        <v>119</v>
      </c>
      <c r="P69" s="51" t="str">
        <f t="shared" si="2"/>
        <v>3</v>
      </c>
      <c r="Q69" s="51" t="str">
        <f>IFERROR(VLOOKUP(O69,'Tabelas auxiliares'!$A$224:$E$233,5,FALSE),"")</f>
        <v/>
      </c>
      <c r="R69" s="51" t="str">
        <f>IF(Q69&lt;&gt;"",Q69,IF(P69='Tabelas auxiliares'!$A$237,"CUSTEIO",IF(P69='Tabelas auxiliares'!$A$236,"INVESTIMENTO","")))</f>
        <v>CUSTEIO</v>
      </c>
      <c r="S69" s="121">
        <v>8652.5400000000009</v>
      </c>
    </row>
    <row r="70" spans="1:19" x14ac:dyDescent="0.25">
      <c r="A70" t="s">
        <v>1060</v>
      </c>
      <c r="B70" t="s">
        <v>502</v>
      </c>
      <c r="C70" t="s">
        <v>1061</v>
      </c>
      <c r="D70" t="s">
        <v>55</v>
      </c>
      <c r="E70" t="s">
        <v>117</v>
      </c>
      <c r="F70" s="51" t="str">
        <f>IF(D70="","",IFERROR(VLOOKUP(D70,'Tabelas auxiliares'!$A$3:$B$61,2,FALSE),"DESCENTRALIZAÇÃO"))</f>
        <v>PROEC - PRÓ-REITORIA DE EXTENSÃO E CULTURA</v>
      </c>
      <c r="G70" s="51" t="str">
        <f>IFERROR(VLOOKUP($B70,'Tabelas auxiliares'!$A$65:$C$102,2,FALSE),"")</f>
        <v>Materiais didáticos e serviços - Extensão</v>
      </c>
      <c r="H70" s="51" t="str">
        <f>IFERROR(VLOOKUP($B70,'Tabelas auxiliares'!$A$65:$C$102,3,FALSE),"")</f>
        <v>MATERIAL DE CONSUMO / MATERIAIS E SERVIÇOS DIVERSOS PARA ATIVIDADES CULTURAIS E DE EXTENSÃO / SERVIÇOS CORO</v>
      </c>
      <c r="I70" t="s">
        <v>1295</v>
      </c>
      <c r="J70" t="s">
        <v>1296</v>
      </c>
      <c r="K70" t="s">
        <v>1297</v>
      </c>
      <c r="L70" t="s">
        <v>1298</v>
      </c>
      <c r="M70" t="s">
        <v>120</v>
      </c>
      <c r="N70" t="s">
        <v>1168</v>
      </c>
      <c r="O70" t="s">
        <v>119</v>
      </c>
      <c r="P70" s="51" t="str">
        <f t="shared" si="2"/>
        <v>3</v>
      </c>
      <c r="Q70" s="51" t="str">
        <f>IFERROR(VLOOKUP(O70,'Tabelas auxiliares'!$A$224:$E$233,5,FALSE),"")</f>
        <v/>
      </c>
      <c r="R70" s="51" t="str">
        <f>IF(Q70&lt;&gt;"",Q70,IF(P70='Tabelas auxiliares'!$A$237,"CUSTEIO",IF(P70='Tabelas auxiliares'!$A$236,"INVESTIMENTO","")))</f>
        <v>CUSTEIO</v>
      </c>
      <c r="S70" s="121">
        <v>1807.28</v>
      </c>
    </row>
    <row r="71" spans="1:19" x14ac:dyDescent="0.25">
      <c r="A71" t="s">
        <v>1060</v>
      </c>
      <c r="B71" t="s">
        <v>502</v>
      </c>
      <c r="C71" t="s">
        <v>1061</v>
      </c>
      <c r="D71" t="s">
        <v>55</v>
      </c>
      <c r="E71" t="s">
        <v>117</v>
      </c>
      <c r="F71" s="51" t="str">
        <f>IF(D71="","",IFERROR(VLOOKUP(D71,'Tabelas auxiliares'!$A$3:$B$61,2,FALSE),"DESCENTRALIZAÇÃO"))</f>
        <v>PROEC - PRÓ-REITORIA DE EXTENSÃO E CULTURA</v>
      </c>
      <c r="G71" s="51" t="str">
        <f>IFERROR(VLOOKUP($B71,'Tabelas auxiliares'!$A$65:$C$102,2,FALSE),"")</f>
        <v>Materiais didáticos e serviços - Extensão</v>
      </c>
      <c r="H71" s="51" t="str">
        <f>IFERROR(VLOOKUP($B71,'Tabelas auxiliares'!$A$65:$C$102,3,FALSE),"")</f>
        <v>MATERIAL DE CONSUMO / MATERIAIS E SERVIÇOS DIVERSOS PARA ATIVIDADES CULTURAIS E DE EXTENSÃO / SERVIÇOS CORO</v>
      </c>
      <c r="I71" t="s">
        <v>1201</v>
      </c>
      <c r="J71" t="s">
        <v>1299</v>
      </c>
      <c r="K71" t="s">
        <v>1300</v>
      </c>
      <c r="L71" t="s">
        <v>1301</v>
      </c>
      <c r="M71" t="s">
        <v>120</v>
      </c>
      <c r="N71" t="s">
        <v>1147</v>
      </c>
      <c r="O71" t="s">
        <v>119</v>
      </c>
      <c r="P71" s="51" t="str">
        <f t="shared" si="2"/>
        <v>3</v>
      </c>
      <c r="Q71" s="51" t="str">
        <f>IFERROR(VLOOKUP(O71,'Tabelas auxiliares'!$A$224:$E$233,5,FALSE),"")</f>
        <v/>
      </c>
      <c r="R71" s="51" t="str">
        <f>IF(Q71&lt;&gt;"",Q71,IF(P71='Tabelas auxiliares'!$A$237,"CUSTEIO",IF(P71='Tabelas auxiliares'!$A$236,"INVESTIMENTO","")))</f>
        <v>CUSTEIO</v>
      </c>
      <c r="S71" s="121">
        <v>16728</v>
      </c>
    </row>
    <row r="72" spans="1:19" x14ac:dyDescent="0.25">
      <c r="A72" t="s">
        <v>1060</v>
      </c>
      <c r="B72" t="s">
        <v>502</v>
      </c>
      <c r="C72" t="s">
        <v>1062</v>
      </c>
      <c r="D72" t="s">
        <v>55</v>
      </c>
      <c r="E72" t="s">
        <v>117</v>
      </c>
      <c r="F72" s="51" t="str">
        <f>IF(D72="","",IFERROR(VLOOKUP(D72,'Tabelas auxiliares'!$A$3:$B$61,2,FALSE),"DESCENTRALIZAÇÃO"))</f>
        <v>PROEC - PRÓ-REITORIA DE EXTENSÃO E CULTURA</v>
      </c>
      <c r="G72" s="51" t="str">
        <f>IFERROR(VLOOKUP($B72,'Tabelas auxiliares'!$A$65:$C$102,2,FALSE),"")</f>
        <v>Materiais didáticos e serviços - Extensão</v>
      </c>
      <c r="H72" s="51" t="str">
        <f>IFERROR(VLOOKUP($B72,'Tabelas auxiliares'!$A$65:$C$102,3,FALSE),"")</f>
        <v>MATERIAL DE CONSUMO / MATERIAIS E SERVIÇOS DIVERSOS PARA ATIVIDADES CULTURAIS E DE EXTENSÃO / SERVIÇOS CORO</v>
      </c>
      <c r="I72" t="s">
        <v>1185</v>
      </c>
      <c r="J72" t="s">
        <v>1302</v>
      </c>
      <c r="K72" t="s">
        <v>1303</v>
      </c>
      <c r="L72" t="s">
        <v>1304</v>
      </c>
      <c r="M72" t="s">
        <v>120</v>
      </c>
      <c r="N72" t="s">
        <v>1305</v>
      </c>
      <c r="O72" t="s">
        <v>119</v>
      </c>
      <c r="P72" s="51" t="str">
        <f t="shared" si="2"/>
        <v>3</v>
      </c>
      <c r="Q72" s="51" t="str">
        <f>IFERROR(VLOOKUP(O72,'Tabelas auxiliares'!$A$224:$E$233,5,FALSE),"")</f>
        <v/>
      </c>
      <c r="R72" s="51" t="str">
        <f>IF(Q72&lt;&gt;"",Q72,IF(P72='Tabelas auxiliares'!$A$237,"CUSTEIO",IF(P72='Tabelas auxiliares'!$A$236,"INVESTIMENTO","")))</f>
        <v>CUSTEIO</v>
      </c>
      <c r="S72" s="121">
        <v>845.36</v>
      </c>
    </row>
    <row r="73" spans="1:19" x14ac:dyDescent="0.25">
      <c r="A73" t="s">
        <v>1060</v>
      </c>
      <c r="B73" t="s">
        <v>505</v>
      </c>
      <c r="C73" t="s">
        <v>1061</v>
      </c>
      <c r="D73" t="s">
        <v>57</v>
      </c>
      <c r="E73" t="s">
        <v>117</v>
      </c>
      <c r="F73" s="51" t="str">
        <f>IF(D73="","",IFERROR(VLOOKUP(D73,'Tabelas auxiliares'!$A$3:$B$61,2,FALSE),"DESCENTRALIZAÇÃO"))</f>
        <v>EDITORA DA UFABC</v>
      </c>
      <c r="G73" s="51" t="str">
        <f>IFERROR(VLOOKUP($B73,'Tabelas auxiliares'!$A$65:$C$102,2,FALSE),"")</f>
        <v>Materiais didáticos e serviços - Editora</v>
      </c>
      <c r="H73" s="51" t="str">
        <f>IFERROR(VLOOKUP($B73,'Tabelas auxiliares'!$A$65:$C$102,3,FALSE),"")</f>
        <v>SERVICO DE ENCADERNAÇÃO /MATERIAL DE CONSUMO / MATERIAL PARA ATIVIDADES DA EDITORA / REGISTRO ISBN</v>
      </c>
      <c r="I73" t="s">
        <v>1306</v>
      </c>
      <c r="J73" t="s">
        <v>1307</v>
      </c>
      <c r="K73" t="s">
        <v>1308</v>
      </c>
      <c r="L73" t="s">
        <v>1309</v>
      </c>
      <c r="M73" t="s">
        <v>120</v>
      </c>
      <c r="N73" t="s">
        <v>1147</v>
      </c>
      <c r="O73" t="s">
        <v>119</v>
      </c>
      <c r="P73" s="51" t="str">
        <f t="shared" si="2"/>
        <v>3</v>
      </c>
      <c r="Q73" s="51" t="str">
        <f>IFERROR(VLOOKUP(O73,'Tabelas auxiliares'!$A$224:$E$233,5,FALSE),"")</f>
        <v/>
      </c>
      <c r="R73" s="51" t="str">
        <f>IF(Q73&lt;&gt;"",Q73,IF(P73='Tabelas auxiliares'!$A$237,"CUSTEIO",IF(P73='Tabelas auxiliares'!$A$236,"INVESTIMENTO","")))</f>
        <v>CUSTEIO</v>
      </c>
      <c r="S73" s="121">
        <v>1650</v>
      </c>
    </row>
    <row r="74" spans="1:19" x14ac:dyDescent="0.25">
      <c r="A74" t="s">
        <v>1060</v>
      </c>
      <c r="B74" t="s">
        <v>505</v>
      </c>
      <c r="C74" t="s">
        <v>1061</v>
      </c>
      <c r="D74" t="s">
        <v>57</v>
      </c>
      <c r="E74" t="s">
        <v>117</v>
      </c>
      <c r="F74" s="51" t="str">
        <f>IF(D74="","",IFERROR(VLOOKUP(D74,'Tabelas auxiliares'!$A$3:$B$61,2,FALSE),"DESCENTRALIZAÇÃO"))</f>
        <v>EDITORA DA UFABC</v>
      </c>
      <c r="G74" s="51" t="str">
        <f>IFERROR(VLOOKUP($B74,'Tabelas auxiliares'!$A$65:$C$102,2,FALSE),"")</f>
        <v>Materiais didáticos e serviços - Editora</v>
      </c>
      <c r="H74" s="51" t="str">
        <f>IFERROR(VLOOKUP($B74,'Tabelas auxiliares'!$A$65:$C$102,3,FALSE),"")</f>
        <v>SERVICO DE ENCADERNAÇÃO /MATERIAL DE CONSUMO / MATERIAL PARA ATIVIDADES DA EDITORA / REGISTRO ISBN</v>
      </c>
      <c r="I74" t="s">
        <v>1306</v>
      </c>
      <c r="J74" t="s">
        <v>1310</v>
      </c>
      <c r="K74" t="s">
        <v>1311</v>
      </c>
      <c r="L74" t="s">
        <v>1309</v>
      </c>
      <c r="M74" t="s">
        <v>120</v>
      </c>
      <c r="N74" t="s">
        <v>1147</v>
      </c>
      <c r="O74" t="s">
        <v>119</v>
      </c>
      <c r="P74" s="51" t="str">
        <f t="shared" si="2"/>
        <v>3</v>
      </c>
      <c r="Q74" s="51" t="str">
        <f>IFERROR(VLOOKUP(O74,'Tabelas auxiliares'!$A$224:$E$233,5,FALSE),"")</f>
        <v/>
      </c>
      <c r="R74" s="51" t="str">
        <f>IF(Q74&lt;&gt;"",Q74,IF(P74='Tabelas auxiliares'!$A$237,"CUSTEIO",IF(P74='Tabelas auxiliares'!$A$236,"INVESTIMENTO","")))</f>
        <v>CUSTEIO</v>
      </c>
      <c r="S74" s="121">
        <v>640</v>
      </c>
    </row>
    <row r="75" spans="1:19" x14ac:dyDescent="0.25">
      <c r="A75" t="s">
        <v>1060</v>
      </c>
      <c r="B75" t="s">
        <v>505</v>
      </c>
      <c r="C75" t="s">
        <v>1061</v>
      </c>
      <c r="D75" t="s">
        <v>57</v>
      </c>
      <c r="E75" t="s">
        <v>117</v>
      </c>
      <c r="F75" s="51" t="str">
        <f>IF(D75="","",IFERROR(VLOOKUP(D75,'Tabelas auxiliares'!$A$3:$B$61,2,FALSE),"DESCENTRALIZAÇÃO"))</f>
        <v>EDITORA DA UFABC</v>
      </c>
      <c r="G75" s="51" t="str">
        <f>IFERROR(VLOOKUP($B75,'Tabelas auxiliares'!$A$65:$C$102,2,FALSE),"")</f>
        <v>Materiais didáticos e serviços - Editora</v>
      </c>
      <c r="H75" s="51" t="str">
        <f>IFERROR(VLOOKUP($B75,'Tabelas auxiliares'!$A$65:$C$102,3,FALSE),"")</f>
        <v>SERVICO DE ENCADERNAÇÃO /MATERIAL DE CONSUMO / MATERIAL PARA ATIVIDADES DA EDITORA / REGISTRO ISBN</v>
      </c>
      <c r="I75" t="s">
        <v>1312</v>
      </c>
      <c r="J75" t="s">
        <v>1313</v>
      </c>
      <c r="K75" t="s">
        <v>1314</v>
      </c>
      <c r="L75" t="s">
        <v>1315</v>
      </c>
      <c r="M75" t="s">
        <v>120</v>
      </c>
      <c r="N75" t="s">
        <v>1147</v>
      </c>
      <c r="O75" t="s">
        <v>119</v>
      </c>
      <c r="P75" s="51" t="str">
        <f t="shared" si="2"/>
        <v>3</v>
      </c>
      <c r="Q75" s="51" t="str">
        <f>IFERROR(VLOOKUP(O75,'Tabelas auxiliares'!$A$224:$E$233,5,FALSE),"")</f>
        <v/>
      </c>
      <c r="R75" s="51" t="str">
        <f>IF(Q75&lt;&gt;"",Q75,IF(P75='Tabelas auxiliares'!$A$237,"CUSTEIO",IF(P75='Tabelas auxiliares'!$A$236,"INVESTIMENTO","")))</f>
        <v>CUSTEIO</v>
      </c>
      <c r="S75" s="121">
        <v>3000</v>
      </c>
    </row>
    <row r="76" spans="1:19" x14ac:dyDescent="0.25">
      <c r="A76" t="s">
        <v>1060</v>
      </c>
      <c r="B76" t="s">
        <v>508</v>
      </c>
      <c r="C76" t="s">
        <v>1061</v>
      </c>
      <c r="D76" t="s">
        <v>35</v>
      </c>
      <c r="E76" t="s">
        <v>117</v>
      </c>
      <c r="F76" s="51" t="str">
        <f>IF(D76="","",IFERROR(VLOOKUP(D76,'Tabelas auxiliares'!$A$3:$B$61,2,FALSE),"DESCENTRALIZAÇÃO"))</f>
        <v>PU - PREFEITURA UNIVERSITÁRIA</v>
      </c>
      <c r="G76" s="51" t="str">
        <f>IFERROR(VLOOKUP($B76,'Tabelas auxiliares'!$A$65:$C$102,2,FALSE),"")</f>
        <v>Materiais de consumo e serviços não acadêmicos</v>
      </c>
      <c r="H76" s="51" t="str">
        <f>IFERROR(VLOOKUP($B76,'Tabelas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6" t="s">
        <v>1181</v>
      </c>
      <c r="J76" t="s">
        <v>1182</v>
      </c>
      <c r="K76" t="s">
        <v>1316</v>
      </c>
      <c r="L76" t="s">
        <v>1317</v>
      </c>
      <c r="M76" t="s">
        <v>120</v>
      </c>
      <c r="N76" t="s">
        <v>1168</v>
      </c>
      <c r="O76" t="s">
        <v>119</v>
      </c>
      <c r="P76" s="51" t="str">
        <f t="shared" si="2"/>
        <v>3</v>
      </c>
      <c r="Q76" s="51" t="str">
        <f>IFERROR(VLOOKUP(O76,'Tabelas auxiliares'!$A$224:$E$233,5,FALSE),"")</f>
        <v/>
      </c>
      <c r="R76" s="51" t="str">
        <f>IF(Q76&lt;&gt;"",Q76,IF(P76='Tabelas auxiliares'!$A$237,"CUSTEIO",IF(P76='Tabelas auxiliares'!$A$236,"INVESTIMENTO","")))</f>
        <v>CUSTEIO</v>
      </c>
      <c r="S76" s="121">
        <v>1858.92</v>
      </c>
    </row>
    <row r="77" spans="1:19" x14ac:dyDescent="0.25">
      <c r="A77" t="s">
        <v>1060</v>
      </c>
      <c r="B77" t="s">
        <v>511</v>
      </c>
      <c r="C77" t="s">
        <v>1061</v>
      </c>
      <c r="D77" t="s">
        <v>35</v>
      </c>
      <c r="E77" t="s">
        <v>117</v>
      </c>
      <c r="F77" s="51" t="str">
        <f>IF(D77="","",IFERROR(VLOOKUP(D77,'Tabelas auxiliares'!$A$3:$B$61,2,FALSE),"DESCENTRALIZAÇÃO"))</f>
        <v>PU - PREFEITURA UNIVERSITÁRIA</v>
      </c>
      <c r="G77" s="51" t="str">
        <f>IFERROR(VLOOKUP($B77,'Tabelas auxiliares'!$A$65:$C$102,2,FALSE),"")</f>
        <v>Manutenção</v>
      </c>
      <c r="H77" s="51" t="str">
        <f>IFERROR(VLOOKUP($B77,'Tabelas auxiliares'!$A$65:$C$102,3,FALSE),"")</f>
        <v>ALMOXARIFADO / AR CONDICIONADO / COMBATE INCÊNDIO / CORTINAS / ELEVADORES / GERADORES DE ENERGIA / HIDRÁULICA / IMÓVEIS / INSTALAÇÕES ELÉTRICAS  / JARDINAGEM / MANUTENÇÃO PREDIAL / DESINSETIZAÇÃO / CHAVEIRO / INVENTÁRIO PATRIMONIAL</v>
      </c>
      <c r="I77" t="s">
        <v>1208</v>
      </c>
      <c r="J77" t="s">
        <v>1318</v>
      </c>
      <c r="K77" t="s">
        <v>1319</v>
      </c>
      <c r="L77" t="s">
        <v>251</v>
      </c>
      <c r="M77" t="s">
        <v>120</v>
      </c>
      <c r="N77" t="s">
        <v>1147</v>
      </c>
      <c r="O77" t="s">
        <v>119</v>
      </c>
      <c r="P77" s="51" t="str">
        <f t="shared" si="2"/>
        <v>3</v>
      </c>
      <c r="Q77" s="51" t="str">
        <f>IFERROR(VLOOKUP(O77,'Tabelas auxiliares'!$A$224:$E$233,5,FALSE),"")</f>
        <v/>
      </c>
      <c r="R77" s="51" t="str">
        <f>IF(Q77&lt;&gt;"",Q77,IF(P77='Tabelas auxiliares'!$A$237,"CUSTEIO",IF(P77='Tabelas auxiliares'!$A$236,"INVESTIMENTO","")))</f>
        <v>CUSTEIO</v>
      </c>
      <c r="S77" s="121">
        <v>140735.21</v>
      </c>
    </row>
    <row r="78" spans="1:19" x14ac:dyDescent="0.25">
      <c r="A78" t="s">
        <v>1060</v>
      </c>
      <c r="B78" t="s">
        <v>511</v>
      </c>
      <c r="C78" t="s">
        <v>1061</v>
      </c>
      <c r="D78" t="s">
        <v>35</v>
      </c>
      <c r="E78" t="s">
        <v>117</v>
      </c>
      <c r="F78" s="51" t="str">
        <f>IF(D78="","",IFERROR(VLOOKUP(D78,'Tabelas auxiliares'!$A$3:$B$61,2,FALSE),"DESCENTRALIZAÇÃO"))</f>
        <v>PU - PREFEITURA UNIVERSITÁRIA</v>
      </c>
      <c r="G78" s="51" t="str">
        <f>IFERROR(VLOOKUP($B78,'Tabelas auxiliares'!$A$65:$C$102,2,FALSE),"")</f>
        <v>Manutenção</v>
      </c>
      <c r="H78" s="51" t="str">
        <f>IFERROR(VLOOKUP($B78,'Tabelas auxiliares'!$A$65:$C$102,3,FALSE),"")</f>
        <v>ALMOXARIFADO / AR CONDICIONADO / COMBATE INCÊNDIO / CORTINAS / ELEVADORES / GERADORES DE ENERGIA / HIDRÁULICA / IMÓVEIS / INSTALAÇÕES ELÉTRICAS  / JARDINAGEM / MANUTENÇÃO PREDIAL / DESINSETIZAÇÃO / CHAVEIRO / INVENTÁRIO PATRIMONIAL</v>
      </c>
      <c r="I78" t="s">
        <v>1320</v>
      </c>
      <c r="J78" t="s">
        <v>1321</v>
      </c>
      <c r="K78" t="s">
        <v>1322</v>
      </c>
      <c r="L78" t="s">
        <v>1323</v>
      </c>
      <c r="M78" t="s">
        <v>120</v>
      </c>
      <c r="N78" t="s">
        <v>1147</v>
      </c>
      <c r="O78" t="s">
        <v>119</v>
      </c>
      <c r="P78" s="51" t="str">
        <f t="shared" si="2"/>
        <v>3</v>
      </c>
      <c r="Q78" s="51" t="str">
        <f>IFERROR(VLOOKUP(O78,'Tabelas auxiliares'!$A$224:$E$233,5,FALSE),"")</f>
        <v/>
      </c>
      <c r="R78" s="51" t="str">
        <f>IF(Q78&lt;&gt;"",Q78,IF(P78='Tabelas auxiliares'!$A$237,"CUSTEIO",IF(P78='Tabelas auxiliares'!$A$236,"INVESTIMENTO","")))</f>
        <v>CUSTEIO</v>
      </c>
      <c r="S78" s="121">
        <v>10932.93</v>
      </c>
    </row>
    <row r="79" spans="1:19" x14ac:dyDescent="0.25">
      <c r="A79" t="s">
        <v>1060</v>
      </c>
      <c r="B79" t="s">
        <v>511</v>
      </c>
      <c r="C79" t="s">
        <v>1061</v>
      </c>
      <c r="D79" t="s">
        <v>35</v>
      </c>
      <c r="E79" t="s">
        <v>117</v>
      </c>
      <c r="F79" s="51" t="str">
        <f>IF(D79="","",IFERROR(VLOOKUP(D79,'Tabelas auxiliares'!$A$3:$B$61,2,FALSE),"DESCENTRALIZAÇÃO"))</f>
        <v>PU - PREFEITURA UNIVERSITÁRIA</v>
      </c>
      <c r="G79" s="51" t="str">
        <f>IFERROR(VLOOKUP($B79,'Tabelas auxiliares'!$A$65:$C$102,2,FALSE),"")</f>
        <v>Manutenção</v>
      </c>
      <c r="H79" s="51" t="str">
        <f>IFERROR(VLOOKUP($B79,'Tabelas auxiliares'!$A$65:$C$102,3,FALSE),"")</f>
        <v>ALMOXARIFADO / AR CONDICIONADO / COMBATE INCÊNDIO / CORTINAS / ELEVADORES / GERADORES DE ENERGIA / HIDRÁULICA / IMÓVEIS / INSTALAÇÕES ELÉTRICAS  / JARDINAGEM / MANUTENÇÃO PREDIAL / DESINSETIZAÇÃO / CHAVEIRO / INVENTÁRIO PATRIMONIAL</v>
      </c>
      <c r="I79" t="s">
        <v>1155</v>
      </c>
      <c r="J79" t="s">
        <v>1324</v>
      </c>
      <c r="K79" t="s">
        <v>1325</v>
      </c>
      <c r="L79" t="s">
        <v>1326</v>
      </c>
      <c r="M79" t="s">
        <v>120</v>
      </c>
      <c r="N79" t="s">
        <v>1147</v>
      </c>
      <c r="O79" t="s">
        <v>119</v>
      </c>
      <c r="P79" s="51" t="str">
        <f t="shared" si="2"/>
        <v>3</v>
      </c>
      <c r="Q79" s="51" t="str">
        <f>IFERROR(VLOOKUP(O79,'Tabelas auxiliares'!$A$224:$E$233,5,FALSE),"")</f>
        <v/>
      </c>
      <c r="R79" s="51" t="str">
        <f>IF(Q79&lt;&gt;"",Q79,IF(P79='Tabelas auxiliares'!$A$237,"CUSTEIO",IF(P79='Tabelas auxiliares'!$A$236,"INVESTIMENTO","")))</f>
        <v>CUSTEIO</v>
      </c>
      <c r="S79" s="121">
        <v>1950.16</v>
      </c>
    </row>
    <row r="80" spans="1:19" x14ac:dyDescent="0.25">
      <c r="A80" t="s">
        <v>1060</v>
      </c>
      <c r="B80" t="s">
        <v>511</v>
      </c>
      <c r="C80" t="s">
        <v>1061</v>
      </c>
      <c r="D80" t="s">
        <v>35</v>
      </c>
      <c r="E80" t="s">
        <v>117</v>
      </c>
      <c r="F80" s="51" t="str">
        <f>IF(D80="","",IFERROR(VLOOKUP(D80,'Tabelas auxiliares'!$A$3:$B$61,2,FALSE),"DESCENTRALIZAÇÃO"))</f>
        <v>PU - PREFEITURA UNIVERSITÁRIA</v>
      </c>
      <c r="G80" s="51" t="str">
        <f>IFERROR(VLOOKUP($B80,'Tabelas auxiliares'!$A$65:$C$102,2,FALSE),"")</f>
        <v>Manutenção</v>
      </c>
      <c r="H80" s="51" t="str">
        <f>IFERROR(VLOOKUP($B80,'Tabelas auxiliares'!$A$65:$C$102,3,FALSE),"")</f>
        <v>ALMOXARIFADO / AR CONDICIONADO / COMBATE INCÊNDIO / CORTINAS / ELEVADORES / GERADORES DE ENERGIA / HIDRÁULICA / IMÓVEIS / INSTALAÇÕES ELÉTRICAS  / JARDINAGEM / MANUTENÇÃO PREDIAL / DESINSETIZAÇÃO / CHAVEIRO / INVENTÁRIO PATRIMONIAL</v>
      </c>
      <c r="I80" t="s">
        <v>1097</v>
      </c>
      <c r="J80" t="s">
        <v>1318</v>
      </c>
      <c r="K80" t="s">
        <v>1327</v>
      </c>
      <c r="L80" t="s">
        <v>251</v>
      </c>
      <c r="M80" t="s">
        <v>1219</v>
      </c>
      <c r="N80" t="s">
        <v>1147</v>
      </c>
      <c r="O80" t="s">
        <v>119</v>
      </c>
      <c r="P80" s="51" t="str">
        <f t="shared" si="2"/>
        <v>3</v>
      </c>
      <c r="Q80" s="51" t="str">
        <f>IFERROR(VLOOKUP(O80,'Tabelas auxiliares'!$A$224:$E$233,5,FALSE),"")</f>
        <v/>
      </c>
      <c r="R80" s="51" t="str">
        <f>IF(Q80&lt;&gt;"",Q80,IF(P80='Tabelas auxiliares'!$A$237,"CUSTEIO",IF(P80='Tabelas auxiliares'!$A$236,"INVESTIMENTO","")))</f>
        <v>CUSTEIO</v>
      </c>
      <c r="S80" s="121">
        <v>668695.18999999994</v>
      </c>
    </row>
    <row r="81" spans="1:19" x14ac:dyDescent="0.25">
      <c r="A81" t="s">
        <v>1060</v>
      </c>
      <c r="B81" t="s">
        <v>511</v>
      </c>
      <c r="C81" t="s">
        <v>1061</v>
      </c>
      <c r="D81" t="s">
        <v>88</v>
      </c>
      <c r="E81" t="s">
        <v>117</v>
      </c>
      <c r="F81" s="51" t="str">
        <f>IF(D81="","",IFERROR(VLOOKUP(D81,'Tabelas auxiliares'!$A$3:$B$61,2,FALSE),"DESCENTRALIZAÇÃO"))</f>
        <v>SUGEPE - SUPERINTENDÊNCIA DE GESTÃO DE PESSOAS</v>
      </c>
      <c r="G81" s="51" t="str">
        <f>IFERROR(VLOOKUP($B81,'Tabelas auxiliares'!$A$65:$C$102,2,FALSE),"")</f>
        <v>Manutenção</v>
      </c>
      <c r="H81" s="51" t="str">
        <f>IFERROR(VLOOKUP($B81,'Tabelas auxiliares'!$A$65:$C$102,3,FALSE),"")</f>
        <v>ALMOXARIFADO / AR CONDICIONADO / COMBATE INCÊNDIO / CORTINAS / ELEVADORES / GERADORES DE ENERGIA / HIDRÁULICA / IMÓVEIS / INSTALAÇÕES ELÉTRICAS  / JARDINAGEM / MANUTENÇÃO PREDIAL / DESINSETIZAÇÃO / CHAVEIRO / INVENTÁRIO PATRIMONIAL</v>
      </c>
      <c r="I81" t="s">
        <v>1306</v>
      </c>
      <c r="J81" t="s">
        <v>1328</v>
      </c>
      <c r="K81" t="s">
        <v>1329</v>
      </c>
      <c r="L81" t="s">
        <v>1330</v>
      </c>
      <c r="M81" t="s">
        <v>120</v>
      </c>
      <c r="N81" t="s">
        <v>1147</v>
      </c>
      <c r="O81" t="s">
        <v>119</v>
      </c>
      <c r="P81" s="51" t="str">
        <f t="shared" si="2"/>
        <v>3</v>
      </c>
      <c r="Q81" s="51" t="str">
        <f>IFERROR(VLOOKUP(O81,'Tabelas auxiliares'!$A$224:$E$233,5,FALSE),"")</f>
        <v/>
      </c>
      <c r="R81" s="51" t="str">
        <f>IF(Q81&lt;&gt;"",Q81,IF(P81='Tabelas auxiliares'!$A$237,"CUSTEIO",IF(P81='Tabelas auxiliares'!$A$236,"INVESTIMENTO","")))</f>
        <v>CUSTEIO</v>
      </c>
      <c r="S81" s="121">
        <v>6502.9</v>
      </c>
    </row>
    <row r="82" spans="1:19" x14ac:dyDescent="0.25">
      <c r="A82" t="s">
        <v>1060</v>
      </c>
      <c r="B82" t="s">
        <v>511</v>
      </c>
      <c r="C82" t="s">
        <v>1063</v>
      </c>
      <c r="D82" t="s">
        <v>53</v>
      </c>
      <c r="E82" t="s">
        <v>117</v>
      </c>
      <c r="F82" s="51" t="str">
        <f>IF(D82="","",IFERROR(VLOOKUP(D82,'Tabelas auxiliares'!$A$3:$B$61,2,FALSE),"DESCENTRALIZAÇÃO"))</f>
        <v>PROGRAD - PRÓ-REITORIA DE GRADUAÇÃO</v>
      </c>
      <c r="G82" s="51" t="str">
        <f>IFERROR(VLOOKUP($B82,'Tabelas auxiliares'!$A$65:$C$102,2,FALSE),"")</f>
        <v>Manutenção</v>
      </c>
      <c r="H82" s="51" t="str">
        <f>IFERROR(VLOOKUP($B82,'Tabelas auxiliares'!$A$65:$C$102,3,FALSE),"")</f>
        <v>ALMOXARIFADO / AR CONDICIONADO / COMBATE INCÊNDIO / CORTINAS / ELEVADORES / GERADORES DE ENERGIA / HIDRÁULICA / IMÓVEIS / INSTALAÇÕES ELÉTRICAS  / JARDINAGEM / MANUTENÇÃO PREDIAL / DESINSETIZAÇÃO / CHAVEIRO / INVENTÁRIO PATRIMONIAL</v>
      </c>
      <c r="I82" t="s">
        <v>1071</v>
      </c>
      <c r="J82" t="s">
        <v>1331</v>
      </c>
      <c r="K82" t="s">
        <v>1332</v>
      </c>
      <c r="L82" t="s">
        <v>1333</v>
      </c>
      <c r="M82" t="s">
        <v>120</v>
      </c>
      <c r="N82" t="s">
        <v>1147</v>
      </c>
      <c r="O82" t="s">
        <v>119</v>
      </c>
      <c r="P82" s="51" t="str">
        <f t="shared" si="2"/>
        <v>3</v>
      </c>
      <c r="Q82" s="51" t="str">
        <f>IFERROR(VLOOKUP(O82,'Tabelas auxiliares'!$A$224:$E$233,5,FALSE),"")</f>
        <v/>
      </c>
      <c r="R82" s="51" t="str">
        <f>IF(Q82&lt;&gt;"",Q82,IF(P82='Tabelas auxiliares'!$A$237,"CUSTEIO",IF(P82='Tabelas auxiliares'!$A$236,"INVESTIMENTO","")))</f>
        <v>CUSTEIO</v>
      </c>
      <c r="S82" s="121">
        <v>24485.8</v>
      </c>
    </row>
    <row r="83" spans="1:19" x14ac:dyDescent="0.25">
      <c r="A83" t="s">
        <v>1060</v>
      </c>
      <c r="B83" t="s">
        <v>521</v>
      </c>
      <c r="C83" t="s">
        <v>1061</v>
      </c>
      <c r="D83" t="s">
        <v>67</v>
      </c>
      <c r="E83" t="s">
        <v>117</v>
      </c>
      <c r="F83" s="51" t="str">
        <f>IF(D83="","",IFERROR(VLOOKUP(D83,'Tabelas auxiliares'!$A$3:$B$61,2,FALSE),"DESCENTRALIZAÇÃO"))</f>
        <v>PROAP - PRÓ-REITORIA DE POLÍTICAS AFIRMATIVAS</v>
      </c>
      <c r="G83" s="51" t="str">
        <f>IFERROR(VLOOKUP($B83,'Tabelas auxiliares'!$A$65:$C$102,2,FALSE),"")</f>
        <v>Segurança e vigilância</v>
      </c>
      <c r="H83" s="51" t="str">
        <f>IFERROR(VLOOKUP($B83,'Tabelas auxiliares'!$A$65:$C$102,3,FALSE),"")</f>
        <v>SISTEMA DE SEGURANÇA / VIGILÂNCIA</v>
      </c>
      <c r="I83" t="s">
        <v>1334</v>
      </c>
      <c r="J83" t="s">
        <v>1335</v>
      </c>
      <c r="K83" t="s">
        <v>1336</v>
      </c>
      <c r="L83" t="s">
        <v>1337</v>
      </c>
      <c r="M83" t="s">
        <v>120</v>
      </c>
      <c r="N83" t="s">
        <v>1149</v>
      </c>
      <c r="O83" t="s">
        <v>119</v>
      </c>
      <c r="P83" s="51" t="str">
        <f t="shared" si="2"/>
        <v>3</v>
      </c>
      <c r="Q83" s="51" t="str">
        <f>IFERROR(VLOOKUP(O83,'Tabelas auxiliares'!$A$224:$E$233,5,FALSE),"")</f>
        <v/>
      </c>
      <c r="R83" s="51" t="str">
        <f>IF(Q83&lt;&gt;"",Q83,IF(P83='Tabelas auxiliares'!$A$237,"CUSTEIO",IF(P83='Tabelas auxiliares'!$A$236,"INVESTIMENTO","")))</f>
        <v>CUSTEIO</v>
      </c>
      <c r="S83" s="121">
        <v>1562707.74</v>
      </c>
    </row>
    <row r="84" spans="1:19" x14ac:dyDescent="0.25">
      <c r="A84" t="s">
        <v>1060</v>
      </c>
      <c r="B84" t="s">
        <v>524</v>
      </c>
      <c r="C84" t="s">
        <v>1061</v>
      </c>
      <c r="D84" t="s">
        <v>25</v>
      </c>
      <c r="E84" t="s">
        <v>117</v>
      </c>
      <c r="F84" s="51" t="str">
        <f>IF(D84="","",IFERROR(VLOOKUP(D84,'Tabelas auxiliares'!$A$3:$B$61,2,FALSE),"DESCENTRALIZAÇÃO"))</f>
        <v>SG - SECRETARIA GERAL</v>
      </c>
      <c r="G84" s="51" t="str">
        <f>IFERROR(VLOOKUP($B84,'Tabelas auxiliares'!$A$65:$C$102,2,FALSE),"")</f>
        <v>Tecnologia da informação e comunicação</v>
      </c>
      <c r="H84" s="51" t="str">
        <f>IFERROR(VLOOKUP($B84,'Tabelas auxiliares'!$A$65:$C$102,3,FALSE),"")</f>
        <v>TELEFONIA / TI</v>
      </c>
      <c r="I84" t="s">
        <v>1123</v>
      </c>
      <c r="J84" t="s">
        <v>1338</v>
      </c>
      <c r="K84" t="s">
        <v>1339</v>
      </c>
      <c r="L84" t="s">
        <v>1340</v>
      </c>
      <c r="M84" t="s">
        <v>120</v>
      </c>
      <c r="N84" t="s">
        <v>1341</v>
      </c>
      <c r="O84" t="s">
        <v>119</v>
      </c>
      <c r="P84" s="51" t="str">
        <f t="shared" si="2"/>
        <v>3</v>
      </c>
      <c r="Q84" s="51" t="str">
        <f>IFERROR(VLOOKUP(O84,'Tabelas auxiliares'!$A$224:$E$233,5,FALSE),"")</f>
        <v/>
      </c>
      <c r="R84" s="51" t="str">
        <f>IF(Q84&lt;&gt;"",Q84,IF(P84='Tabelas auxiliares'!$A$237,"CUSTEIO",IF(P84='Tabelas auxiliares'!$A$236,"INVESTIMENTO","")))</f>
        <v>CUSTEIO</v>
      </c>
      <c r="S84" s="121">
        <v>3100</v>
      </c>
    </row>
    <row r="85" spans="1:19" x14ac:dyDescent="0.25">
      <c r="A85" t="s">
        <v>1060</v>
      </c>
      <c r="B85" t="s">
        <v>527</v>
      </c>
      <c r="C85" t="s">
        <v>1061</v>
      </c>
      <c r="D85" t="s">
        <v>35</v>
      </c>
      <c r="E85" t="s">
        <v>117</v>
      </c>
      <c r="F85" s="51" t="str">
        <f>IF(D85="","",IFERROR(VLOOKUP(D85,'Tabelas auxiliares'!$A$3:$B$61,2,FALSE),"DESCENTRALIZAÇÃO"))</f>
        <v>PU - PREFEITURA UNIVERSITÁRIA</v>
      </c>
      <c r="G85" s="51" t="str">
        <f>IFERROR(VLOOKUP($B85,'Tabelas auxiliares'!$A$65:$C$102,2,FALSE),"")</f>
        <v>Obrigações tributárias e serviços financeiros</v>
      </c>
      <c r="H85" s="51" t="str">
        <f>IFERROR(VLOOKUP($B85,'Tabelas auxiliares'!$A$65:$C$102,3,FALSE),"")</f>
        <v xml:space="preserve">OBRIGAÇÕES TRIBUTÁRIAS / SEGURO COLETIVO PARA ALUNOS / SEGURO ESTAGIÁRIOS / SEGURO CARROS OFICIAIS / SEGURO PREDIAL / IMPORTAÇÃO (TAXAS/SEGURO) </v>
      </c>
      <c r="I85" t="s">
        <v>1097</v>
      </c>
      <c r="J85" t="s">
        <v>1342</v>
      </c>
      <c r="K85" t="s">
        <v>1343</v>
      </c>
      <c r="L85" t="s">
        <v>1344</v>
      </c>
      <c r="M85" t="s">
        <v>1219</v>
      </c>
      <c r="N85" t="s">
        <v>1147</v>
      </c>
      <c r="O85" t="s">
        <v>119</v>
      </c>
      <c r="P85" s="51" t="str">
        <f t="shared" si="2"/>
        <v>3</v>
      </c>
      <c r="Q85" s="51" t="str">
        <f>IFERROR(VLOOKUP(O85,'Tabelas auxiliares'!$A$224:$E$233,5,FALSE),"")</f>
        <v/>
      </c>
      <c r="R85" s="51" t="str">
        <f>IF(Q85&lt;&gt;"",Q85,IF(P85='Tabelas auxiliares'!$A$237,"CUSTEIO",IF(P85='Tabelas auxiliares'!$A$236,"INVESTIMENTO","")))</f>
        <v>CUSTEIO</v>
      </c>
      <c r="S85" s="121">
        <v>51.26</v>
      </c>
    </row>
    <row r="86" spans="1:19" x14ac:dyDescent="0.25">
      <c r="A86" t="s">
        <v>1060</v>
      </c>
      <c r="B86" t="s">
        <v>527</v>
      </c>
      <c r="C86" t="s">
        <v>1061</v>
      </c>
      <c r="D86" t="s">
        <v>53</v>
      </c>
      <c r="E86" t="s">
        <v>117</v>
      </c>
      <c r="F86" s="51" t="str">
        <f>IF(D86="","",IFERROR(VLOOKUP(D86,'Tabelas auxiliares'!$A$3:$B$61,2,FALSE),"DESCENTRALIZAÇÃO"))</f>
        <v>PROGRAD - PRÓ-REITORIA DE GRADUAÇÃO</v>
      </c>
      <c r="G86" s="51" t="str">
        <f>IFERROR(VLOOKUP($B86,'Tabelas auxiliares'!$A$65:$C$102,2,FALSE),"")</f>
        <v>Obrigações tributárias e serviços financeiros</v>
      </c>
      <c r="H86" s="51" t="str">
        <f>IFERROR(VLOOKUP($B86,'Tabelas auxiliares'!$A$65:$C$102,3,FALSE),"")</f>
        <v xml:space="preserve">OBRIGAÇÕES TRIBUTÁRIAS / SEGURO COLETIVO PARA ALUNOS / SEGURO ESTAGIÁRIOS / SEGURO CARROS OFICIAIS / SEGURO PREDIAL / IMPORTAÇÃO (TAXAS/SEGURO) </v>
      </c>
      <c r="I86" t="s">
        <v>1129</v>
      </c>
      <c r="J86" t="s">
        <v>1345</v>
      </c>
      <c r="K86" t="s">
        <v>1346</v>
      </c>
      <c r="L86" t="s">
        <v>1347</v>
      </c>
      <c r="M86" t="s">
        <v>120</v>
      </c>
      <c r="N86" t="s">
        <v>1147</v>
      </c>
      <c r="O86" t="s">
        <v>119</v>
      </c>
      <c r="P86" s="51" t="str">
        <f t="shared" si="2"/>
        <v>3</v>
      </c>
      <c r="Q86" s="51" t="str">
        <f>IFERROR(VLOOKUP(O86,'Tabelas auxiliares'!$A$224:$E$233,5,FALSE),"")</f>
        <v/>
      </c>
      <c r="R86" s="51" t="str">
        <f>IF(Q86&lt;&gt;"",Q86,IF(P86='Tabelas auxiliares'!$A$237,"CUSTEIO",IF(P86='Tabelas auxiliares'!$A$236,"INVESTIMENTO","")))</f>
        <v>CUSTEIO</v>
      </c>
      <c r="S86" s="121">
        <v>2880</v>
      </c>
    </row>
    <row r="87" spans="1:19"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2"/>
        <v/>
      </c>
      <c r="Q87" s="51" t="str">
        <f>IFERROR(VLOOKUP(O87,'Tabelas auxiliares'!$A$224:$E$233,5,FALSE),"")</f>
        <v/>
      </c>
      <c r="R87" s="51" t="str">
        <f>IF(Q87&lt;&gt;"",Q87,IF(P87='Tabelas auxiliares'!$A$237,"CUSTEIO",IF(P87='Tabelas auxiliares'!$A$236,"INVESTIMENTO","")))</f>
        <v/>
      </c>
    </row>
    <row r="88" spans="1:19"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2"/>
        <v/>
      </c>
      <c r="Q88" s="51" t="str">
        <f>IFERROR(VLOOKUP(O88,'Tabelas auxiliares'!$A$224:$E$233,5,FALSE),"")</f>
        <v/>
      </c>
      <c r="R88" s="51" t="str">
        <f>IF(Q88&lt;&gt;"",Q88,IF(P88='Tabelas auxiliares'!$A$237,"CUSTEIO",IF(P88='Tabelas auxiliares'!$A$236,"INVESTIMENTO","")))</f>
        <v/>
      </c>
    </row>
    <row r="89" spans="1:19"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2"/>
        <v/>
      </c>
      <c r="Q89" s="51" t="str">
        <f>IFERROR(VLOOKUP(O89,'Tabelas auxiliares'!$A$224:$E$233,5,FALSE),"")</f>
        <v/>
      </c>
      <c r="R89" s="51" t="str">
        <f>IF(Q89&lt;&gt;"",Q89,IF(P89='Tabelas auxiliares'!$A$237,"CUSTEIO",IF(P89='Tabelas auxiliares'!$A$236,"INVESTIMENTO","")))</f>
        <v/>
      </c>
    </row>
    <row r="90" spans="1:19"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2"/>
        <v/>
      </c>
      <c r="Q90" s="51" t="str">
        <f>IFERROR(VLOOKUP(O90,'Tabelas auxiliares'!$A$224:$E$233,5,FALSE),"")</f>
        <v/>
      </c>
      <c r="R90" s="51" t="str">
        <f>IF(Q90&lt;&gt;"",Q90,IF(P90='Tabelas auxiliares'!$A$237,"CUSTEIO",IF(P90='Tabelas auxiliares'!$A$236,"INVESTIMENTO","")))</f>
        <v/>
      </c>
    </row>
    <row r="91" spans="1:19"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2"/>
        <v/>
      </c>
      <c r="Q91" s="51" t="str">
        <f>IFERROR(VLOOKUP(O91,'Tabelas auxiliares'!$A$224:$E$233,5,FALSE),"")</f>
        <v/>
      </c>
      <c r="R91" s="51" t="str">
        <f>IF(Q91&lt;&gt;"",Q91,IF(P91='Tabelas auxiliares'!$A$237,"CUSTEIO",IF(P91='Tabelas auxiliares'!$A$236,"INVESTIMENTO","")))</f>
        <v/>
      </c>
    </row>
    <row r="92" spans="1:19"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2"/>
        <v/>
      </c>
      <c r="Q92" s="51" t="str">
        <f>IFERROR(VLOOKUP(O92,'Tabelas auxiliares'!$A$224:$E$233,5,FALSE),"")</f>
        <v/>
      </c>
      <c r="R92" s="51" t="str">
        <f>IF(Q92&lt;&gt;"",Q92,IF(P92='Tabelas auxiliares'!$A$237,"CUSTEIO",IF(P92='Tabelas auxiliares'!$A$236,"INVESTIMENTO","")))</f>
        <v/>
      </c>
    </row>
    <row r="93" spans="1:19"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2"/>
        <v/>
      </c>
      <c r="Q93" s="51" t="str">
        <f>IFERROR(VLOOKUP(O93,'Tabelas auxiliares'!$A$224:$E$233,5,FALSE),"")</f>
        <v/>
      </c>
      <c r="R93" s="51" t="str">
        <f>IF(Q93&lt;&gt;"",Q93,IF(P93='Tabelas auxiliares'!$A$237,"CUSTEIO",IF(P93='Tabelas auxiliares'!$A$236,"INVESTIMENTO","")))</f>
        <v/>
      </c>
    </row>
    <row r="94" spans="1:19"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2"/>
        <v/>
      </c>
      <c r="Q94" s="51" t="str">
        <f>IFERROR(VLOOKUP(O94,'Tabelas auxiliares'!$A$224:$E$233,5,FALSE),"")</f>
        <v/>
      </c>
      <c r="R94" s="51" t="str">
        <f>IF(Q94&lt;&gt;"",Q94,IF(P94='Tabelas auxiliares'!$A$237,"CUSTEIO",IF(P94='Tabelas auxiliares'!$A$236,"INVESTIMENTO","")))</f>
        <v/>
      </c>
    </row>
    <row r="95" spans="1:19"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2"/>
        <v/>
      </c>
      <c r="Q95" s="51" t="str">
        <f>IFERROR(VLOOKUP(O95,'Tabelas auxiliares'!$A$224:$E$233,5,FALSE),"")</f>
        <v/>
      </c>
      <c r="R95" s="51" t="str">
        <f>IF(Q95&lt;&gt;"",Q95,IF(P95='Tabelas auxiliares'!$A$237,"CUSTEIO",IF(P95='Tabelas auxiliares'!$A$236,"INVESTIMENTO","")))</f>
        <v/>
      </c>
    </row>
    <row r="96" spans="1:19"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2"/>
        <v/>
      </c>
      <c r="Q96" s="51" t="str">
        <f>IFERROR(VLOOKUP(O96,'Tabelas auxiliares'!$A$224:$E$233,5,FALSE),"")</f>
        <v/>
      </c>
      <c r="R96" s="51" t="str">
        <f>IF(Q96&lt;&gt;"",Q96,IF(P96='Tabelas auxiliares'!$A$237,"CUSTEIO",IF(P96='Tabelas auxiliares'!$A$236,"INVESTIMENTO","")))</f>
        <v/>
      </c>
    </row>
    <row r="97" spans="6:18"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2"/>
        <v/>
      </c>
      <c r="Q97" s="51" t="str">
        <f>IFERROR(VLOOKUP(O97,'Tabelas auxiliares'!$A$224:$E$233,5,FALSE),"")</f>
        <v/>
      </c>
      <c r="R97" s="51" t="str">
        <f>IF(Q97&lt;&gt;"",Q97,IF(P97='Tabelas auxiliares'!$A$237,"CUSTEIO",IF(P97='Tabelas auxiliares'!$A$236,"INVESTIMENTO","")))</f>
        <v/>
      </c>
    </row>
    <row r="98" spans="6:18"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2"/>
        <v/>
      </c>
      <c r="Q98" s="51" t="str">
        <f>IFERROR(VLOOKUP(O98,'Tabelas auxiliares'!$A$224:$E$233,5,FALSE),"")</f>
        <v/>
      </c>
      <c r="R98" s="51" t="str">
        <f>IF(Q98&lt;&gt;"",Q98,IF(P98='Tabelas auxiliares'!$A$237,"CUSTEIO",IF(P98='Tabelas auxiliares'!$A$236,"INVESTIMENTO","")))</f>
        <v/>
      </c>
    </row>
    <row r="99" spans="6:18"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2"/>
        <v/>
      </c>
      <c r="Q99" s="51" t="str">
        <f>IFERROR(VLOOKUP(O99,'Tabelas auxiliares'!$A$224:$E$233,5,FALSE),"")</f>
        <v/>
      </c>
      <c r="R99" s="51" t="str">
        <f>IF(Q99&lt;&gt;"",Q99,IF(P99='Tabelas auxiliares'!$A$237,"CUSTEIO",IF(P99='Tabelas auxiliares'!$A$236,"INVESTIMENTO","")))</f>
        <v/>
      </c>
    </row>
    <row r="100" spans="6:18"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row>
    <row r="101" spans="6:18"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row>
    <row r="102" spans="6:18"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row>
    <row r="103" spans="6:18"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row>
    <row r="104" spans="6:18"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6:18"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6:18"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6:18"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6:18"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6:18"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6:18"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6:18"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6:18"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password="FAA7" sheet="1" objects="1" scenarios="1" autoFilter="0"/>
  <autoFilter ref="A3:S32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1001"/>
  <sheetViews>
    <sheetView topLeftCell="T1" workbookViewId="0">
      <selection activeCell="AB5" sqref="AB5"/>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9" t="s">
        <v>157</v>
      </c>
      <c r="B1" s="88"/>
      <c r="C1" s="88"/>
      <c r="I1" s="90" t="s">
        <v>693</v>
      </c>
      <c r="X1" s="54"/>
    </row>
    <row r="2" spans="1:41" ht="18.75" x14ac:dyDescent="0.3">
      <c r="A2" s="89"/>
      <c r="B2" s="88"/>
      <c r="C2" s="88"/>
      <c r="I2" s="90"/>
      <c r="X2" s="54"/>
      <c r="AA2" s="55" t="s">
        <v>864</v>
      </c>
    </row>
    <row r="3" spans="1:41" s="118" customFormat="1" ht="47.25" customHeight="1" x14ac:dyDescent="0.25">
      <c r="A3" s="116" t="s">
        <v>116</v>
      </c>
      <c r="B3" s="117" t="s">
        <v>441</v>
      </c>
      <c r="C3" s="116" t="s">
        <v>440</v>
      </c>
      <c r="D3" s="117" t="s">
        <v>3</v>
      </c>
      <c r="E3" s="116" t="s">
        <v>117</v>
      </c>
      <c r="F3" s="117" t="s">
        <v>4</v>
      </c>
      <c r="G3" s="117" t="s">
        <v>442</v>
      </c>
      <c r="H3" s="117" t="s">
        <v>558</v>
      </c>
      <c r="I3" s="117" t="s">
        <v>284</v>
      </c>
      <c r="J3" s="117" t="s">
        <v>0</v>
      </c>
      <c r="K3" s="117" t="s">
        <v>164</v>
      </c>
      <c r="L3" s="117" t="s">
        <v>694</v>
      </c>
      <c r="M3" s="117" t="s">
        <v>165</v>
      </c>
      <c r="N3" s="116" t="s">
        <v>166</v>
      </c>
      <c r="O3" s="116" t="s">
        <v>167</v>
      </c>
      <c r="P3" s="116" t="s">
        <v>168</v>
      </c>
      <c r="Q3" s="116" t="s">
        <v>169</v>
      </c>
      <c r="R3" s="116" t="s">
        <v>170</v>
      </c>
      <c r="S3" s="117" t="s">
        <v>130</v>
      </c>
      <c r="T3" s="116" t="s">
        <v>171</v>
      </c>
      <c r="U3" s="116" t="s">
        <v>129</v>
      </c>
      <c r="V3" s="116" t="s">
        <v>626</v>
      </c>
      <c r="W3" s="117" t="s">
        <v>627</v>
      </c>
      <c r="X3" s="116" t="s">
        <v>152</v>
      </c>
      <c r="Y3" s="117" t="s">
        <v>153</v>
      </c>
      <c r="Z3" s="117" t="s">
        <v>406</v>
      </c>
      <c r="AA3" s="117" t="s">
        <v>281</v>
      </c>
      <c r="AB3" s="117" t="s">
        <v>282</v>
      </c>
      <c r="AC3" s="117" t="s">
        <v>283</v>
      </c>
    </row>
    <row r="4" spans="1:41" x14ac:dyDescent="0.25">
      <c r="A4" s="143" t="s">
        <v>1057</v>
      </c>
      <c r="B4" t="s">
        <v>447</v>
      </c>
      <c r="C4" t="s">
        <v>1348</v>
      </c>
      <c r="D4" t="s">
        <v>69</v>
      </c>
      <c r="E4" t="s">
        <v>117</v>
      </c>
      <c r="F4" s="51" t="str">
        <f>IFERROR(VLOOKUP(D4,'Tabelas auxiliares'!$A$3:$B$61,2,FALSE),"")</f>
        <v>PROAP - PNAES</v>
      </c>
      <c r="G4" s="51" t="str">
        <f>IFERROR(VLOOKUP($B4,'Tabelas auxiliares'!$A$65:$C$102,2,FALSE),"")</f>
        <v>Assistência - Sociais</v>
      </c>
      <c r="H4" s="51" t="str">
        <f>IFERROR(VLOOKUP($B4,'Tabelas auxiliares'!$A$65:$C$102,3,FALSE),"")</f>
        <v>AUXILIO MORADIA / AUXILIO CRECHE / AUXILIO TRANSPORTE / BOLSA PERMANENCIA / BOLSA AUXILIO ALIMENTACAO AOS ESTUDANTES DE GRADUACAO / MONITORIA DE AÇÕES AFIRMATIVAS</v>
      </c>
      <c r="I4" s="144" t="s">
        <v>1312</v>
      </c>
      <c r="J4" s="144" t="s">
        <v>1356</v>
      </c>
      <c r="K4" s="144" t="s">
        <v>1357</v>
      </c>
      <c r="L4" s="144" t="s">
        <v>887</v>
      </c>
      <c r="M4" s="144" t="s">
        <v>176</v>
      </c>
      <c r="N4" s="144" t="s">
        <v>316</v>
      </c>
      <c r="O4" s="144" t="s">
        <v>227</v>
      </c>
      <c r="P4" s="144" t="s">
        <v>318</v>
      </c>
      <c r="Q4" s="144" t="s">
        <v>179</v>
      </c>
      <c r="R4" s="144" t="s">
        <v>176</v>
      </c>
      <c r="S4" s="144" t="s">
        <v>120</v>
      </c>
      <c r="T4" s="144" t="s">
        <v>174</v>
      </c>
      <c r="U4" s="144" t="s">
        <v>806</v>
      </c>
      <c r="V4" s="144" t="s">
        <v>719</v>
      </c>
      <c r="W4" s="144" t="s">
        <v>628</v>
      </c>
      <c r="X4" s="51" t="str">
        <f t="shared" ref="X4:X67" si="0">LEFT(V4,1)</f>
        <v>3</v>
      </c>
      <c r="Y4" s="51" t="str">
        <f>IF(T4="","",IF(T4&lt;&gt;'Tabelas auxiliares'!$B$236,"FOLHA DE PESSOAL",IF(X4='Tabelas auxiliares'!$A$237,"CUSTEIO",IF(X4='Tabelas auxiliares'!$A$236,"INVESTIMENTO","ERRO - VERIFICAR"))))</f>
        <v>CUSTEIO</v>
      </c>
      <c r="Z4" s="64">
        <f>IF(AA4+AB4+AC4&lt;&gt;0,AA4+AB4+AC4,"")</f>
        <v>25200</v>
      </c>
      <c r="AA4" s="146">
        <v>21700</v>
      </c>
      <c r="AB4" s="146">
        <v>3500</v>
      </c>
      <c r="AC4" s="145"/>
      <c r="AD4" s="122" t="s">
        <v>324</v>
      </c>
      <c r="AE4" s="122" t="s">
        <v>176</v>
      </c>
      <c r="AF4" s="122" t="s">
        <v>316</v>
      </c>
      <c r="AG4" s="122" t="s">
        <v>227</v>
      </c>
      <c r="AH4" s="122" t="s">
        <v>318</v>
      </c>
      <c r="AI4" s="122" t="s">
        <v>179</v>
      </c>
      <c r="AJ4" s="122" t="s">
        <v>176</v>
      </c>
      <c r="AK4" s="122" t="s">
        <v>120</v>
      </c>
      <c r="AL4" s="122" t="s">
        <v>174</v>
      </c>
      <c r="AM4" s="122" t="s">
        <v>806</v>
      </c>
      <c r="AN4" s="122" t="s">
        <v>719</v>
      </c>
      <c r="AO4" s="122" t="s">
        <v>628</v>
      </c>
    </row>
    <row r="5" spans="1:41" x14ac:dyDescent="0.25">
      <c r="A5" s="143" t="s">
        <v>1057</v>
      </c>
      <c r="B5" t="s">
        <v>447</v>
      </c>
      <c r="C5" t="s">
        <v>1349</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s="144" t="s">
        <v>1116</v>
      </c>
      <c r="J5" s="144" t="s">
        <v>1358</v>
      </c>
      <c r="K5" s="144" t="s">
        <v>1359</v>
      </c>
      <c r="L5" s="144" t="s">
        <v>324</v>
      </c>
      <c r="M5" s="144" t="s">
        <v>176</v>
      </c>
      <c r="N5" s="144" t="s">
        <v>316</v>
      </c>
      <c r="O5" s="144" t="s">
        <v>227</v>
      </c>
      <c r="P5" s="144" t="s">
        <v>318</v>
      </c>
      <c r="Q5" s="144" t="s">
        <v>179</v>
      </c>
      <c r="R5" s="144" t="s">
        <v>176</v>
      </c>
      <c r="S5" s="144" t="s">
        <v>120</v>
      </c>
      <c r="T5" s="144" t="s">
        <v>174</v>
      </c>
      <c r="U5" s="144" t="s">
        <v>806</v>
      </c>
      <c r="V5" s="144" t="s">
        <v>719</v>
      </c>
      <c r="W5" s="144" t="s">
        <v>628</v>
      </c>
      <c r="X5" s="51" t="str">
        <f t="shared" si="0"/>
        <v>3</v>
      </c>
      <c r="Y5" s="51" t="str">
        <f>IF(T5="","",IF(T5&lt;&gt;'Tabelas auxiliares'!$B$236,"FOLHA DE PESSOAL",IF(X5='Tabelas auxiliares'!$A$237,"CUSTEIO",IF(X5='Tabelas auxiliares'!$A$236,"INVESTIMENTO","ERRO - VERIFICAR"))))</f>
        <v>CUSTEIO</v>
      </c>
      <c r="Z5" s="64">
        <f t="shared" ref="Z5:Z68" si="1">IF(AA5+AB5+AC5&lt;&gt;0,AA5+AB5+AC5,"")</f>
        <v>16500</v>
      </c>
      <c r="AA5" s="146">
        <v>15400</v>
      </c>
      <c r="AB5" s="146">
        <v>1100</v>
      </c>
      <c r="AC5" s="145"/>
      <c r="AD5" s="122" t="s">
        <v>414</v>
      </c>
      <c r="AE5" s="122" t="s">
        <v>176</v>
      </c>
      <c r="AF5" s="122" t="s">
        <v>316</v>
      </c>
      <c r="AG5" s="122" t="s">
        <v>178</v>
      </c>
      <c r="AH5" s="122" t="s">
        <v>317</v>
      </c>
      <c r="AI5" s="122" t="s">
        <v>179</v>
      </c>
      <c r="AJ5" s="122" t="s">
        <v>176</v>
      </c>
      <c r="AK5" s="122" t="s">
        <v>120</v>
      </c>
      <c r="AL5" s="122" t="s">
        <v>174</v>
      </c>
      <c r="AM5" s="122" t="s">
        <v>720</v>
      </c>
      <c r="AN5" s="122" t="s">
        <v>719</v>
      </c>
      <c r="AO5" s="122" t="s">
        <v>628</v>
      </c>
    </row>
    <row r="6" spans="1:41" x14ac:dyDescent="0.25">
      <c r="A6" s="143" t="s">
        <v>1057</v>
      </c>
      <c r="B6" t="s">
        <v>447</v>
      </c>
      <c r="C6" t="s">
        <v>1058</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s="144" t="s">
        <v>1360</v>
      </c>
      <c r="J6" s="144" t="s">
        <v>1114</v>
      </c>
      <c r="K6" s="144" t="s">
        <v>1361</v>
      </c>
      <c r="L6" s="144" t="s">
        <v>414</v>
      </c>
      <c r="M6" s="144" t="s">
        <v>176</v>
      </c>
      <c r="N6" s="144" t="s">
        <v>316</v>
      </c>
      <c r="O6" s="144" t="s">
        <v>178</v>
      </c>
      <c r="P6" s="144" t="s">
        <v>317</v>
      </c>
      <c r="Q6" s="144" t="s">
        <v>179</v>
      </c>
      <c r="R6" s="144" t="s">
        <v>176</v>
      </c>
      <c r="S6" s="144" t="s">
        <v>120</v>
      </c>
      <c r="T6" s="144" t="s">
        <v>174</v>
      </c>
      <c r="U6" s="144" t="s">
        <v>720</v>
      </c>
      <c r="V6" s="144" t="s">
        <v>719</v>
      </c>
      <c r="W6" s="144" t="s">
        <v>628</v>
      </c>
      <c r="X6" s="51" t="str">
        <f t="shared" si="0"/>
        <v>3</v>
      </c>
      <c r="Y6" s="51" t="str">
        <f>IF(T6="","",IF(T6&lt;&gt;'Tabelas auxiliares'!$B$236,"FOLHA DE PESSOAL",IF(X6='Tabelas auxiliares'!$A$237,"CUSTEIO",IF(X6='Tabelas auxiliares'!$A$236,"INVESTIMENTO","ERRO - VERIFICAR"))))</f>
        <v>CUSTEIO</v>
      </c>
      <c r="Z6" s="64">
        <f t="shared" si="1"/>
        <v>1080</v>
      </c>
      <c r="AA6" s="145"/>
      <c r="AB6" s="145"/>
      <c r="AC6" s="146">
        <v>1080</v>
      </c>
      <c r="AD6" s="122" t="s">
        <v>321</v>
      </c>
      <c r="AE6" s="122" t="s">
        <v>320</v>
      </c>
      <c r="AF6" s="122" t="s">
        <v>316</v>
      </c>
      <c r="AG6" s="122" t="s">
        <v>178</v>
      </c>
      <c r="AH6" s="122" t="s">
        <v>317</v>
      </c>
      <c r="AI6" s="122" t="s">
        <v>179</v>
      </c>
      <c r="AJ6" s="122" t="s">
        <v>176</v>
      </c>
      <c r="AK6" s="122" t="s">
        <v>120</v>
      </c>
      <c r="AL6" s="122" t="s">
        <v>174</v>
      </c>
      <c r="AM6" s="122" t="s">
        <v>720</v>
      </c>
      <c r="AN6" s="122" t="s">
        <v>807</v>
      </c>
      <c r="AO6" s="122" t="s">
        <v>695</v>
      </c>
    </row>
    <row r="7" spans="1:41" x14ac:dyDescent="0.25">
      <c r="A7" s="143" t="s">
        <v>1057</v>
      </c>
      <c r="B7" t="s">
        <v>447</v>
      </c>
      <c r="C7" t="s">
        <v>1058</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s="144" t="s">
        <v>1113</v>
      </c>
      <c r="J7" s="144" t="s">
        <v>1362</v>
      </c>
      <c r="K7" s="144" t="s">
        <v>1363</v>
      </c>
      <c r="L7" s="144" t="s">
        <v>321</v>
      </c>
      <c r="M7" s="144" t="s">
        <v>320</v>
      </c>
      <c r="N7" s="144" t="s">
        <v>316</v>
      </c>
      <c r="O7" s="144" t="s">
        <v>178</v>
      </c>
      <c r="P7" s="144" t="s">
        <v>317</v>
      </c>
      <c r="Q7" s="144" t="s">
        <v>179</v>
      </c>
      <c r="R7" s="144" t="s">
        <v>176</v>
      </c>
      <c r="S7" s="144" t="s">
        <v>120</v>
      </c>
      <c r="T7" s="144" t="s">
        <v>174</v>
      </c>
      <c r="U7" s="144" t="s">
        <v>720</v>
      </c>
      <c r="V7" s="144" t="s">
        <v>807</v>
      </c>
      <c r="W7" s="144" t="s">
        <v>695</v>
      </c>
      <c r="X7" s="51" t="str">
        <f t="shared" si="0"/>
        <v>3</v>
      </c>
      <c r="Y7" s="51" t="str">
        <f>IF(T7="","",IF(T7&lt;&gt;'Tabelas auxiliares'!$B$236,"FOLHA DE PESSOAL",IF(X7='Tabelas auxiliares'!$A$237,"CUSTEIO",IF(X7='Tabelas auxiliares'!$A$236,"INVESTIMENTO","ERRO - VERIFICAR"))))</f>
        <v>CUSTEIO</v>
      </c>
      <c r="Z7" s="64">
        <f t="shared" si="1"/>
        <v>34596</v>
      </c>
      <c r="AA7" s="146">
        <v>28099.68</v>
      </c>
      <c r="AB7" s="145"/>
      <c r="AC7" s="146">
        <v>6496.32</v>
      </c>
      <c r="AD7" s="122" t="s">
        <v>321</v>
      </c>
      <c r="AE7" s="122" t="s">
        <v>320</v>
      </c>
      <c r="AF7" s="122" t="s">
        <v>316</v>
      </c>
      <c r="AG7" s="122" t="s">
        <v>178</v>
      </c>
      <c r="AH7" s="122" t="s">
        <v>317</v>
      </c>
      <c r="AI7" s="122" t="s">
        <v>179</v>
      </c>
      <c r="AJ7" s="122" t="s">
        <v>176</v>
      </c>
      <c r="AK7" s="122" t="s">
        <v>120</v>
      </c>
      <c r="AL7" s="122" t="s">
        <v>174</v>
      </c>
      <c r="AM7" s="122" t="s">
        <v>720</v>
      </c>
      <c r="AN7" s="122" t="s">
        <v>807</v>
      </c>
      <c r="AO7" s="122" t="s">
        <v>695</v>
      </c>
    </row>
    <row r="8" spans="1:41" x14ac:dyDescent="0.25">
      <c r="A8" s="143" t="s">
        <v>1057</v>
      </c>
      <c r="B8" t="s">
        <v>447</v>
      </c>
      <c r="C8" t="s">
        <v>1058</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s="144" t="s">
        <v>1113</v>
      </c>
      <c r="J8" s="144" t="s">
        <v>1362</v>
      </c>
      <c r="K8" s="144" t="s">
        <v>1364</v>
      </c>
      <c r="L8" s="144" t="s">
        <v>321</v>
      </c>
      <c r="M8" s="144" t="s">
        <v>320</v>
      </c>
      <c r="N8" s="144" t="s">
        <v>316</v>
      </c>
      <c r="O8" s="144" t="s">
        <v>178</v>
      </c>
      <c r="P8" s="144" t="s">
        <v>317</v>
      </c>
      <c r="Q8" s="144" t="s">
        <v>179</v>
      </c>
      <c r="R8" s="144" t="s">
        <v>176</v>
      </c>
      <c r="S8" s="144" t="s">
        <v>120</v>
      </c>
      <c r="T8" s="144" t="s">
        <v>174</v>
      </c>
      <c r="U8" s="144" t="s">
        <v>720</v>
      </c>
      <c r="V8" s="144" t="s">
        <v>807</v>
      </c>
      <c r="W8" s="144" t="s">
        <v>695</v>
      </c>
      <c r="X8" s="51" t="str">
        <f t="shared" si="0"/>
        <v>3</v>
      </c>
      <c r="Y8" s="51" t="str">
        <f>IF(T8="","",IF(T8&lt;&gt;'Tabelas auxiliares'!$B$236,"FOLHA DE PESSOAL",IF(X8='Tabelas auxiliares'!$A$237,"CUSTEIO",IF(X8='Tabelas auxiliares'!$A$236,"INVESTIMENTO","ERRO - VERIFICAR"))))</f>
        <v>CUSTEIO</v>
      </c>
      <c r="Z8" s="64">
        <f t="shared" si="1"/>
        <v>191952</v>
      </c>
      <c r="AA8" s="146">
        <v>144177.54999999999</v>
      </c>
      <c r="AB8" s="145"/>
      <c r="AC8" s="146">
        <v>47774.45</v>
      </c>
      <c r="AD8" s="122" t="s">
        <v>321</v>
      </c>
      <c r="AE8" s="122" t="s">
        <v>320</v>
      </c>
      <c r="AF8" s="122" t="s">
        <v>316</v>
      </c>
      <c r="AG8" s="122" t="s">
        <v>178</v>
      </c>
      <c r="AH8" s="122" t="s">
        <v>317</v>
      </c>
      <c r="AI8" s="122" t="s">
        <v>179</v>
      </c>
      <c r="AJ8" s="122" t="s">
        <v>176</v>
      </c>
      <c r="AK8" s="122" t="s">
        <v>120</v>
      </c>
      <c r="AL8" s="122" t="s">
        <v>174</v>
      </c>
      <c r="AM8" s="122" t="s">
        <v>720</v>
      </c>
      <c r="AN8" s="122" t="s">
        <v>807</v>
      </c>
      <c r="AO8" s="122" t="s">
        <v>695</v>
      </c>
    </row>
    <row r="9" spans="1:41" x14ac:dyDescent="0.25">
      <c r="A9" s="143" t="s">
        <v>1057</v>
      </c>
      <c r="B9" t="s">
        <v>447</v>
      </c>
      <c r="C9" t="s">
        <v>1058</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s="144" t="s">
        <v>1113</v>
      </c>
      <c r="J9" s="144" t="s">
        <v>1362</v>
      </c>
      <c r="K9" s="144" t="s">
        <v>1365</v>
      </c>
      <c r="L9" s="144" t="s">
        <v>321</v>
      </c>
      <c r="M9" s="144" t="s">
        <v>320</v>
      </c>
      <c r="N9" s="144" t="s">
        <v>316</v>
      </c>
      <c r="O9" s="144" t="s">
        <v>178</v>
      </c>
      <c r="P9" s="144" t="s">
        <v>317</v>
      </c>
      <c r="Q9" s="144" t="s">
        <v>179</v>
      </c>
      <c r="R9" s="144" t="s">
        <v>176</v>
      </c>
      <c r="S9" s="144" t="s">
        <v>120</v>
      </c>
      <c r="T9" s="144" t="s">
        <v>174</v>
      </c>
      <c r="U9" s="144" t="s">
        <v>720</v>
      </c>
      <c r="V9" s="144" t="s">
        <v>807</v>
      </c>
      <c r="W9" s="144" t="s">
        <v>695</v>
      </c>
      <c r="X9" s="51" t="str">
        <f t="shared" si="0"/>
        <v>3</v>
      </c>
      <c r="Y9" s="51" t="str">
        <f>IF(T9="","",IF(T9&lt;&gt;'Tabelas auxiliares'!$B$236,"FOLHA DE PESSOAL",IF(X9='Tabelas auxiliares'!$A$237,"CUSTEIO",IF(X9='Tabelas auxiliares'!$A$236,"INVESTIMENTO","ERRO - VERIFICAR"))))</f>
        <v>CUSTEIO</v>
      </c>
      <c r="Z9" s="64">
        <f t="shared" si="1"/>
        <v>247380</v>
      </c>
      <c r="AA9" s="146">
        <v>195522.09</v>
      </c>
      <c r="AB9" s="145"/>
      <c r="AC9" s="146">
        <v>51857.91</v>
      </c>
      <c r="AD9" s="122" t="s">
        <v>321</v>
      </c>
      <c r="AE9" s="122" t="s">
        <v>320</v>
      </c>
      <c r="AF9" s="122" t="s">
        <v>316</v>
      </c>
      <c r="AG9" s="122" t="s">
        <v>178</v>
      </c>
      <c r="AH9" s="122" t="s">
        <v>317</v>
      </c>
      <c r="AI9" s="122" t="s">
        <v>179</v>
      </c>
      <c r="AJ9" s="122" t="s">
        <v>176</v>
      </c>
      <c r="AK9" s="122" t="s">
        <v>120</v>
      </c>
      <c r="AL9" s="122" t="s">
        <v>174</v>
      </c>
      <c r="AM9" s="122" t="s">
        <v>720</v>
      </c>
      <c r="AN9" s="122" t="s">
        <v>807</v>
      </c>
      <c r="AO9" s="122" t="s">
        <v>695</v>
      </c>
    </row>
    <row r="10" spans="1:41" x14ac:dyDescent="0.25">
      <c r="A10" s="143" t="s">
        <v>1057</v>
      </c>
      <c r="B10" t="s">
        <v>447</v>
      </c>
      <c r="C10" t="s">
        <v>1058</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s="144" t="s">
        <v>1113</v>
      </c>
      <c r="J10" s="144" t="s">
        <v>1362</v>
      </c>
      <c r="K10" s="144" t="s">
        <v>1366</v>
      </c>
      <c r="L10" s="144" t="s">
        <v>321</v>
      </c>
      <c r="M10" s="144" t="s">
        <v>320</v>
      </c>
      <c r="N10" s="144" t="s">
        <v>316</v>
      </c>
      <c r="O10" s="144" t="s">
        <v>178</v>
      </c>
      <c r="P10" s="144" t="s">
        <v>317</v>
      </c>
      <c r="Q10" s="144" t="s">
        <v>179</v>
      </c>
      <c r="R10" s="144" t="s">
        <v>176</v>
      </c>
      <c r="S10" s="144" t="s">
        <v>120</v>
      </c>
      <c r="T10" s="144" t="s">
        <v>174</v>
      </c>
      <c r="U10" s="144" t="s">
        <v>720</v>
      </c>
      <c r="V10" s="144" t="s">
        <v>807</v>
      </c>
      <c r="W10" s="144" t="s">
        <v>695</v>
      </c>
      <c r="X10" s="51" t="str">
        <f t="shared" si="0"/>
        <v>3</v>
      </c>
      <c r="Y10" s="51" t="str">
        <f>IF(T10="","",IF(T10&lt;&gt;'Tabelas auxiliares'!$B$236,"FOLHA DE PESSOAL",IF(X10='Tabelas auxiliares'!$A$237,"CUSTEIO",IF(X10='Tabelas auxiliares'!$A$236,"INVESTIMENTO","ERRO - VERIFICAR"))))</f>
        <v>CUSTEIO</v>
      </c>
      <c r="Z10" s="64">
        <f t="shared" si="1"/>
        <v>392832</v>
      </c>
      <c r="AA10" s="146">
        <v>368776.16</v>
      </c>
      <c r="AB10" s="145"/>
      <c r="AC10" s="146">
        <v>24055.84</v>
      </c>
      <c r="AD10" s="122" t="s">
        <v>321</v>
      </c>
      <c r="AE10" s="122" t="s">
        <v>320</v>
      </c>
      <c r="AF10" s="122" t="s">
        <v>316</v>
      </c>
      <c r="AG10" s="122" t="s">
        <v>178</v>
      </c>
      <c r="AH10" s="122" t="s">
        <v>317</v>
      </c>
      <c r="AI10" s="122" t="s">
        <v>179</v>
      </c>
      <c r="AJ10" s="122" t="s">
        <v>176</v>
      </c>
      <c r="AK10" s="122" t="s">
        <v>120</v>
      </c>
      <c r="AL10" s="122" t="s">
        <v>174</v>
      </c>
      <c r="AM10" s="122" t="s">
        <v>720</v>
      </c>
      <c r="AN10" s="122" t="s">
        <v>807</v>
      </c>
      <c r="AO10" s="122" t="s">
        <v>695</v>
      </c>
    </row>
    <row r="11" spans="1:41" x14ac:dyDescent="0.25">
      <c r="A11" s="143" t="s">
        <v>1057</v>
      </c>
      <c r="B11" t="s">
        <v>447</v>
      </c>
      <c r="C11" t="s">
        <v>1058</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s="144" t="s">
        <v>1113</v>
      </c>
      <c r="J11" s="144" t="s">
        <v>1362</v>
      </c>
      <c r="K11" s="144" t="s">
        <v>1367</v>
      </c>
      <c r="L11" s="144" t="s">
        <v>321</v>
      </c>
      <c r="M11" s="144" t="s">
        <v>320</v>
      </c>
      <c r="N11" s="144" t="s">
        <v>316</v>
      </c>
      <c r="O11" s="144" t="s">
        <v>178</v>
      </c>
      <c r="P11" s="144" t="s">
        <v>317</v>
      </c>
      <c r="Q11" s="144" t="s">
        <v>179</v>
      </c>
      <c r="R11" s="144" t="s">
        <v>176</v>
      </c>
      <c r="S11" s="144" t="s">
        <v>120</v>
      </c>
      <c r="T11" s="144" t="s">
        <v>174</v>
      </c>
      <c r="U11" s="144" t="s">
        <v>720</v>
      </c>
      <c r="V11" s="144" t="s">
        <v>807</v>
      </c>
      <c r="W11" s="144" t="s">
        <v>695</v>
      </c>
      <c r="X11" s="51" t="str">
        <f t="shared" si="0"/>
        <v>3</v>
      </c>
      <c r="Y11" s="51" t="str">
        <f>IF(T11="","",IF(T11&lt;&gt;'Tabelas auxiliares'!$B$236,"FOLHA DE PESSOAL",IF(X11='Tabelas auxiliares'!$A$237,"CUSTEIO",IF(X11='Tabelas auxiliares'!$A$236,"INVESTIMENTO","ERRO - VERIFICAR"))))</f>
        <v>CUSTEIO</v>
      </c>
      <c r="Z11" s="64">
        <f t="shared" si="1"/>
        <v>664020</v>
      </c>
      <c r="AA11" s="146">
        <v>602522.06000000006</v>
      </c>
      <c r="AB11" s="145"/>
      <c r="AC11" s="146">
        <v>61497.94</v>
      </c>
      <c r="AD11" s="122" t="s">
        <v>321</v>
      </c>
      <c r="AE11" s="122" t="s">
        <v>320</v>
      </c>
      <c r="AF11" s="122" t="s">
        <v>316</v>
      </c>
      <c r="AG11" s="122" t="s">
        <v>178</v>
      </c>
      <c r="AH11" s="122" t="s">
        <v>317</v>
      </c>
      <c r="AI11" s="122" t="s">
        <v>179</v>
      </c>
      <c r="AJ11" s="122" t="s">
        <v>176</v>
      </c>
      <c r="AK11" s="122" t="s">
        <v>120</v>
      </c>
      <c r="AL11" s="122" t="s">
        <v>174</v>
      </c>
      <c r="AM11" s="122" t="s">
        <v>720</v>
      </c>
      <c r="AN11" s="122" t="s">
        <v>807</v>
      </c>
      <c r="AO11" s="122" t="s">
        <v>695</v>
      </c>
    </row>
    <row r="12" spans="1:41" x14ac:dyDescent="0.25">
      <c r="A12" s="143" t="s">
        <v>1057</v>
      </c>
      <c r="B12" t="s">
        <v>447</v>
      </c>
      <c r="C12" t="s">
        <v>1058</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s="144" t="s">
        <v>1113</v>
      </c>
      <c r="J12" s="144" t="s">
        <v>1362</v>
      </c>
      <c r="K12" s="144" t="s">
        <v>1368</v>
      </c>
      <c r="L12" s="144" t="s">
        <v>321</v>
      </c>
      <c r="M12" s="144" t="s">
        <v>320</v>
      </c>
      <c r="N12" s="144" t="s">
        <v>316</v>
      </c>
      <c r="O12" s="144" t="s">
        <v>178</v>
      </c>
      <c r="P12" s="144" t="s">
        <v>317</v>
      </c>
      <c r="Q12" s="144" t="s">
        <v>179</v>
      </c>
      <c r="R12" s="144" t="s">
        <v>176</v>
      </c>
      <c r="S12" s="144" t="s">
        <v>120</v>
      </c>
      <c r="T12" s="144" t="s">
        <v>174</v>
      </c>
      <c r="U12" s="144" t="s">
        <v>720</v>
      </c>
      <c r="V12" s="144" t="s">
        <v>807</v>
      </c>
      <c r="W12" s="144" t="s">
        <v>695</v>
      </c>
      <c r="X12" s="51" t="str">
        <f t="shared" si="0"/>
        <v>3</v>
      </c>
      <c r="Y12" s="51" t="str">
        <f>IF(T12="","",IF(T12&lt;&gt;'Tabelas auxiliares'!$B$236,"FOLHA DE PESSOAL",IF(X12='Tabelas auxiliares'!$A$237,"CUSTEIO",IF(X12='Tabelas auxiliares'!$A$236,"INVESTIMENTO","ERRO - VERIFICAR"))))</f>
        <v>CUSTEIO</v>
      </c>
      <c r="Z12" s="64">
        <f t="shared" si="1"/>
        <v>217248</v>
      </c>
      <c r="AA12" s="146">
        <v>162761.54999999999</v>
      </c>
      <c r="AB12" s="145"/>
      <c r="AC12" s="146">
        <v>54486.45</v>
      </c>
      <c r="AD12" s="122" t="s">
        <v>873</v>
      </c>
      <c r="AE12" s="122" t="s">
        <v>176</v>
      </c>
      <c r="AF12" s="122" t="s">
        <v>316</v>
      </c>
      <c r="AG12" s="122" t="s">
        <v>227</v>
      </c>
      <c r="AH12" s="122" t="s">
        <v>318</v>
      </c>
      <c r="AI12" s="122" t="s">
        <v>179</v>
      </c>
      <c r="AJ12" s="122" t="s">
        <v>176</v>
      </c>
      <c r="AK12" s="122" t="s">
        <v>120</v>
      </c>
      <c r="AL12" s="122" t="s">
        <v>174</v>
      </c>
      <c r="AM12" s="122" t="s">
        <v>806</v>
      </c>
      <c r="AN12" s="122" t="s">
        <v>719</v>
      </c>
      <c r="AO12" s="122" t="s">
        <v>628</v>
      </c>
    </row>
    <row r="13" spans="1:41" x14ac:dyDescent="0.25">
      <c r="A13" s="143" t="s">
        <v>1057</v>
      </c>
      <c r="B13" t="s">
        <v>447</v>
      </c>
      <c r="C13" t="s">
        <v>1058</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s="144" t="s">
        <v>1116</v>
      </c>
      <c r="J13" s="144" t="s">
        <v>1369</v>
      </c>
      <c r="K13" s="144" t="s">
        <v>1370</v>
      </c>
      <c r="L13" s="144" t="s">
        <v>873</v>
      </c>
      <c r="M13" s="144" t="s">
        <v>176</v>
      </c>
      <c r="N13" s="144" t="s">
        <v>316</v>
      </c>
      <c r="O13" s="144" t="s">
        <v>227</v>
      </c>
      <c r="P13" s="144" t="s">
        <v>318</v>
      </c>
      <c r="Q13" s="144" t="s">
        <v>179</v>
      </c>
      <c r="R13" s="144" t="s">
        <v>176</v>
      </c>
      <c r="S13" s="144" t="s">
        <v>120</v>
      </c>
      <c r="T13" s="144" t="s">
        <v>174</v>
      </c>
      <c r="U13" s="144" t="s">
        <v>806</v>
      </c>
      <c r="V13" s="144" t="s">
        <v>719</v>
      </c>
      <c r="W13" s="144" t="s">
        <v>628</v>
      </c>
      <c r="X13" s="51" t="str">
        <f t="shared" si="0"/>
        <v>3</v>
      </c>
      <c r="Y13" s="51" t="str">
        <f>IF(T13="","",IF(T13&lt;&gt;'Tabelas auxiliares'!$B$236,"FOLHA DE PESSOAL",IF(X13='Tabelas auxiliares'!$A$237,"CUSTEIO",IF(X13='Tabelas auxiliares'!$A$236,"INVESTIMENTO","ERRO - VERIFICAR"))))</f>
        <v>CUSTEIO</v>
      </c>
      <c r="Z13" s="64">
        <f t="shared" si="1"/>
        <v>966800</v>
      </c>
      <c r="AA13" s="146">
        <v>118300</v>
      </c>
      <c r="AB13" s="146">
        <v>251300</v>
      </c>
      <c r="AC13" s="146">
        <v>597200</v>
      </c>
      <c r="AD13" s="122" t="s">
        <v>874</v>
      </c>
      <c r="AE13" s="122" t="s">
        <v>176</v>
      </c>
      <c r="AF13" s="122" t="s">
        <v>316</v>
      </c>
      <c r="AG13" s="122" t="s">
        <v>227</v>
      </c>
      <c r="AH13" s="122" t="s">
        <v>318</v>
      </c>
      <c r="AI13" s="122" t="s">
        <v>179</v>
      </c>
      <c r="AJ13" s="122" t="s">
        <v>176</v>
      </c>
      <c r="AK13" s="122" t="s">
        <v>120</v>
      </c>
      <c r="AL13" s="122" t="s">
        <v>174</v>
      </c>
      <c r="AM13" s="122" t="s">
        <v>806</v>
      </c>
      <c r="AN13" s="122" t="s">
        <v>719</v>
      </c>
      <c r="AO13" s="122" t="s">
        <v>628</v>
      </c>
    </row>
    <row r="14" spans="1:41" x14ac:dyDescent="0.25">
      <c r="A14" s="143" t="s">
        <v>1057</v>
      </c>
      <c r="B14" t="s">
        <v>447</v>
      </c>
      <c r="C14" t="s">
        <v>1058</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s="144" t="s">
        <v>1116</v>
      </c>
      <c r="J14" s="144" t="s">
        <v>1371</v>
      </c>
      <c r="K14" s="144" t="s">
        <v>1372</v>
      </c>
      <c r="L14" s="144" t="s">
        <v>874</v>
      </c>
      <c r="M14" s="144" t="s">
        <v>176</v>
      </c>
      <c r="N14" s="144" t="s">
        <v>316</v>
      </c>
      <c r="O14" s="144" t="s">
        <v>227</v>
      </c>
      <c r="P14" s="144" t="s">
        <v>318</v>
      </c>
      <c r="Q14" s="144" t="s">
        <v>179</v>
      </c>
      <c r="R14" s="144" t="s">
        <v>176</v>
      </c>
      <c r="S14" s="144" t="s">
        <v>120</v>
      </c>
      <c r="T14" s="144" t="s">
        <v>174</v>
      </c>
      <c r="U14" s="144" t="s">
        <v>806</v>
      </c>
      <c r="V14" s="144" t="s">
        <v>719</v>
      </c>
      <c r="W14" s="144" t="s">
        <v>628</v>
      </c>
      <c r="X14" s="51" t="str">
        <f t="shared" si="0"/>
        <v>3</v>
      </c>
      <c r="Y14" s="51" t="str">
        <f>IF(T14="","",IF(T14&lt;&gt;'Tabelas auxiliares'!$B$236,"FOLHA DE PESSOAL",IF(X14='Tabelas auxiliares'!$A$237,"CUSTEIO",IF(X14='Tabelas auxiliares'!$A$236,"INVESTIMENTO","ERRO - VERIFICAR"))))</f>
        <v>CUSTEIO</v>
      </c>
      <c r="Z14" s="64">
        <f t="shared" si="1"/>
        <v>7067</v>
      </c>
      <c r="AA14" s="146">
        <v>2248</v>
      </c>
      <c r="AB14" s="146">
        <v>1124</v>
      </c>
      <c r="AC14" s="146">
        <v>3695</v>
      </c>
      <c r="AD14" s="122" t="s">
        <v>875</v>
      </c>
      <c r="AE14" s="122" t="s">
        <v>176</v>
      </c>
      <c r="AF14" s="122" t="s">
        <v>316</v>
      </c>
      <c r="AG14" s="122" t="s">
        <v>227</v>
      </c>
      <c r="AH14" s="122" t="s">
        <v>318</v>
      </c>
      <c r="AI14" s="122" t="s">
        <v>179</v>
      </c>
      <c r="AJ14" s="122" t="s">
        <v>176</v>
      </c>
      <c r="AK14" s="122" t="s">
        <v>120</v>
      </c>
      <c r="AL14" s="122" t="s">
        <v>174</v>
      </c>
      <c r="AM14" s="122" t="s">
        <v>806</v>
      </c>
      <c r="AN14" s="122" t="s">
        <v>719</v>
      </c>
      <c r="AO14" s="122" t="s">
        <v>628</v>
      </c>
    </row>
    <row r="15" spans="1:41" x14ac:dyDescent="0.25">
      <c r="A15" s="143" t="s">
        <v>1057</v>
      </c>
      <c r="B15" t="s">
        <v>447</v>
      </c>
      <c r="C15" t="s">
        <v>1058</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s="144" t="s">
        <v>1373</v>
      </c>
      <c r="J15" s="144" t="s">
        <v>1374</v>
      </c>
      <c r="K15" s="144" t="s">
        <v>1375</v>
      </c>
      <c r="L15" s="144" t="s">
        <v>875</v>
      </c>
      <c r="M15" s="144" t="s">
        <v>176</v>
      </c>
      <c r="N15" s="144" t="s">
        <v>316</v>
      </c>
      <c r="O15" s="144" t="s">
        <v>227</v>
      </c>
      <c r="P15" s="144" t="s">
        <v>318</v>
      </c>
      <c r="Q15" s="144" t="s">
        <v>179</v>
      </c>
      <c r="R15" s="144" t="s">
        <v>176</v>
      </c>
      <c r="S15" s="144" t="s">
        <v>120</v>
      </c>
      <c r="T15" s="144" t="s">
        <v>174</v>
      </c>
      <c r="U15" s="144" t="s">
        <v>806</v>
      </c>
      <c r="V15" s="144" t="s">
        <v>719</v>
      </c>
      <c r="W15" s="144" t="s">
        <v>628</v>
      </c>
      <c r="X15" s="51" t="str">
        <f t="shared" si="0"/>
        <v>3</v>
      </c>
      <c r="Y15" s="51" t="str">
        <f>IF(T15="","",IF(T15&lt;&gt;'Tabelas auxiliares'!$B$236,"FOLHA DE PESSOAL",IF(X15='Tabelas auxiliares'!$A$237,"CUSTEIO",IF(X15='Tabelas auxiliares'!$A$236,"INVESTIMENTO","ERRO - VERIFICAR"))))</f>
        <v>CUSTEIO</v>
      </c>
      <c r="Z15" s="64">
        <f t="shared" si="1"/>
        <v>190200</v>
      </c>
      <c r="AA15" s="146">
        <v>25725</v>
      </c>
      <c r="AB15" s="146">
        <v>52500</v>
      </c>
      <c r="AC15" s="146">
        <v>111975</v>
      </c>
      <c r="AD15" s="122" t="s">
        <v>869</v>
      </c>
      <c r="AE15" s="122" t="s">
        <v>176</v>
      </c>
      <c r="AF15" s="122" t="s">
        <v>316</v>
      </c>
      <c r="AG15" s="122" t="s">
        <v>227</v>
      </c>
      <c r="AH15" s="122" t="s">
        <v>318</v>
      </c>
      <c r="AI15" s="122" t="s">
        <v>179</v>
      </c>
      <c r="AJ15" s="122" t="s">
        <v>176</v>
      </c>
      <c r="AK15" s="122" t="s">
        <v>120</v>
      </c>
      <c r="AL15" s="122" t="s">
        <v>174</v>
      </c>
      <c r="AM15" s="122" t="s">
        <v>806</v>
      </c>
      <c r="AN15" s="122" t="s">
        <v>719</v>
      </c>
      <c r="AO15" s="122" t="s">
        <v>628</v>
      </c>
    </row>
    <row r="16" spans="1:41" x14ac:dyDescent="0.25">
      <c r="A16" s="143" t="s">
        <v>1057</v>
      </c>
      <c r="B16" t="s">
        <v>447</v>
      </c>
      <c r="C16" t="s">
        <v>1058</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s="144" t="s">
        <v>1376</v>
      </c>
      <c r="J16" s="144" t="s">
        <v>1117</v>
      </c>
      <c r="K16" s="144" t="s">
        <v>1377</v>
      </c>
      <c r="L16" s="144" t="s">
        <v>869</v>
      </c>
      <c r="M16" s="144" t="s">
        <v>176</v>
      </c>
      <c r="N16" s="144" t="s">
        <v>316</v>
      </c>
      <c r="O16" s="144" t="s">
        <v>227</v>
      </c>
      <c r="P16" s="144" t="s">
        <v>318</v>
      </c>
      <c r="Q16" s="144" t="s">
        <v>179</v>
      </c>
      <c r="R16" s="144" t="s">
        <v>176</v>
      </c>
      <c r="S16" s="144" t="s">
        <v>120</v>
      </c>
      <c r="T16" s="144" t="s">
        <v>174</v>
      </c>
      <c r="U16" s="144" t="s">
        <v>806</v>
      </c>
      <c r="V16" s="144" t="s">
        <v>719</v>
      </c>
      <c r="W16" s="144" t="s">
        <v>628</v>
      </c>
      <c r="X16" s="51" t="str">
        <f t="shared" si="0"/>
        <v>3</v>
      </c>
      <c r="Y16" s="51" t="str">
        <f>IF(T16="","",IF(T16&lt;&gt;'Tabelas auxiliares'!$B$236,"FOLHA DE PESSOAL",IF(X16='Tabelas auxiliares'!$A$237,"CUSTEIO",IF(X16='Tabelas auxiliares'!$A$236,"INVESTIMENTO","ERRO - VERIFICAR"))))</f>
        <v>CUSTEIO</v>
      </c>
      <c r="Z16" s="64">
        <f t="shared" si="1"/>
        <v>25200</v>
      </c>
      <c r="AA16" s="146">
        <v>1500</v>
      </c>
      <c r="AB16" s="145"/>
      <c r="AC16" s="146">
        <v>23700</v>
      </c>
      <c r="AD16" s="122" t="s">
        <v>175</v>
      </c>
      <c r="AE16" s="122" t="s">
        <v>176</v>
      </c>
      <c r="AF16" s="122" t="s">
        <v>177</v>
      </c>
      <c r="AG16" s="122" t="s">
        <v>178</v>
      </c>
      <c r="AH16" s="122" t="s">
        <v>288</v>
      </c>
      <c r="AI16" s="122" t="s">
        <v>179</v>
      </c>
      <c r="AJ16" s="122" t="s">
        <v>176</v>
      </c>
      <c r="AK16" s="122" t="s">
        <v>180</v>
      </c>
      <c r="AL16" s="122" t="s">
        <v>174</v>
      </c>
      <c r="AM16" s="122" t="s">
        <v>119</v>
      </c>
      <c r="AN16" s="122" t="s">
        <v>719</v>
      </c>
      <c r="AO16" s="122" t="s">
        <v>628</v>
      </c>
    </row>
    <row r="17" spans="1:41" x14ac:dyDescent="0.25">
      <c r="A17" s="143" t="s">
        <v>1057</v>
      </c>
      <c r="B17" t="s">
        <v>447</v>
      </c>
      <c r="C17" t="s">
        <v>1058</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s="144" t="s">
        <v>1097</v>
      </c>
      <c r="J17" s="144" t="s">
        <v>1117</v>
      </c>
      <c r="K17" s="144" t="s">
        <v>1378</v>
      </c>
      <c r="L17" s="144" t="s">
        <v>869</v>
      </c>
      <c r="M17" s="144" t="s">
        <v>176</v>
      </c>
      <c r="N17" s="144" t="s">
        <v>316</v>
      </c>
      <c r="O17" s="144" t="s">
        <v>178</v>
      </c>
      <c r="P17" s="144" t="s">
        <v>317</v>
      </c>
      <c r="Q17" s="144" t="s">
        <v>179</v>
      </c>
      <c r="R17" s="144" t="s">
        <v>176</v>
      </c>
      <c r="S17" s="144" t="s">
        <v>120</v>
      </c>
      <c r="T17" s="144" t="s">
        <v>174</v>
      </c>
      <c r="U17" s="144" t="s">
        <v>720</v>
      </c>
      <c r="V17" s="144" t="s">
        <v>719</v>
      </c>
      <c r="W17" s="144" t="s">
        <v>628</v>
      </c>
      <c r="X17" s="51" t="str">
        <f t="shared" si="0"/>
        <v>3</v>
      </c>
      <c r="Y17" s="51" t="str">
        <f>IF(T17="","",IF(T17&lt;&gt;'Tabelas auxiliares'!$B$236,"FOLHA DE PESSOAL",IF(X17='Tabelas auxiliares'!$A$237,"CUSTEIO",IF(X17='Tabelas auxiliares'!$A$236,"INVESTIMENTO","ERRO - VERIFICAR"))))</f>
        <v>CUSTEIO</v>
      </c>
      <c r="Z17" s="64">
        <f t="shared" si="1"/>
        <v>86100</v>
      </c>
      <c r="AA17" s="146">
        <v>86100</v>
      </c>
      <c r="AB17" s="145"/>
      <c r="AC17" s="145"/>
      <c r="AD17" s="122" t="s">
        <v>629</v>
      </c>
      <c r="AE17" s="122" t="s">
        <v>176</v>
      </c>
      <c r="AF17" s="122" t="s">
        <v>182</v>
      </c>
      <c r="AG17" s="122" t="s">
        <v>183</v>
      </c>
      <c r="AH17" s="122" t="s">
        <v>184</v>
      </c>
      <c r="AI17" s="122" t="s">
        <v>179</v>
      </c>
      <c r="AJ17" s="122" t="s">
        <v>176</v>
      </c>
      <c r="AK17" s="122" t="s">
        <v>120</v>
      </c>
      <c r="AL17" s="122" t="s">
        <v>174</v>
      </c>
      <c r="AM17" s="122" t="s">
        <v>409</v>
      </c>
      <c r="AN17" s="122" t="s">
        <v>719</v>
      </c>
      <c r="AO17" s="122" t="s">
        <v>628</v>
      </c>
    </row>
    <row r="18" spans="1:41" x14ac:dyDescent="0.25">
      <c r="A18" s="143" t="s">
        <v>1057</v>
      </c>
      <c r="B18" t="s">
        <v>450</v>
      </c>
      <c r="C18" t="s">
        <v>1349</v>
      </c>
      <c r="D18" t="s">
        <v>15</v>
      </c>
      <c r="E18" t="s">
        <v>117</v>
      </c>
      <c r="F18" s="51" t="str">
        <f>IFERROR(VLOOKUP(D18,'Tabelas auxiliares'!$A$3:$B$61,2,FALSE),"")</f>
        <v>PROPES - PRÓ-REITORIA DE PESQUISA / CEM</v>
      </c>
      <c r="G18" s="51" t="str">
        <f>IFERROR(VLOOKUP($B18,'Tabelas auxiliares'!$A$65:$C$102,2,FALSE),"")</f>
        <v>Assistência - Pesquisa</v>
      </c>
      <c r="H18" s="51" t="str">
        <f>IFERROR(VLOOKUP($B18,'Tabelas auxiliares'!$A$65:$C$102,3,FALSE),"")</f>
        <v>BOLSAS DE INICIACAO CIENTIFICA / BOLSAS PROJETOS DE PESQUISA E/OU EDITAIS LIGADOS A PESQUISA</v>
      </c>
      <c r="I18" s="144" t="s">
        <v>1379</v>
      </c>
      <c r="J18" s="144" t="s">
        <v>1380</v>
      </c>
      <c r="K18" s="144" t="s">
        <v>1381</v>
      </c>
      <c r="L18" s="144" t="s">
        <v>175</v>
      </c>
      <c r="M18" s="144" t="s">
        <v>176</v>
      </c>
      <c r="N18" s="144" t="s">
        <v>177</v>
      </c>
      <c r="O18" s="144" t="s">
        <v>178</v>
      </c>
      <c r="P18" s="144" t="s">
        <v>288</v>
      </c>
      <c r="Q18" s="144" t="s">
        <v>179</v>
      </c>
      <c r="R18" s="144" t="s">
        <v>176</v>
      </c>
      <c r="S18" s="144" t="s">
        <v>180</v>
      </c>
      <c r="T18" s="144" t="s">
        <v>174</v>
      </c>
      <c r="U18" s="144" t="s">
        <v>119</v>
      </c>
      <c r="V18" s="144" t="s">
        <v>719</v>
      </c>
      <c r="W18" s="144" t="s">
        <v>628</v>
      </c>
      <c r="X18" s="51" t="str">
        <f t="shared" si="0"/>
        <v>3</v>
      </c>
      <c r="Y18" s="51" t="str">
        <f>IF(T18="","",IF(T18&lt;&gt;'Tabelas auxiliares'!$B$236,"FOLHA DE PESSOAL",IF(X18='Tabelas auxiliares'!$A$237,"CUSTEIO",IF(X18='Tabelas auxiliares'!$A$236,"INVESTIMENTO","ERRO - VERIFICAR"))))</f>
        <v>CUSTEIO</v>
      </c>
      <c r="Z18" s="64">
        <f t="shared" si="1"/>
        <v>40017.600000000006</v>
      </c>
      <c r="AA18" s="146">
        <v>25800.400000000001</v>
      </c>
      <c r="AB18" s="145"/>
      <c r="AC18" s="146">
        <v>14217.2</v>
      </c>
      <c r="AD18" s="122" t="s">
        <v>630</v>
      </c>
      <c r="AE18" s="122" t="s">
        <v>176</v>
      </c>
      <c r="AF18" s="122" t="s">
        <v>177</v>
      </c>
      <c r="AG18" s="122" t="s">
        <v>178</v>
      </c>
      <c r="AH18" s="122" t="s">
        <v>288</v>
      </c>
      <c r="AI18" s="122" t="s">
        <v>179</v>
      </c>
      <c r="AJ18" s="122" t="s">
        <v>176</v>
      </c>
      <c r="AK18" s="122" t="s">
        <v>120</v>
      </c>
      <c r="AL18" s="122" t="s">
        <v>174</v>
      </c>
      <c r="AM18" s="122" t="s">
        <v>119</v>
      </c>
      <c r="AN18" s="122" t="s">
        <v>719</v>
      </c>
      <c r="AO18" s="122" t="s">
        <v>628</v>
      </c>
    </row>
    <row r="19" spans="1:41" x14ac:dyDescent="0.25">
      <c r="A19" s="143" t="s">
        <v>1057</v>
      </c>
      <c r="B19" t="s">
        <v>450</v>
      </c>
      <c r="C19" t="s">
        <v>1349</v>
      </c>
      <c r="D19" t="s">
        <v>15</v>
      </c>
      <c r="E19" t="s">
        <v>117</v>
      </c>
      <c r="F19" s="51" t="str">
        <f>IFERROR(VLOOKUP(D19,'Tabelas auxiliares'!$A$3:$B$61,2,FALSE),"")</f>
        <v>PROPES - PRÓ-REITORIA DE PESQUISA / CEM</v>
      </c>
      <c r="G19" s="51" t="str">
        <f>IFERROR(VLOOKUP($B19,'Tabelas auxiliares'!$A$65:$C$102,2,FALSE),"")</f>
        <v>Assistência - Pesquisa</v>
      </c>
      <c r="H19" s="51" t="str">
        <f>IFERROR(VLOOKUP($B19,'Tabelas auxiliares'!$A$65:$C$102,3,FALSE),"")</f>
        <v>BOLSAS DE INICIACAO CIENTIFICA / BOLSAS PROJETOS DE PESQUISA E/OU EDITAIS LIGADOS A PESQUISA</v>
      </c>
      <c r="I19" s="144" t="s">
        <v>1382</v>
      </c>
      <c r="J19" s="144" t="s">
        <v>1383</v>
      </c>
      <c r="K19" s="144" t="s">
        <v>1384</v>
      </c>
      <c r="L19" s="144" t="s">
        <v>629</v>
      </c>
      <c r="M19" s="144" t="s">
        <v>176</v>
      </c>
      <c r="N19" s="144" t="s">
        <v>182</v>
      </c>
      <c r="O19" s="144" t="s">
        <v>183</v>
      </c>
      <c r="P19" s="144" t="s">
        <v>184</v>
      </c>
      <c r="Q19" s="144" t="s">
        <v>179</v>
      </c>
      <c r="R19" s="144" t="s">
        <v>176</v>
      </c>
      <c r="S19" s="144" t="s">
        <v>120</v>
      </c>
      <c r="T19" s="144" t="s">
        <v>174</v>
      </c>
      <c r="U19" s="144" t="s">
        <v>409</v>
      </c>
      <c r="V19" s="144" t="s">
        <v>719</v>
      </c>
      <c r="W19" s="144" t="s">
        <v>628</v>
      </c>
      <c r="X19" s="51" t="str">
        <f t="shared" si="0"/>
        <v>3</v>
      </c>
      <c r="Y19" s="51" t="str">
        <f>IF(T19="","",IF(T19&lt;&gt;'Tabelas auxiliares'!$B$236,"FOLHA DE PESSOAL",IF(X19='Tabelas auxiliares'!$A$237,"CUSTEIO",IF(X19='Tabelas auxiliares'!$A$236,"INVESTIMENTO","ERRO - VERIFICAR"))))</f>
        <v>CUSTEIO</v>
      </c>
      <c r="Z19" s="64">
        <f t="shared" si="1"/>
        <v>28800</v>
      </c>
      <c r="AA19" s="146">
        <v>19200</v>
      </c>
      <c r="AB19" s="146">
        <v>3200</v>
      </c>
      <c r="AC19" s="146">
        <v>6400</v>
      </c>
      <c r="AD19" s="122" t="s">
        <v>322</v>
      </c>
      <c r="AE19" s="122" t="s">
        <v>176</v>
      </c>
      <c r="AF19" s="122" t="s">
        <v>177</v>
      </c>
      <c r="AG19" s="122" t="s">
        <v>178</v>
      </c>
      <c r="AH19" s="122" t="s">
        <v>288</v>
      </c>
      <c r="AI19" s="122" t="s">
        <v>179</v>
      </c>
      <c r="AJ19" s="122" t="s">
        <v>176</v>
      </c>
      <c r="AK19" s="122" t="s">
        <v>120</v>
      </c>
      <c r="AL19" s="122" t="s">
        <v>174</v>
      </c>
      <c r="AM19" s="122" t="s">
        <v>119</v>
      </c>
      <c r="AN19" s="122" t="s">
        <v>719</v>
      </c>
      <c r="AO19" s="122" t="s">
        <v>628</v>
      </c>
    </row>
    <row r="20" spans="1:41" x14ac:dyDescent="0.25">
      <c r="A20" s="143" t="s">
        <v>1057</v>
      </c>
      <c r="B20" t="s">
        <v>450</v>
      </c>
      <c r="C20" t="s">
        <v>1349</v>
      </c>
      <c r="D20" t="s">
        <v>15</v>
      </c>
      <c r="E20" t="s">
        <v>117</v>
      </c>
      <c r="F20" s="51" t="str">
        <f>IFERROR(VLOOKUP(D20,'Tabelas auxiliares'!$A$3:$B$61,2,FALSE),"")</f>
        <v>PROPES - PRÓ-REITORIA DE PESQUISA / CEM</v>
      </c>
      <c r="G20" s="51" t="str">
        <f>IFERROR(VLOOKUP($B20,'Tabelas auxiliares'!$A$65:$C$102,2,FALSE),"")</f>
        <v>Assistência - Pesquisa</v>
      </c>
      <c r="H20" s="51" t="str">
        <f>IFERROR(VLOOKUP($B20,'Tabelas auxiliares'!$A$65:$C$102,3,FALSE),"")</f>
        <v>BOLSAS DE INICIACAO CIENTIFICA / BOLSAS PROJETOS DE PESQUISA E/OU EDITAIS LIGADOS A PESQUISA</v>
      </c>
      <c r="I20" s="144" t="s">
        <v>1382</v>
      </c>
      <c r="J20" s="144" t="s">
        <v>1385</v>
      </c>
      <c r="K20" s="144" t="s">
        <v>1386</v>
      </c>
      <c r="L20" s="144" t="s">
        <v>630</v>
      </c>
      <c r="M20" s="144" t="s">
        <v>176</v>
      </c>
      <c r="N20" s="144" t="s">
        <v>177</v>
      </c>
      <c r="O20" s="144" t="s">
        <v>178</v>
      </c>
      <c r="P20" s="144" t="s">
        <v>288</v>
      </c>
      <c r="Q20" s="144" t="s">
        <v>179</v>
      </c>
      <c r="R20" s="144" t="s">
        <v>176</v>
      </c>
      <c r="S20" s="144" t="s">
        <v>120</v>
      </c>
      <c r="T20" s="144" t="s">
        <v>174</v>
      </c>
      <c r="U20" s="144" t="s">
        <v>119</v>
      </c>
      <c r="V20" s="144" t="s">
        <v>719</v>
      </c>
      <c r="W20" s="144" t="s">
        <v>628</v>
      </c>
      <c r="X20" s="51" t="str">
        <f t="shared" si="0"/>
        <v>3</v>
      </c>
      <c r="Y20" s="51" t="str">
        <f>IF(T20="","",IF(T20&lt;&gt;'Tabelas auxiliares'!$B$236,"FOLHA DE PESSOAL",IF(X20='Tabelas auxiliares'!$A$237,"CUSTEIO",IF(X20='Tabelas auxiliares'!$A$236,"INVESTIMENTO","ERRO - VERIFICAR"))))</f>
        <v>CUSTEIO</v>
      </c>
      <c r="Z20" s="64">
        <f t="shared" si="1"/>
        <v>18900</v>
      </c>
      <c r="AA20" s="146">
        <v>12600</v>
      </c>
      <c r="AB20" s="146">
        <v>2100</v>
      </c>
      <c r="AC20" s="146">
        <v>4200</v>
      </c>
      <c r="AD20" s="122" t="s">
        <v>323</v>
      </c>
      <c r="AE20" s="122" t="s">
        <v>176</v>
      </c>
      <c r="AF20" s="122" t="s">
        <v>177</v>
      </c>
      <c r="AG20" s="122" t="s">
        <v>178</v>
      </c>
      <c r="AH20" s="122" t="s">
        <v>288</v>
      </c>
      <c r="AI20" s="122" t="s">
        <v>179</v>
      </c>
      <c r="AJ20" s="122" t="s">
        <v>176</v>
      </c>
      <c r="AK20" s="122" t="s">
        <v>120</v>
      </c>
      <c r="AL20" s="122" t="s">
        <v>174</v>
      </c>
      <c r="AM20" s="122" t="s">
        <v>119</v>
      </c>
      <c r="AN20" s="122" t="s">
        <v>719</v>
      </c>
      <c r="AO20" s="122" t="s">
        <v>628</v>
      </c>
    </row>
    <row r="21" spans="1:41" x14ac:dyDescent="0.25">
      <c r="A21" s="143" t="s">
        <v>1057</v>
      </c>
      <c r="B21" t="s">
        <v>450</v>
      </c>
      <c r="C21" t="s">
        <v>1349</v>
      </c>
      <c r="D21" t="s">
        <v>15</v>
      </c>
      <c r="E21" t="s">
        <v>117</v>
      </c>
      <c r="F21" s="51" t="str">
        <f>IFERROR(VLOOKUP(D21,'Tabelas auxiliares'!$A$3:$B$61,2,FALSE),"")</f>
        <v>PROPES - PRÓ-REITORIA DE PESQUISA / CEM</v>
      </c>
      <c r="G21" s="51" t="str">
        <f>IFERROR(VLOOKUP($B21,'Tabelas auxiliares'!$A$65:$C$102,2,FALSE),"")</f>
        <v>Assistência - Pesquisa</v>
      </c>
      <c r="H21" s="51" t="str">
        <f>IFERROR(VLOOKUP($B21,'Tabelas auxiliares'!$A$65:$C$102,3,FALSE),"")</f>
        <v>BOLSAS DE INICIACAO CIENTIFICA / BOLSAS PROJETOS DE PESQUISA E/OU EDITAIS LIGADOS A PESQUISA</v>
      </c>
      <c r="I21" s="144" t="s">
        <v>1387</v>
      </c>
      <c r="J21" s="144" t="s">
        <v>1388</v>
      </c>
      <c r="K21" s="144" t="s">
        <v>1389</v>
      </c>
      <c r="L21" s="144" t="s">
        <v>322</v>
      </c>
      <c r="M21" s="144" t="s">
        <v>176</v>
      </c>
      <c r="N21" s="144" t="s">
        <v>177</v>
      </c>
      <c r="O21" s="144" t="s">
        <v>178</v>
      </c>
      <c r="P21" s="144" t="s">
        <v>288</v>
      </c>
      <c r="Q21" s="144" t="s">
        <v>179</v>
      </c>
      <c r="R21" s="144" t="s">
        <v>176</v>
      </c>
      <c r="S21" s="144" t="s">
        <v>120</v>
      </c>
      <c r="T21" s="144" t="s">
        <v>174</v>
      </c>
      <c r="U21" s="144" t="s">
        <v>119</v>
      </c>
      <c r="V21" s="144" t="s">
        <v>719</v>
      </c>
      <c r="W21" s="144" t="s">
        <v>628</v>
      </c>
      <c r="X21" s="51" t="str">
        <f t="shared" si="0"/>
        <v>3</v>
      </c>
      <c r="Y21" s="51" t="str">
        <f>IF(T21="","",IF(T21&lt;&gt;'Tabelas auxiliares'!$B$236,"FOLHA DE PESSOAL",IF(X21='Tabelas auxiliares'!$A$237,"CUSTEIO",IF(X21='Tabelas auxiliares'!$A$236,"INVESTIMENTO","ERRO - VERIFICAR"))))</f>
        <v>CUSTEIO</v>
      </c>
      <c r="Z21" s="64">
        <f t="shared" si="1"/>
        <v>189000</v>
      </c>
      <c r="AA21" s="146">
        <v>26300</v>
      </c>
      <c r="AB21" s="146">
        <v>54600</v>
      </c>
      <c r="AC21" s="146">
        <v>108100</v>
      </c>
      <c r="AD21" s="122" t="s">
        <v>181</v>
      </c>
      <c r="AE21" s="122" t="s">
        <v>176</v>
      </c>
      <c r="AF21" s="122" t="s">
        <v>182</v>
      </c>
      <c r="AG21" s="122" t="s">
        <v>183</v>
      </c>
      <c r="AH21" s="122" t="s">
        <v>184</v>
      </c>
      <c r="AI21" s="122" t="s">
        <v>179</v>
      </c>
      <c r="AJ21" s="122" t="s">
        <v>176</v>
      </c>
      <c r="AK21" s="122" t="s">
        <v>120</v>
      </c>
      <c r="AL21" s="122" t="s">
        <v>174</v>
      </c>
      <c r="AM21" s="122" t="s">
        <v>409</v>
      </c>
      <c r="AN21" s="122" t="s">
        <v>719</v>
      </c>
      <c r="AO21" s="122" t="s">
        <v>628</v>
      </c>
    </row>
    <row r="22" spans="1:41" x14ac:dyDescent="0.25">
      <c r="A22" s="143" t="s">
        <v>1057</v>
      </c>
      <c r="B22" t="s">
        <v>450</v>
      </c>
      <c r="C22" t="s">
        <v>1349</v>
      </c>
      <c r="D22" t="s">
        <v>15</v>
      </c>
      <c r="E22" t="s">
        <v>117</v>
      </c>
      <c r="F22" s="51" t="str">
        <f>IFERROR(VLOOKUP(D22,'Tabelas auxiliares'!$A$3:$B$61,2,FALSE),"")</f>
        <v>PROPES - PRÓ-REITORIA DE PESQUISA / CEM</v>
      </c>
      <c r="G22" s="51" t="str">
        <f>IFERROR(VLOOKUP($B22,'Tabelas auxiliares'!$A$65:$C$102,2,FALSE),"")</f>
        <v>Assistência - Pesquisa</v>
      </c>
      <c r="H22" s="51" t="str">
        <f>IFERROR(VLOOKUP($B22,'Tabelas auxiliares'!$A$65:$C$102,3,FALSE),"")</f>
        <v>BOLSAS DE INICIACAO CIENTIFICA / BOLSAS PROJETOS DE PESQUISA E/OU EDITAIS LIGADOS A PESQUISA</v>
      </c>
      <c r="I22" s="144" t="s">
        <v>1387</v>
      </c>
      <c r="J22" s="144" t="s">
        <v>1390</v>
      </c>
      <c r="K22" s="144" t="s">
        <v>1391</v>
      </c>
      <c r="L22" s="144" t="s">
        <v>323</v>
      </c>
      <c r="M22" s="144" t="s">
        <v>176</v>
      </c>
      <c r="N22" s="144" t="s">
        <v>177</v>
      </c>
      <c r="O22" s="144" t="s">
        <v>178</v>
      </c>
      <c r="P22" s="144" t="s">
        <v>288</v>
      </c>
      <c r="Q22" s="144" t="s">
        <v>179</v>
      </c>
      <c r="R22" s="144" t="s">
        <v>176</v>
      </c>
      <c r="S22" s="144" t="s">
        <v>120</v>
      </c>
      <c r="T22" s="144" t="s">
        <v>174</v>
      </c>
      <c r="U22" s="144" t="s">
        <v>119</v>
      </c>
      <c r="V22" s="144" t="s">
        <v>719</v>
      </c>
      <c r="W22" s="144" t="s">
        <v>628</v>
      </c>
      <c r="X22" s="51" t="str">
        <f t="shared" si="0"/>
        <v>3</v>
      </c>
      <c r="Y22" s="51" t="str">
        <f>IF(T22="","",IF(T22&lt;&gt;'Tabelas auxiliares'!$B$236,"FOLHA DE PESSOAL",IF(X22='Tabelas auxiliares'!$A$237,"CUSTEIO",IF(X22='Tabelas auxiliares'!$A$236,"INVESTIMENTO","ERRO - VERIFICAR"))))</f>
        <v>CUSTEIO</v>
      </c>
      <c r="Z22" s="64">
        <f t="shared" si="1"/>
        <v>126000</v>
      </c>
      <c r="AA22" s="146">
        <v>2000</v>
      </c>
      <c r="AB22" s="146">
        <v>42000</v>
      </c>
      <c r="AC22" s="146">
        <v>82000</v>
      </c>
      <c r="AD22" s="122" t="s">
        <v>430</v>
      </c>
      <c r="AE22" s="122" t="s">
        <v>176</v>
      </c>
      <c r="AF22" s="122" t="s">
        <v>182</v>
      </c>
      <c r="AG22" s="122" t="s">
        <v>183</v>
      </c>
      <c r="AH22" s="122" t="s">
        <v>184</v>
      </c>
      <c r="AI22" s="122" t="s">
        <v>179</v>
      </c>
      <c r="AJ22" s="122" t="s">
        <v>176</v>
      </c>
      <c r="AK22" s="122" t="s">
        <v>120</v>
      </c>
      <c r="AL22" s="122" t="s">
        <v>174</v>
      </c>
      <c r="AM22" s="122" t="s">
        <v>409</v>
      </c>
      <c r="AN22" s="122" t="s">
        <v>719</v>
      </c>
      <c r="AO22" s="122" t="s">
        <v>628</v>
      </c>
    </row>
    <row r="23" spans="1:41" x14ac:dyDescent="0.25">
      <c r="A23" s="143" t="s">
        <v>1057</v>
      </c>
      <c r="B23" t="s">
        <v>452</v>
      </c>
      <c r="C23" t="s">
        <v>1350</v>
      </c>
      <c r="D23" t="s">
        <v>55</v>
      </c>
      <c r="E23" t="s">
        <v>117</v>
      </c>
      <c r="F23" s="51" t="str">
        <f>IFERROR(VLOOKUP(D23,'Tabelas auxiliares'!$A$3:$B$61,2,FALSE),"")</f>
        <v>PROEC - PRÓ-REITORIA DE EXTENSÃO E CULTURA</v>
      </c>
      <c r="G23" s="51" t="str">
        <f>IFERROR(VLOOKUP($B23,'Tabelas auxiliares'!$A$65:$C$102,2,FALSE),"")</f>
        <v>Assistência - Extensão</v>
      </c>
      <c r="H23" s="51" t="str">
        <f>IFERROR(VLOOKUP($B23,'Tabelas auxiliares'!$A$65:$C$102,3,FALSE),"")</f>
        <v>BOLSAS DE EXTENSAO / PROJETOS EXTENSIONISTAS</v>
      </c>
      <c r="I23" s="144" t="s">
        <v>1392</v>
      </c>
      <c r="J23" s="144" t="s">
        <v>1393</v>
      </c>
      <c r="K23" s="144" t="s">
        <v>1394</v>
      </c>
      <c r="L23" s="144" t="s">
        <v>181</v>
      </c>
      <c r="M23" s="144" t="s">
        <v>176</v>
      </c>
      <c r="N23" s="144" t="s">
        <v>182</v>
      </c>
      <c r="O23" s="144" t="s">
        <v>183</v>
      </c>
      <c r="P23" s="144" t="s">
        <v>184</v>
      </c>
      <c r="Q23" s="144" t="s">
        <v>179</v>
      </c>
      <c r="R23" s="144" t="s">
        <v>176</v>
      </c>
      <c r="S23" s="144" t="s">
        <v>120</v>
      </c>
      <c r="T23" s="144" t="s">
        <v>174</v>
      </c>
      <c r="U23" s="144" t="s">
        <v>409</v>
      </c>
      <c r="V23" s="144" t="s">
        <v>719</v>
      </c>
      <c r="W23" s="144" t="s">
        <v>628</v>
      </c>
      <c r="X23" s="51" t="str">
        <f t="shared" si="0"/>
        <v>3</v>
      </c>
      <c r="Y23" s="51" t="str">
        <f>IF(T23="","",IF(T23&lt;&gt;'Tabelas auxiliares'!$B$236,"FOLHA DE PESSOAL",IF(X23='Tabelas auxiliares'!$A$237,"CUSTEIO",IF(X23='Tabelas auxiliares'!$A$236,"INVESTIMENTO","ERRO - VERIFICAR"))))</f>
        <v>CUSTEIO</v>
      </c>
      <c r="Z23" s="64">
        <f t="shared" si="1"/>
        <v>76800</v>
      </c>
      <c r="AA23" s="146">
        <v>19200</v>
      </c>
      <c r="AB23" s="146">
        <v>11200</v>
      </c>
      <c r="AC23" s="146">
        <v>46400</v>
      </c>
      <c r="AD23" s="122" t="s">
        <v>408</v>
      </c>
      <c r="AE23" s="122" t="s">
        <v>176</v>
      </c>
      <c r="AF23" s="122" t="s">
        <v>182</v>
      </c>
      <c r="AG23" s="122" t="s">
        <v>183</v>
      </c>
      <c r="AH23" s="122" t="s">
        <v>184</v>
      </c>
      <c r="AI23" s="122" t="s">
        <v>179</v>
      </c>
      <c r="AJ23" s="122" t="s">
        <v>176</v>
      </c>
      <c r="AK23" s="122" t="s">
        <v>120</v>
      </c>
      <c r="AL23" s="122" t="s">
        <v>174</v>
      </c>
      <c r="AM23" s="122" t="s">
        <v>409</v>
      </c>
      <c r="AN23" s="122" t="s">
        <v>719</v>
      </c>
      <c r="AO23" s="122" t="s">
        <v>628</v>
      </c>
    </row>
    <row r="24" spans="1:41" x14ac:dyDescent="0.25">
      <c r="A24" s="143" t="s">
        <v>1057</v>
      </c>
      <c r="B24" t="s">
        <v>452</v>
      </c>
      <c r="C24" t="s">
        <v>1350</v>
      </c>
      <c r="D24" t="s">
        <v>55</v>
      </c>
      <c r="E24" t="s">
        <v>117</v>
      </c>
      <c r="F24" s="51" t="str">
        <f>IFERROR(VLOOKUP(D24,'Tabelas auxiliares'!$A$3:$B$61,2,FALSE),"")</f>
        <v>PROEC - PRÓ-REITORIA DE EXTENSÃO E CULTURA</v>
      </c>
      <c r="G24" s="51" t="str">
        <f>IFERROR(VLOOKUP($B24,'Tabelas auxiliares'!$A$65:$C$102,2,FALSE),"")</f>
        <v>Assistência - Extensão</v>
      </c>
      <c r="H24" s="51" t="str">
        <f>IFERROR(VLOOKUP($B24,'Tabelas auxiliares'!$A$65:$C$102,3,FALSE),"")</f>
        <v>BOLSAS DE EXTENSAO / PROJETOS EXTENSIONISTAS</v>
      </c>
      <c r="I24" s="144" t="s">
        <v>1246</v>
      </c>
      <c r="J24" s="144" t="s">
        <v>1395</v>
      </c>
      <c r="K24" s="144" t="s">
        <v>1396</v>
      </c>
      <c r="L24" s="144" t="s">
        <v>430</v>
      </c>
      <c r="M24" s="144" t="s">
        <v>176</v>
      </c>
      <c r="N24" s="144" t="s">
        <v>182</v>
      </c>
      <c r="O24" s="144" t="s">
        <v>183</v>
      </c>
      <c r="P24" s="144" t="s">
        <v>184</v>
      </c>
      <c r="Q24" s="144" t="s">
        <v>179</v>
      </c>
      <c r="R24" s="144" t="s">
        <v>176</v>
      </c>
      <c r="S24" s="144" t="s">
        <v>120</v>
      </c>
      <c r="T24" s="144" t="s">
        <v>174</v>
      </c>
      <c r="U24" s="144" t="s">
        <v>409</v>
      </c>
      <c r="V24" s="144" t="s">
        <v>719</v>
      </c>
      <c r="W24" s="144" t="s">
        <v>628</v>
      </c>
      <c r="X24" s="51" t="str">
        <f t="shared" si="0"/>
        <v>3</v>
      </c>
      <c r="Y24" s="51" t="str">
        <f>IF(T24="","",IF(T24&lt;&gt;'Tabelas auxiliares'!$B$236,"FOLHA DE PESSOAL",IF(X24='Tabelas auxiliares'!$A$237,"CUSTEIO",IF(X24='Tabelas auxiliares'!$A$236,"INVESTIMENTO","ERRO - VERIFICAR"))))</f>
        <v>CUSTEIO</v>
      </c>
      <c r="Z24" s="64">
        <f t="shared" si="1"/>
        <v>77700</v>
      </c>
      <c r="AA24" s="145"/>
      <c r="AB24" s="146">
        <v>2800</v>
      </c>
      <c r="AC24" s="146">
        <v>74900</v>
      </c>
      <c r="AD24" s="122" t="s">
        <v>408</v>
      </c>
      <c r="AE24" s="122" t="s">
        <v>176</v>
      </c>
      <c r="AF24" s="122" t="s">
        <v>177</v>
      </c>
      <c r="AG24" s="122" t="s">
        <v>178</v>
      </c>
      <c r="AH24" s="122" t="s">
        <v>288</v>
      </c>
      <c r="AI24" s="122" t="s">
        <v>179</v>
      </c>
      <c r="AJ24" s="122" t="s">
        <v>176</v>
      </c>
      <c r="AK24" s="122" t="s">
        <v>120</v>
      </c>
      <c r="AL24" s="122" t="s">
        <v>174</v>
      </c>
      <c r="AM24" s="122" t="s">
        <v>119</v>
      </c>
      <c r="AN24" s="122" t="s">
        <v>719</v>
      </c>
      <c r="AO24" s="122" t="s">
        <v>628</v>
      </c>
    </row>
    <row r="25" spans="1:41" x14ac:dyDescent="0.25">
      <c r="A25" s="143" t="s">
        <v>1057</v>
      </c>
      <c r="B25" t="s">
        <v>452</v>
      </c>
      <c r="C25" t="s">
        <v>1350</v>
      </c>
      <c r="D25" t="s">
        <v>55</v>
      </c>
      <c r="E25" t="s">
        <v>117</v>
      </c>
      <c r="F25" s="51" t="str">
        <f>IFERROR(VLOOKUP(D25,'Tabelas auxiliares'!$A$3:$B$61,2,FALSE),"")</f>
        <v>PROEC - PRÓ-REITORIA DE EXTENSÃO E CULTURA</v>
      </c>
      <c r="G25" s="51" t="str">
        <f>IFERROR(VLOOKUP($B25,'Tabelas auxiliares'!$A$65:$C$102,2,FALSE),"")</f>
        <v>Assistência - Extensão</v>
      </c>
      <c r="H25" s="51" t="str">
        <f>IFERROR(VLOOKUP($B25,'Tabelas auxiliares'!$A$65:$C$102,3,FALSE),"")</f>
        <v>BOLSAS DE EXTENSAO / PROJETOS EXTENSIONISTAS</v>
      </c>
      <c r="I25" s="144" t="s">
        <v>1246</v>
      </c>
      <c r="J25" s="144" t="s">
        <v>1397</v>
      </c>
      <c r="K25" s="144" t="s">
        <v>1398</v>
      </c>
      <c r="L25" s="144" t="s">
        <v>408</v>
      </c>
      <c r="M25" s="144" t="s">
        <v>176</v>
      </c>
      <c r="N25" s="144" t="s">
        <v>182</v>
      </c>
      <c r="O25" s="144" t="s">
        <v>183</v>
      </c>
      <c r="P25" s="144" t="s">
        <v>184</v>
      </c>
      <c r="Q25" s="144" t="s">
        <v>179</v>
      </c>
      <c r="R25" s="144" t="s">
        <v>176</v>
      </c>
      <c r="S25" s="144" t="s">
        <v>120</v>
      </c>
      <c r="T25" s="144" t="s">
        <v>174</v>
      </c>
      <c r="U25" s="144" t="s">
        <v>409</v>
      </c>
      <c r="V25" s="144" t="s">
        <v>719</v>
      </c>
      <c r="W25" s="144" t="s">
        <v>628</v>
      </c>
      <c r="X25" s="51" t="str">
        <f t="shared" si="0"/>
        <v>3</v>
      </c>
      <c r="Y25" s="51" t="str">
        <f>IF(T25="","",IF(T25&lt;&gt;'Tabelas auxiliares'!$B$236,"FOLHA DE PESSOAL",IF(X25='Tabelas auxiliares'!$A$237,"CUSTEIO",IF(X25='Tabelas auxiliares'!$A$236,"INVESTIMENTO","ERRO - VERIFICAR"))))</f>
        <v>CUSTEIO</v>
      </c>
      <c r="Z25" s="64">
        <f t="shared" si="1"/>
        <v>297500</v>
      </c>
      <c r="AA25" s="145"/>
      <c r="AB25" s="146">
        <v>4900</v>
      </c>
      <c r="AC25" s="146">
        <v>292600</v>
      </c>
      <c r="AD25" s="122" t="s">
        <v>876</v>
      </c>
      <c r="AE25" s="122" t="s">
        <v>176</v>
      </c>
      <c r="AF25" s="122" t="s">
        <v>177</v>
      </c>
      <c r="AG25" s="122" t="s">
        <v>178</v>
      </c>
      <c r="AH25" s="122" t="s">
        <v>288</v>
      </c>
      <c r="AI25" s="122" t="s">
        <v>179</v>
      </c>
      <c r="AJ25" s="122" t="s">
        <v>176</v>
      </c>
      <c r="AK25" s="122" t="s">
        <v>120</v>
      </c>
      <c r="AL25" s="122" t="s">
        <v>174</v>
      </c>
      <c r="AM25" s="122" t="s">
        <v>119</v>
      </c>
      <c r="AN25" s="122" t="s">
        <v>719</v>
      </c>
      <c r="AO25" s="122" t="s">
        <v>628</v>
      </c>
    </row>
    <row r="26" spans="1:41" x14ac:dyDescent="0.25">
      <c r="A26" s="143" t="s">
        <v>1057</v>
      </c>
      <c r="B26" t="s">
        <v>452</v>
      </c>
      <c r="C26" t="s">
        <v>1350</v>
      </c>
      <c r="D26" t="s">
        <v>55</v>
      </c>
      <c r="E26" t="s">
        <v>117</v>
      </c>
      <c r="F26" s="51" t="str">
        <f>IFERROR(VLOOKUP(D26,'Tabelas auxiliares'!$A$3:$B$61,2,FALSE),"")</f>
        <v>PROEC - PRÓ-REITORIA DE EXTENSÃO E CULTURA</v>
      </c>
      <c r="G26" s="51" t="str">
        <f>IFERROR(VLOOKUP($B26,'Tabelas auxiliares'!$A$65:$C$102,2,FALSE),"")</f>
        <v>Assistência - Extensão</v>
      </c>
      <c r="H26" s="51" t="str">
        <f>IFERROR(VLOOKUP($B26,'Tabelas auxiliares'!$A$65:$C$102,3,FALSE),"")</f>
        <v>BOLSAS DE EXTENSAO / PROJETOS EXTENSIONISTAS</v>
      </c>
      <c r="I26" s="144" t="s">
        <v>1399</v>
      </c>
      <c r="J26" s="144" t="s">
        <v>1397</v>
      </c>
      <c r="K26" s="144" t="s">
        <v>1400</v>
      </c>
      <c r="L26" s="144" t="s">
        <v>408</v>
      </c>
      <c r="M26" s="144" t="s">
        <v>176</v>
      </c>
      <c r="N26" s="144" t="s">
        <v>177</v>
      </c>
      <c r="O26" s="144" t="s">
        <v>178</v>
      </c>
      <c r="P26" s="144" t="s">
        <v>288</v>
      </c>
      <c r="Q26" s="144" t="s">
        <v>179</v>
      </c>
      <c r="R26" s="144" t="s">
        <v>176</v>
      </c>
      <c r="S26" s="144" t="s">
        <v>120</v>
      </c>
      <c r="T26" s="144" t="s">
        <v>174</v>
      </c>
      <c r="U26" s="144" t="s">
        <v>119</v>
      </c>
      <c r="V26" s="144" t="s">
        <v>719</v>
      </c>
      <c r="W26" s="144" t="s">
        <v>628</v>
      </c>
      <c r="X26" s="51" t="str">
        <f t="shared" si="0"/>
        <v>3</v>
      </c>
      <c r="Y26" s="51" t="str">
        <f>IF(T26="","",IF(T26&lt;&gt;'Tabelas auxiliares'!$B$236,"FOLHA DE PESSOAL",IF(X26='Tabelas auxiliares'!$A$237,"CUSTEIO",IF(X26='Tabelas auxiliares'!$A$236,"INVESTIMENTO","ERRO - VERIFICAR"))))</f>
        <v>CUSTEIO</v>
      </c>
      <c r="Z26" s="64">
        <f t="shared" si="1"/>
        <v>658700</v>
      </c>
      <c r="AA26" s="146">
        <v>556500</v>
      </c>
      <c r="AB26" s="146">
        <v>102200</v>
      </c>
      <c r="AC26" s="145"/>
      <c r="AD26" s="122" t="s">
        <v>877</v>
      </c>
      <c r="AE26" s="122" t="s">
        <v>176</v>
      </c>
      <c r="AF26" s="122" t="s">
        <v>177</v>
      </c>
      <c r="AG26" s="122" t="s">
        <v>178</v>
      </c>
      <c r="AH26" s="122" t="s">
        <v>288</v>
      </c>
      <c r="AI26" s="122" t="s">
        <v>179</v>
      </c>
      <c r="AJ26" s="122" t="s">
        <v>176</v>
      </c>
      <c r="AK26" s="122" t="s">
        <v>120</v>
      </c>
      <c r="AL26" s="122" t="s">
        <v>174</v>
      </c>
      <c r="AM26" s="122" t="s">
        <v>119</v>
      </c>
      <c r="AN26" s="122" t="s">
        <v>719</v>
      </c>
      <c r="AO26" s="122" t="s">
        <v>628</v>
      </c>
    </row>
    <row r="27" spans="1:41" x14ac:dyDescent="0.25">
      <c r="A27" s="143" t="s">
        <v>1057</v>
      </c>
      <c r="B27" t="s">
        <v>452</v>
      </c>
      <c r="C27" t="s">
        <v>1350</v>
      </c>
      <c r="D27" t="s">
        <v>55</v>
      </c>
      <c r="E27" t="s">
        <v>117</v>
      </c>
      <c r="F27" s="51" t="str">
        <f>IFERROR(VLOOKUP(D27,'Tabelas auxiliares'!$A$3:$B$61,2,FALSE),"")</f>
        <v>PROEC - PRÓ-REITORIA DE EXTENSÃO E CULTURA</v>
      </c>
      <c r="G27" s="51" t="str">
        <f>IFERROR(VLOOKUP($B27,'Tabelas auxiliares'!$A$65:$C$102,2,FALSE),"")</f>
        <v>Assistência - Extensão</v>
      </c>
      <c r="H27" s="51" t="str">
        <f>IFERROR(VLOOKUP($B27,'Tabelas auxiliares'!$A$65:$C$102,3,FALSE),"")</f>
        <v>BOLSAS DE EXTENSAO / PROJETOS EXTENSIONISTAS</v>
      </c>
      <c r="I27" s="144" t="s">
        <v>1399</v>
      </c>
      <c r="J27" s="144" t="s">
        <v>1401</v>
      </c>
      <c r="K27" s="144" t="s">
        <v>1402</v>
      </c>
      <c r="L27" s="144" t="s">
        <v>876</v>
      </c>
      <c r="M27" s="144" t="s">
        <v>176</v>
      </c>
      <c r="N27" s="144" t="s">
        <v>177</v>
      </c>
      <c r="O27" s="144" t="s">
        <v>178</v>
      </c>
      <c r="P27" s="144" t="s">
        <v>288</v>
      </c>
      <c r="Q27" s="144" t="s">
        <v>179</v>
      </c>
      <c r="R27" s="144" t="s">
        <v>176</v>
      </c>
      <c r="S27" s="144" t="s">
        <v>120</v>
      </c>
      <c r="T27" s="144" t="s">
        <v>174</v>
      </c>
      <c r="U27" s="144" t="s">
        <v>119</v>
      </c>
      <c r="V27" s="144" t="s">
        <v>719</v>
      </c>
      <c r="W27" s="144" t="s">
        <v>628</v>
      </c>
      <c r="X27" s="51" t="str">
        <f t="shared" si="0"/>
        <v>3</v>
      </c>
      <c r="Y27" s="51" t="str">
        <f>IF(T27="","",IF(T27&lt;&gt;'Tabelas auxiliares'!$B$236,"FOLHA DE PESSOAL",IF(X27='Tabelas auxiliares'!$A$237,"CUSTEIO",IF(X27='Tabelas auxiliares'!$A$236,"INVESTIMENTO","ERRO - VERIFICAR"))))</f>
        <v>CUSTEIO</v>
      </c>
      <c r="Z27" s="64">
        <f t="shared" si="1"/>
        <v>25200</v>
      </c>
      <c r="AA27" s="146">
        <v>17500</v>
      </c>
      <c r="AB27" s="146">
        <v>2800</v>
      </c>
      <c r="AC27" s="146">
        <v>4900</v>
      </c>
      <c r="AD27" s="122" t="s">
        <v>878</v>
      </c>
      <c r="AE27" s="122" t="s">
        <v>176</v>
      </c>
      <c r="AF27" s="122" t="s">
        <v>177</v>
      </c>
      <c r="AG27" s="122" t="s">
        <v>178</v>
      </c>
      <c r="AH27" s="122" t="s">
        <v>288</v>
      </c>
      <c r="AI27" s="122" t="s">
        <v>179</v>
      </c>
      <c r="AJ27" s="122" t="s">
        <v>176</v>
      </c>
      <c r="AK27" s="122" t="s">
        <v>120</v>
      </c>
      <c r="AL27" s="122" t="s">
        <v>174</v>
      </c>
      <c r="AM27" s="122" t="s">
        <v>119</v>
      </c>
      <c r="AN27" s="122" t="s">
        <v>719</v>
      </c>
      <c r="AO27" s="122" t="s">
        <v>628</v>
      </c>
    </row>
    <row r="28" spans="1:41" x14ac:dyDescent="0.25">
      <c r="A28" s="143" t="s">
        <v>1057</v>
      </c>
      <c r="B28" t="s">
        <v>452</v>
      </c>
      <c r="C28" t="s">
        <v>1350</v>
      </c>
      <c r="D28" t="s">
        <v>55</v>
      </c>
      <c r="E28" t="s">
        <v>117</v>
      </c>
      <c r="F28" s="51" t="str">
        <f>IFERROR(VLOOKUP(D28,'Tabelas auxiliares'!$A$3:$B$61,2,FALSE),"")</f>
        <v>PROEC - PRÓ-REITORIA DE EXTENSÃO E CULTURA</v>
      </c>
      <c r="G28" s="51" t="str">
        <f>IFERROR(VLOOKUP($B28,'Tabelas auxiliares'!$A$65:$C$102,2,FALSE),"")</f>
        <v>Assistência - Extensão</v>
      </c>
      <c r="H28" s="51" t="str">
        <f>IFERROR(VLOOKUP($B28,'Tabelas auxiliares'!$A$65:$C$102,3,FALSE),"")</f>
        <v>BOLSAS DE EXTENSAO / PROJETOS EXTENSIONISTAS</v>
      </c>
      <c r="I28" s="144" t="s">
        <v>1399</v>
      </c>
      <c r="J28" s="144" t="s">
        <v>1403</v>
      </c>
      <c r="K28" s="144" t="s">
        <v>1404</v>
      </c>
      <c r="L28" s="144" t="s">
        <v>877</v>
      </c>
      <c r="M28" s="144" t="s">
        <v>176</v>
      </c>
      <c r="N28" s="144" t="s">
        <v>177</v>
      </c>
      <c r="O28" s="144" t="s">
        <v>178</v>
      </c>
      <c r="P28" s="144" t="s">
        <v>288</v>
      </c>
      <c r="Q28" s="144" t="s">
        <v>179</v>
      </c>
      <c r="R28" s="144" t="s">
        <v>176</v>
      </c>
      <c r="S28" s="144" t="s">
        <v>120</v>
      </c>
      <c r="T28" s="144" t="s">
        <v>174</v>
      </c>
      <c r="U28" s="144" t="s">
        <v>119</v>
      </c>
      <c r="V28" s="144" t="s">
        <v>719</v>
      </c>
      <c r="W28" s="144" t="s">
        <v>628</v>
      </c>
      <c r="X28" s="51" t="str">
        <f t="shared" si="0"/>
        <v>3</v>
      </c>
      <c r="Y28" s="51" t="str">
        <f>IF(T28="","",IF(T28&lt;&gt;'Tabelas auxiliares'!$B$236,"FOLHA DE PESSOAL",IF(X28='Tabelas auxiliares'!$A$237,"CUSTEIO",IF(X28='Tabelas auxiliares'!$A$236,"INVESTIMENTO","ERRO - VERIFICAR"))))</f>
        <v>CUSTEIO</v>
      </c>
      <c r="Z28" s="64">
        <f t="shared" si="1"/>
        <v>35700</v>
      </c>
      <c r="AA28" s="146">
        <v>23100</v>
      </c>
      <c r="AB28" s="146">
        <v>4200</v>
      </c>
      <c r="AC28" s="146">
        <v>8400</v>
      </c>
      <c r="AD28" s="122" t="s">
        <v>1006</v>
      </c>
      <c r="AE28" s="122" t="s">
        <v>176</v>
      </c>
      <c r="AF28" s="122" t="s">
        <v>177</v>
      </c>
      <c r="AG28" s="122" t="s">
        <v>178</v>
      </c>
      <c r="AH28" s="122" t="s">
        <v>288</v>
      </c>
      <c r="AI28" s="122" t="s">
        <v>179</v>
      </c>
      <c r="AJ28" s="122" t="s">
        <v>176</v>
      </c>
      <c r="AK28" s="122" t="s">
        <v>120</v>
      </c>
      <c r="AL28" s="122" t="s">
        <v>174</v>
      </c>
      <c r="AM28" s="122" t="s">
        <v>119</v>
      </c>
      <c r="AN28" s="122" t="s">
        <v>719</v>
      </c>
      <c r="AO28" s="122" t="s">
        <v>628</v>
      </c>
    </row>
    <row r="29" spans="1:41" x14ac:dyDescent="0.25">
      <c r="A29" s="143" t="s">
        <v>1057</v>
      </c>
      <c r="B29" t="s">
        <v>452</v>
      </c>
      <c r="C29" t="s">
        <v>1350</v>
      </c>
      <c r="D29" t="s">
        <v>55</v>
      </c>
      <c r="E29" t="s">
        <v>117</v>
      </c>
      <c r="F29" s="51" t="str">
        <f>IFERROR(VLOOKUP(D29,'Tabelas auxiliares'!$A$3:$B$61,2,FALSE),"")</f>
        <v>PROEC - PRÓ-REITORIA DE EXTENSÃO E CULTURA</v>
      </c>
      <c r="G29" s="51" t="str">
        <f>IFERROR(VLOOKUP($B29,'Tabelas auxiliares'!$A$65:$C$102,2,FALSE),"")</f>
        <v>Assistência - Extensão</v>
      </c>
      <c r="H29" s="51" t="str">
        <f>IFERROR(VLOOKUP($B29,'Tabelas auxiliares'!$A$65:$C$102,3,FALSE),"")</f>
        <v>BOLSAS DE EXTENSAO / PROJETOS EXTENSIONISTAS</v>
      </c>
      <c r="I29" s="144" t="s">
        <v>1399</v>
      </c>
      <c r="J29" s="144" t="s">
        <v>1405</v>
      </c>
      <c r="K29" s="144" t="s">
        <v>1406</v>
      </c>
      <c r="L29" s="144" t="s">
        <v>878</v>
      </c>
      <c r="M29" s="144" t="s">
        <v>176</v>
      </c>
      <c r="N29" s="144" t="s">
        <v>177</v>
      </c>
      <c r="O29" s="144" t="s">
        <v>178</v>
      </c>
      <c r="P29" s="144" t="s">
        <v>288</v>
      </c>
      <c r="Q29" s="144" t="s">
        <v>179</v>
      </c>
      <c r="R29" s="144" t="s">
        <v>176</v>
      </c>
      <c r="S29" s="144" t="s">
        <v>120</v>
      </c>
      <c r="T29" s="144" t="s">
        <v>174</v>
      </c>
      <c r="U29" s="144" t="s">
        <v>119</v>
      </c>
      <c r="V29" s="144" t="s">
        <v>719</v>
      </c>
      <c r="W29" s="144" t="s">
        <v>628</v>
      </c>
      <c r="X29" s="51" t="str">
        <f t="shared" si="0"/>
        <v>3</v>
      </c>
      <c r="Y29" s="51" t="str">
        <f>IF(T29="","",IF(T29&lt;&gt;'Tabelas auxiliares'!$B$236,"FOLHA DE PESSOAL",IF(X29='Tabelas auxiliares'!$A$237,"CUSTEIO",IF(X29='Tabelas auxiliares'!$A$236,"INVESTIMENTO","ERRO - VERIFICAR"))))</f>
        <v>CUSTEIO</v>
      </c>
      <c r="Z29" s="64">
        <f t="shared" si="1"/>
        <v>25200</v>
      </c>
      <c r="AA29" s="146">
        <v>16800</v>
      </c>
      <c r="AB29" s="146">
        <v>2800</v>
      </c>
      <c r="AC29" s="146">
        <v>5600</v>
      </c>
      <c r="AD29" s="122" t="s">
        <v>1007</v>
      </c>
      <c r="AE29" s="122" t="s">
        <v>1008</v>
      </c>
      <c r="AF29" s="122" t="s">
        <v>177</v>
      </c>
      <c r="AG29" s="122" t="s">
        <v>178</v>
      </c>
      <c r="AH29" s="122" t="s">
        <v>288</v>
      </c>
      <c r="AI29" s="122" t="s">
        <v>179</v>
      </c>
      <c r="AJ29" s="122" t="s">
        <v>176</v>
      </c>
      <c r="AK29" s="122" t="s">
        <v>120</v>
      </c>
      <c r="AL29" s="122" t="s">
        <v>174</v>
      </c>
      <c r="AM29" s="122" t="s">
        <v>119</v>
      </c>
      <c r="AN29" s="122" t="s">
        <v>721</v>
      </c>
      <c r="AO29" s="122" t="s">
        <v>631</v>
      </c>
    </row>
    <row r="30" spans="1:41" x14ac:dyDescent="0.25">
      <c r="A30" s="143" t="s">
        <v>1057</v>
      </c>
      <c r="B30" t="s">
        <v>452</v>
      </c>
      <c r="C30" t="s">
        <v>1350</v>
      </c>
      <c r="D30" t="s">
        <v>55</v>
      </c>
      <c r="E30" t="s">
        <v>117</v>
      </c>
      <c r="F30" s="51" t="str">
        <f>IFERROR(VLOOKUP(D30,'Tabelas auxiliares'!$A$3:$B$61,2,FALSE),"")</f>
        <v>PROEC - PRÓ-REITORIA DE EXTENSÃO E CULTURA</v>
      </c>
      <c r="G30" s="51" t="str">
        <f>IFERROR(VLOOKUP($B30,'Tabelas auxiliares'!$A$65:$C$102,2,FALSE),"")</f>
        <v>Assistência - Extensão</v>
      </c>
      <c r="H30" s="51" t="str">
        <f>IFERROR(VLOOKUP($B30,'Tabelas auxiliares'!$A$65:$C$102,3,FALSE),"")</f>
        <v>BOLSAS DE EXTENSAO / PROJETOS EXTENSIONISTAS</v>
      </c>
      <c r="I30" s="144" t="s">
        <v>1334</v>
      </c>
      <c r="J30" s="144" t="s">
        <v>1407</v>
      </c>
      <c r="K30" s="144" t="s">
        <v>1408</v>
      </c>
      <c r="L30" s="144" t="s">
        <v>1006</v>
      </c>
      <c r="M30" s="144" t="s">
        <v>176</v>
      </c>
      <c r="N30" s="144" t="s">
        <v>177</v>
      </c>
      <c r="O30" s="144" t="s">
        <v>178</v>
      </c>
      <c r="P30" s="144" t="s">
        <v>288</v>
      </c>
      <c r="Q30" s="144" t="s">
        <v>179</v>
      </c>
      <c r="R30" s="144" t="s">
        <v>176</v>
      </c>
      <c r="S30" s="144" t="s">
        <v>120</v>
      </c>
      <c r="T30" s="144" t="s">
        <v>174</v>
      </c>
      <c r="U30" s="144" t="s">
        <v>119</v>
      </c>
      <c r="V30" s="144" t="s">
        <v>719</v>
      </c>
      <c r="W30" s="144" t="s">
        <v>628</v>
      </c>
      <c r="X30" s="51" t="str">
        <f t="shared" si="0"/>
        <v>3</v>
      </c>
      <c r="Y30" s="51" t="str">
        <f>IF(T30="","",IF(T30&lt;&gt;'Tabelas auxiliares'!$B$236,"FOLHA DE PESSOAL",IF(X30='Tabelas auxiliares'!$A$237,"CUSTEIO",IF(X30='Tabelas auxiliares'!$A$236,"INVESTIMENTO","ERRO - VERIFICAR"))))</f>
        <v>CUSTEIO</v>
      </c>
      <c r="Z30" s="64">
        <f t="shared" si="1"/>
        <v>6300</v>
      </c>
      <c r="AA30" s="146">
        <v>2100</v>
      </c>
      <c r="AB30" s="146">
        <v>2100</v>
      </c>
      <c r="AC30" s="146">
        <v>2100</v>
      </c>
      <c r="AD30" s="122" t="s">
        <v>879</v>
      </c>
      <c r="AE30" s="122" t="s">
        <v>880</v>
      </c>
      <c r="AF30" s="122" t="s">
        <v>177</v>
      </c>
      <c r="AG30" s="122" t="s">
        <v>178</v>
      </c>
      <c r="AH30" s="122" t="s">
        <v>288</v>
      </c>
      <c r="AI30" s="122" t="s">
        <v>179</v>
      </c>
      <c r="AJ30" s="122" t="s">
        <v>176</v>
      </c>
      <c r="AK30" s="122" t="s">
        <v>120</v>
      </c>
      <c r="AL30" s="122" t="s">
        <v>174</v>
      </c>
      <c r="AM30" s="122" t="s">
        <v>119</v>
      </c>
      <c r="AN30" s="122" t="s">
        <v>721</v>
      </c>
      <c r="AO30" s="122" t="s">
        <v>631</v>
      </c>
    </row>
    <row r="31" spans="1:41" x14ac:dyDescent="0.25">
      <c r="A31" s="143" t="s">
        <v>1057</v>
      </c>
      <c r="B31" t="s">
        <v>452</v>
      </c>
      <c r="C31" t="s">
        <v>1350</v>
      </c>
      <c r="D31" t="s">
        <v>55</v>
      </c>
      <c r="E31" t="s">
        <v>117</v>
      </c>
      <c r="F31" s="51" t="str">
        <f>IFERROR(VLOOKUP(D31,'Tabelas auxiliares'!$A$3:$B$61,2,FALSE),"")</f>
        <v>PROEC - PRÓ-REITORIA DE EXTENSÃO E CULTURA</v>
      </c>
      <c r="G31" s="51" t="str">
        <f>IFERROR(VLOOKUP($B31,'Tabelas auxiliares'!$A$65:$C$102,2,FALSE),"")</f>
        <v>Assistência - Extensão</v>
      </c>
      <c r="H31" s="51" t="str">
        <f>IFERROR(VLOOKUP($B31,'Tabelas auxiliares'!$A$65:$C$102,3,FALSE),"")</f>
        <v>BOLSAS DE EXTENSAO / PROJETOS EXTENSIONISTAS</v>
      </c>
      <c r="I31" s="144" t="s">
        <v>1409</v>
      </c>
      <c r="J31" s="144" t="s">
        <v>1410</v>
      </c>
      <c r="K31" s="144" t="s">
        <v>1411</v>
      </c>
      <c r="L31" s="144" t="s">
        <v>1007</v>
      </c>
      <c r="M31" s="144" t="s">
        <v>1008</v>
      </c>
      <c r="N31" s="144" t="s">
        <v>177</v>
      </c>
      <c r="O31" s="144" t="s">
        <v>178</v>
      </c>
      <c r="P31" s="144" t="s">
        <v>288</v>
      </c>
      <c r="Q31" s="144" t="s">
        <v>179</v>
      </c>
      <c r="R31" s="144" t="s">
        <v>176</v>
      </c>
      <c r="S31" s="144" t="s">
        <v>120</v>
      </c>
      <c r="T31" s="144" t="s">
        <v>174</v>
      </c>
      <c r="U31" s="144" t="s">
        <v>119</v>
      </c>
      <c r="V31" s="144" t="s">
        <v>721</v>
      </c>
      <c r="W31" s="144" t="s">
        <v>631</v>
      </c>
      <c r="X31" s="51" t="str">
        <f t="shared" si="0"/>
        <v>3</v>
      </c>
      <c r="Y31" s="51" t="str">
        <f>IF(T31="","",IF(T31&lt;&gt;'Tabelas auxiliares'!$B$236,"FOLHA DE PESSOAL",IF(X31='Tabelas auxiliares'!$A$237,"CUSTEIO",IF(X31='Tabelas auxiliares'!$A$236,"INVESTIMENTO","ERRO - VERIFICAR"))))</f>
        <v>CUSTEIO</v>
      </c>
      <c r="Z31" s="64">
        <f t="shared" si="1"/>
        <v>1000</v>
      </c>
      <c r="AA31" s="145"/>
      <c r="AB31" s="145"/>
      <c r="AC31" s="146">
        <v>1000</v>
      </c>
      <c r="AD31" s="122" t="s">
        <v>881</v>
      </c>
      <c r="AE31" s="122" t="s">
        <v>394</v>
      </c>
      <c r="AF31" s="122" t="s">
        <v>177</v>
      </c>
      <c r="AG31" s="122" t="s">
        <v>178</v>
      </c>
      <c r="AH31" s="122" t="s">
        <v>288</v>
      </c>
      <c r="AI31" s="122" t="s">
        <v>179</v>
      </c>
      <c r="AJ31" s="122" t="s">
        <v>176</v>
      </c>
      <c r="AK31" s="122" t="s">
        <v>120</v>
      </c>
      <c r="AL31" s="122" t="s">
        <v>174</v>
      </c>
      <c r="AM31" s="122" t="s">
        <v>119</v>
      </c>
      <c r="AN31" s="122" t="s">
        <v>721</v>
      </c>
      <c r="AO31" s="122" t="s">
        <v>631</v>
      </c>
    </row>
    <row r="32" spans="1:41" x14ac:dyDescent="0.25">
      <c r="A32" s="143" t="s">
        <v>1057</v>
      </c>
      <c r="B32" t="s">
        <v>452</v>
      </c>
      <c r="C32" t="s">
        <v>1350</v>
      </c>
      <c r="D32" t="s">
        <v>55</v>
      </c>
      <c r="E32" t="s">
        <v>117</v>
      </c>
      <c r="F32" s="51" t="str">
        <f>IFERROR(VLOOKUP(D32,'Tabelas auxiliares'!$A$3:$B$61,2,FALSE),"")</f>
        <v>PROEC - PRÓ-REITORIA DE EXTENSÃO E CULTURA</v>
      </c>
      <c r="G32" s="51" t="str">
        <f>IFERROR(VLOOKUP($B32,'Tabelas auxiliares'!$A$65:$C$102,2,FALSE),"")</f>
        <v>Assistência - Extensão</v>
      </c>
      <c r="H32" s="51" t="str">
        <f>IFERROR(VLOOKUP($B32,'Tabelas auxiliares'!$A$65:$C$102,3,FALSE),"")</f>
        <v>BOLSAS DE EXTENSAO / PROJETOS EXTENSIONISTAS</v>
      </c>
      <c r="I32" s="144" t="s">
        <v>1412</v>
      </c>
      <c r="J32" s="144" t="s">
        <v>1395</v>
      </c>
      <c r="K32" s="144" t="s">
        <v>1413</v>
      </c>
      <c r="L32" s="144" t="s">
        <v>1414</v>
      </c>
      <c r="M32" s="144" t="s">
        <v>176</v>
      </c>
      <c r="N32" s="144" t="s">
        <v>177</v>
      </c>
      <c r="O32" s="144" t="s">
        <v>178</v>
      </c>
      <c r="P32" s="144" t="s">
        <v>288</v>
      </c>
      <c r="Q32" s="144" t="s">
        <v>179</v>
      </c>
      <c r="R32" s="144" t="s">
        <v>176</v>
      </c>
      <c r="S32" s="144" t="s">
        <v>120</v>
      </c>
      <c r="T32" s="144" t="s">
        <v>174</v>
      </c>
      <c r="U32" s="144" t="s">
        <v>119</v>
      </c>
      <c r="V32" s="144" t="s">
        <v>719</v>
      </c>
      <c r="W32" s="144" t="s">
        <v>628</v>
      </c>
      <c r="X32" s="51" t="str">
        <f t="shared" si="0"/>
        <v>3</v>
      </c>
      <c r="Y32" s="51" t="str">
        <f>IF(T32="","",IF(T32&lt;&gt;'Tabelas auxiliares'!$B$236,"FOLHA DE PESSOAL",IF(X32='Tabelas auxiliares'!$A$237,"CUSTEIO",IF(X32='Tabelas auxiliares'!$A$236,"INVESTIMENTO","ERRO - VERIFICAR"))))</f>
        <v>CUSTEIO</v>
      </c>
      <c r="Z32" s="64">
        <f t="shared" si="1"/>
        <v>129500</v>
      </c>
      <c r="AA32" s="146">
        <v>107100</v>
      </c>
      <c r="AB32" s="146">
        <v>22400</v>
      </c>
      <c r="AC32" s="145"/>
      <c r="AD32" s="122" t="s">
        <v>882</v>
      </c>
      <c r="AE32" s="122" t="s">
        <v>883</v>
      </c>
      <c r="AF32" s="122" t="s">
        <v>177</v>
      </c>
      <c r="AG32" s="122" t="s">
        <v>178</v>
      </c>
      <c r="AH32" s="122" t="s">
        <v>288</v>
      </c>
      <c r="AI32" s="122" t="s">
        <v>179</v>
      </c>
      <c r="AJ32" s="122" t="s">
        <v>176</v>
      </c>
      <c r="AK32" s="122" t="s">
        <v>120</v>
      </c>
      <c r="AL32" s="122" t="s">
        <v>174</v>
      </c>
      <c r="AM32" s="122" t="s">
        <v>119</v>
      </c>
      <c r="AN32" s="122" t="s">
        <v>721</v>
      </c>
      <c r="AO32" s="122" t="s">
        <v>631</v>
      </c>
    </row>
    <row r="33" spans="1:41" x14ac:dyDescent="0.25">
      <c r="A33" s="143" t="s">
        <v>1057</v>
      </c>
      <c r="B33" t="s">
        <v>452</v>
      </c>
      <c r="C33" t="s">
        <v>1350</v>
      </c>
      <c r="D33" t="s">
        <v>55</v>
      </c>
      <c r="E33" t="s">
        <v>117</v>
      </c>
      <c r="F33" s="51" t="str">
        <f>IFERROR(VLOOKUP(D33,'Tabelas auxiliares'!$A$3:$B$61,2,FALSE),"")</f>
        <v>PROEC - PRÓ-REITORIA DE EXTENSÃO E CULTURA</v>
      </c>
      <c r="G33" s="51" t="str">
        <f>IFERROR(VLOOKUP($B33,'Tabelas auxiliares'!$A$65:$C$102,2,FALSE),"")</f>
        <v>Assistência - Extensão</v>
      </c>
      <c r="H33" s="51" t="str">
        <f>IFERROR(VLOOKUP($B33,'Tabelas auxiliares'!$A$65:$C$102,3,FALSE),"")</f>
        <v>BOLSAS DE EXTENSAO / PROJETOS EXTENSIONISTAS</v>
      </c>
      <c r="I33" s="144" t="s">
        <v>1412</v>
      </c>
      <c r="J33" s="144" t="s">
        <v>1415</v>
      </c>
      <c r="K33" s="144" t="s">
        <v>1416</v>
      </c>
      <c r="L33" s="144" t="s">
        <v>1417</v>
      </c>
      <c r="M33" s="144" t="s">
        <v>176</v>
      </c>
      <c r="N33" s="144" t="s">
        <v>177</v>
      </c>
      <c r="O33" s="144" t="s">
        <v>178</v>
      </c>
      <c r="P33" s="144" t="s">
        <v>288</v>
      </c>
      <c r="Q33" s="144" t="s">
        <v>179</v>
      </c>
      <c r="R33" s="144" t="s">
        <v>176</v>
      </c>
      <c r="S33" s="144" t="s">
        <v>120</v>
      </c>
      <c r="T33" s="144" t="s">
        <v>174</v>
      </c>
      <c r="U33" s="144" t="s">
        <v>119</v>
      </c>
      <c r="V33" s="144" t="s">
        <v>721</v>
      </c>
      <c r="W33" s="144" t="s">
        <v>631</v>
      </c>
      <c r="X33" s="51" t="str">
        <f t="shared" si="0"/>
        <v>3</v>
      </c>
      <c r="Y33" s="51" t="str">
        <f>IF(T33="","",IF(T33&lt;&gt;'Tabelas auxiliares'!$B$236,"FOLHA DE PESSOAL",IF(X33='Tabelas auxiliares'!$A$237,"CUSTEIO",IF(X33='Tabelas auxiliares'!$A$236,"INVESTIMENTO","ERRO - VERIFICAR"))))</f>
        <v>CUSTEIO</v>
      </c>
      <c r="Z33" s="64">
        <f t="shared" si="1"/>
        <v>588</v>
      </c>
      <c r="AA33" s="145"/>
      <c r="AB33" s="145"/>
      <c r="AC33" s="146">
        <v>588</v>
      </c>
      <c r="AD33" s="122" t="s">
        <v>884</v>
      </c>
      <c r="AE33" s="122" t="s">
        <v>885</v>
      </c>
      <c r="AF33" s="122" t="s">
        <v>177</v>
      </c>
      <c r="AG33" s="122" t="s">
        <v>178</v>
      </c>
      <c r="AH33" s="122" t="s">
        <v>288</v>
      </c>
      <c r="AI33" s="122" t="s">
        <v>179</v>
      </c>
      <c r="AJ33" s="122" t="s">
        <v>176</v>
      </c>
      <c r="AK33" s="122" t="s">
        <v>120</v>
      </c>
      <c r="AL33" s="122" t="s">
        <v>174</v>
      </c>
      <c r="AM33" s="122" t="s">
        <v>119</v>
      </c>
      <c r="AN33" s="122" t="s">
        <v>721</v>
      </c>
      <c r="AO33" s="122" t="s">
        <v>631</v>
      </c>
    </row>
    <row r="34" spans="1:41" x14ac:dyDescent="0.25">
      <c r="A34" s="143" t="s">
        <v>1057</v>
      </c>
      <c r="B34" t="s">
        <v>452</v>
      </c>
      <c r="C34" t="s">
        <v>1350</v>
      </c>
      <c r="D34" t="s">
        <v>55</v>
      </c>
      <c r="E34" t="s">
        <v>117</v>
      </c>
      <c r="F34" s="51" t="str">
        <f>IFERROR(VLOOKUP(D34,'Tabelas auxiliares'!$A$3:$B$61,2,FALSE),"")</f>
        <v>PROEC - PRÓ-REITORIA DE EXTENSÃO E CULTURA</v>
      </c>
      <c r="G34" s="51" t="str">
        <f>IFERROR(VLOOKUP($B34,'Tabelas auxiliares'!$A$65:$C$102,2,FALSE),"")</f>
        <v>Assistência - Extensão</v>
      </c>
      <c r="H34" s="51" t="str">
        <f>IFERROR(VLOOKUP($B34,'Tabelas auxiliares'!$A$65:$C$102,3,FALSE),"")</f>
        <v>BOLSAS DE EXTENSAO / PROJETOS EXTENSIONISTAS</v>
      </c>
      <c r="I34" s="144" t="s">
        <v>1412</v>
      </c>
      <c r="J34" s="144" t="s">
        <v>1418</v>
      </c>
      <c r="K34" s="144" t="s">
        <v>1419</v>
      </c>
      <c r="L34" s="144" t="s">
        <v>1420</v>
      </c>
      <c r="M34" s="144" t="s">
        <v>176</v>
      </c>
      <c r="N34" s="144" t="s">
        <v>177</v>
      </c>
      <c r="O34" s="144" t="s">
        <v>178</v>
      </c>
      <c r="P34" s="144" t="s">
        <v>288</v>
      </c>
      <c r="Q34" s="144" t="s">
        <v>179</v>
      </c>
      <c r="R34" s="144" t="s">
        <v>176</v>
      </c>
      <c r="S34" s="144" t="s">
        <v>120</v>
      </c>
      <c r="T34" s="144" t="s">
        <v>174</v>
      </c>
      <c r="U34" s="144" t="s">
        <v>119</v>
      </c>
      <c r="V34" s="144" t="s">
        <v>719</v>
      </c>
      <c r="W34" s="144" t="s">
        <v>628</v>
      </c>
      <c r="X34" s="51" t="str">
        <f t="shared" si="0"/>
        <v>3</v>
      </c>
      <c r="Y34" s="51" t="str">
        <f>IF(T34="","",IF(T34&lt;&gt;'Tabelas auxiliares'!$B$236,"FOLHA DE PESSOAL",IF(X34='Tabelas auxiliares'!$A$237,"CUSTEIO",IF(X34='Tabelas auxiliares'!$A$236,"INVESTIMENTO","ERRO - VERIFICAR"))))</f>
        <v>CUSTEIO</v>
      </c>
      <c r="Z34" s="64">
        <f t="shared" si="1"/>
        <v>22400</v>
      </c>
      <c r="AA34" s="146">
        <v>19600</v>
      </c>
      <c r="AB34" s="146">
        <v>2800</v>
      </c>
      <c r="AC34" s="145"/>
      <c r="AD34" s="122" t="s">
        <v>886</v>
      </c>
      <c r="AE34" s="122" t="s">
        <v>885</v>
      </c>
      <c r="AF34" s="122" t="s">
        <v>177</v>
      </c>
      <c r="AG34" s="122" t="s">
        <v>178</v>
      </c>
      <c r="AH34" s="122" t="s">
        <v>288</v>
      </c>
      <c r="AI34" s="122" t="s">
        <v>179</v>
      </c>
      <c r="AJ34" s="122" t="s">
        <v>176</v>
      </c>
      <c r="AK34" s="122" t="s">
        <v>120</v>
      </c>
      <c r="AL34" s="122" t="s">
        <v>174</v>
      </c>
      <c r="AM34" s="122" t="s">
        <v>119</v>
      </c>
      <c r="AN34" s="122" t="s">
        <v>721</v>
      </c>
      <c r="AO34" s="122" t="s">
        <v>631</v>
      </c>
    </row>
    <row r="35" spans="1:41" x14ac:dyDescent="0.25">
      <c r="A35" s="143" t="s">
        <v>1057</v>
      </c>
      <c r="B35" t="s">
        <v>452</v>
      </c>
      <c r="C35" t="s">
        <v>1350</v>
      </c>
      <c r="D35" t="s">
        <v>55</v>
      </c>
      <c r="E35" t="s">
        <v>117</v>
      </c>
      <c r="F35" s="51" t="str">
        <f>IFERROR(VLOOKUP(D35,'Tabelas auxiliares'!$A$3:$B$61,2,FALSE),"")</f>
        <v>PROEC - PRÓ-REITORIA DE EXTENSÃO E CULTURA</v>
      </c>
      <c r="G35" s="51" t="str">
        <f>IFERROR(VLOOKUP($B35,'Tabelas auxiliares'!$A$65:$C$102,2,FALSE),"")</f>
        <v>Assistência - Extensão</v>
      </c>
      <c r="H35" s="51" t="str">
        <f>IFERROR(VLOOKUP($B35,'Tabelas auxiliares'!$A$65:$C$102,3,FALSE),"")</f>
        <v>BOLSAS DE EXTENSAO / PROJETOS EXTENSIONISTAS</v>
      </c>
      <c r="I35" s="144" t="s">
        <v>1421</v>
      </c>
      <c r="J35" s="144" t="s">
        <v>1393</v>
      </c>
      <c r="K35" s="144" t="s">
        <v>1422</v>
      </c>
      <c r="L35" s="144" t="s">
        <v>1423</v>
      </c>
      <c r="M35" s="144" t="s">
        <v>176</v>
      </c>
      <c r="N35" s="144" t="s">
        <v>177</v>
      </c>
      <c r="O35" s="144" t="s">
        <v>178</v>
      </c>
      <c r="P35" s="144" t="s">
        <v>288</v>
      </c>
      <c r="Q35" s="144" t="s">
        <v>179</v>
      </c>
      <c r="R35" s="144" t="s">
        <v>176</v>
      </c>
      <c r="S35" s="144" t="s">
        <v>120</v>
      </c>
      <c r="T35" s="144" t="s">
        <v>174</v>
      </c>
      <c r="U35" s="144" t="s">
        <v>119</v>
      </c>
      <c r="V35" s="144" t="s">
        <v>719</v>
      </c>
      <c r="W35" s="144" t="s">
        <v>628</v>
      </c>
      <c r="X35" s="51" t="str">
        <f t="shared" si="0"/>
        <v>3</v>
      </c>
      <c r="Y35" s="51" t="str">
        <f>IF(T35="","",IF(T35&lt;&gt;'Tabelas auxiliares'!$B$236,"FOLHA DE PESSOAL",IF(X35='Tabelas auxiliares'!$A$237,"CUSTEIO",IF(X35='Tabelas auxiliares'!$A$236,"INVESTIMENTO","ERRO - VERIFICAR"))))</f>
        <v>CUSTEIO</v>
      </c>
      <c r="Z35" s="64">
        <f t="shared" si="1"/>
        <v>48000</v>
      </c>
      <c r="AA35" s="146">
        <v>48000</v>
      </c>
      <c r="AB35" s="145"/>
      <c r="AC35" s="145"/>
      <c r="AD35" s="122" t="s">
        <v>887</v>
      </c>
      <c r="AE35" s="122" t="s">
        <v>176</v>
      </c>
      <c r="AF35" s="122" t="s">
        <v>177</v>
      </c>
      <c r="AG35" s="122" t="s">
        <v>178</v>
      </c>
      <c r="AH35" s="122" t="s">
        <v>288</v>
      </c>
      <c r="AI35" s="122" t="s">
        <v>179</v>
      </c>
      <c r="AJ35" s="122" t="s">
        <v>176</v>
      </c>
      <c r="AK35" s="122" t="s">
        <v>120</v>
      </c>
      <c r="AL35" s="122" t="s">
        <v>174</v>
      </c>
      <c r="AM35" s="122" t="s">
        <v>119</v>
      </c>
      <c r="AN35" s="122" t="s">
        <v>719</v>
      </c>
      <c r="AO35" s="122" t="s">
        <v>628</v>
      </c>
    </row>
    <row r="36" spans="1:41" x14ac:dyDescent="0.25">
      <c r="A36" s="143" t="s">
        <v>1057</v>
      </c>
      <c r="B36" t="s">
        <v>452</v>
      </c>
      <c r="C36" t="s">
        <v>1350</v>
      </c>
      <c r="D36" t="s">
        <v>55</v>
      </c>
      <c r="E36" t="s">
        <v>117</v>
      </c>
      <c r="F36" s="51" t="str">
        <f>IFERROR(VLOOKUP(D36,'Tabelas auxiliares'!$A$3:$B$61,2,FALSE),"")</f>
        <v>PROEC - PRÓ-REITORIA DE EXTENSÃO E CULTURA</v>
      </c>
      <c r="G36" s="51" t="str">
        <f>IFERROR(VLOOKUP($B36,'Tabelas auxiliares'!$A$65:$C$102,2,FALSE),"")</f>
        <v>Assistência - Extensão</v>
      </c>
      <c r="H36" s="51" t="str">
        <f>IFERROR(VLOOKUP($B36,'Tabelas auxiliares'!$A$65:$C$102,3,FALSE),"")</f>
        <v>BOLSAS DE EXTENSAO / PROJETOS EXTENSIONISTAS</v>
      </c>
      <c r="I36" s="144" t="s">
        <v>1155</v>
      </c>
      <c r="J36" s="144" t="s">
        <v>1424</v>
      </c>
      <c r="K36" s="144" t="s">
        <v>1425</v>
      </c>
      <c r="L36" s="144" t="s">
        <v>1426</v>
      </c>
      <c r="M36" s="144" t="s">
        <v>176</v>
      </c>
      <c r="N36" s="144" t="s">
        <v>177</v>
      </c>
      <c r="O36" s="144" t="s">
        <v>178</v>
      </c>
      <c r="P36" s="144" t="s">
        <v>288</v>
      </c>
      <c r="Q36" s="144" t="s">
        <v>179</v>
      </c>
      <c r="R36" s="144" t="s">
        <v>176</v>
      </c>
      <c r="S36" s="144" t="s">
        <v>120</v>
      </c>
      <c r="T36" s="144" t="s">
        <v>174</v>
      </c>
      <c r="U36" s="144" t="s">
        <v>119</v>
      </c>
      <c r="V36" s="144" t="s">
        <v>721</v>
      </c>
      <c r="W36" s="144" t="s">
        <v>631</v>
      </c>
      <c r="X36" s="51" t="str">
        <f t="shared" si="0"/>
        <v>3</v>
      </c>
      <c r="Y36" s="51" t="str">
        <f>IF(T36="","",IF(T36&lt;&gt;'Tabelas auxiliares'!$B$236,"FOLHA DE PESSOAL",IF(X36='Tabelas auxiliares'!$A$237,"CUSTEIO",IF(X36='Tabelas auxiliares'!$A$236,"INVESTIMENTO","ERRO - VERIFICAR"))))</f>
        <v>CUSTEIO</v>
      </c>
      <c r="Z36" s="64">
        <f t="shared" si="1"/>
        <v>2050.35</v>
      </c>
      <c r="AA36" s="145"/>
      <c r="AB36" s="146">
        <v>2050.35</v>
      </c>
      <c r="AC36" s="145"/>
      <c r="AD36" s="122" t="s">
        <v>888</v>
      </c>
      <c r="AE36" s="122" t="s">
        <v>176</v>
      </c>
      <c r="AF36" s="122" t="s">
        <v>177</v>
      </c>
      <c r="AG36" s="122" t="s">
        <v>178</v>
      </c>
      <c r="AH36" s="122" t="s">
        <v>288</v>
      </c>
      <c r="AI36" s="122" t="s">
        <v>179</v>
      </c>
      <c r="AJ36" s="122" t="s">
        <v>176</v>
      </c>
      <c r="AK36" s="122" t="s">
        <v>120</v>
      </c>
      <c r="AL36" s="122" t="s">
        <v>174</v>
      </c>
      <c r="AM36" s="122" t="s">
        <v>119</v>
      </c>
      <c r="AN36" s="122" t="s">
        <v>719</v>
      </c>
      <c r="AO36" s="122" t="s">
        <v>628</v>
      </c>
    </row>
    <row r="37" spans="1:41" x14ac:dyDescent="0.25">
      <c r="A37" s="143" t="s">
        <v>1057</v>
      </c>
      <c r="B37" t="s">
        <v>455</v>
      </c>
      <c r="C37" t="s">
        <v>1348</v>
      </c>
      <c r="D37" t="s">
        <v>53</v>
      </c>
      <c r="E37" t="s">
        <v>117</v>
      </c>
      <c r="F37" s="51" t="str">
        <f>IFERROR(VLOOKUP(D37,'Tabelas auxiliares'!$A$3:$B$61,2,FALSE),"")</f>
        <v>PROGRAD - PRÓ-REITORIA DE GRADUAÇÃO</v>
      </c>
      <c r="G37" s="51" t="str">
        <f>IFERROR(VLOOKUP($B37,'Tabelas auxiliares'!$A$65:$C$102,2,FALSE),"")</f>
        <v>Assistência - Graduação</v>
      </c>
      <c r="H37" s="51" t="str">
        <f>IFERROR(VLOOKUP($B37,'Tabelas auxiliares'!$A$65:$C$102,3,FALSE),"")</f>
        <v>MONITORIA ACADEMICA DA GRADUACAO / MONITORIA SEMIPRESENCIAL / AUXILIO ACESSIBILIDADE / MONITORIA INCLUSIVA</v>
      </c>
      <c r="I37" s="144" t="s">
        <v>1427</v>
      </c>
      <c r="J37" s="144" t="s">
        <v>1428</v>
      </c>
      <c r="K37" s="144" t="s">
        <v>1429</v>
      </c>
      <c r="L37" s="144" t="s">
        <v>879</v>
      </c>
      <c r="M37" s="144" t="s">
        <v>880</v>
      </c>
      <c r="N37" s="144" t="s">
        <v>177</v>
      </c>
      <c r="O37" s="144" t="s">
        <v>178</v>
      </c>
      <c r="P37" s="144" t="s">
        <v>288</v>
      </c>
      <c r="Q37" s="144" t="s">
        <v>179</v>
      </c>
      <c r="R37" s="144" t="s">
        <v>176</v>
      </c>
      <c r="S37" s="144" t="s">
        <v>120</v>
      </c>
      <c r="T37" s="144" t="s">
        <v>174</v>
      </c>
      <c r="U37" s="144" t="s">
        <v>119</v>
      </c>
      <c r="V37" s="144" t="s">
        <v>721</v>
      </c>
      <c r="W37" s="144" t="s">
        <v>631</v>
      </c>
      <c r="X37" s="51" t="str">
        <f t="shared" si="0"/>
        <v>3</v>
      </c>
      <c r="Y37" s="51" t="str">
        <f>IF(T37="","",IF(T37&lt;&gt;'Tabelas auxiliares'!$B$236,"FOLHA DE PESSOAL",IF(X37='Tabelas auxiliares'!$A$237,"CUSTEIO",IF(X37='Tabelas auxiliares'!$A$236,"INVESTIMENTO","ERRO - VERIFICAR"))))</f>
        <v>CUSTEIO</v>
      </c>
      <c r="Z37" s="64">
        <f t="shared" si="1"/>
        <v>10126.5</v>
      </c>
      <c r="AA37" s="146">
        <v>2646.5</v>
      </c>
      <c r="AB37" s="145"/>
      <c r="AC37" s="146">
        <v>7480</v>
      </c>
      <c r="AD37" s="122" t="s">
        <v>325</v>
      </c>
      <c r="AE37" s="122" t="s">
        <v>889</v>
      </c>
      <c r="AF37" s="122" t="s">
        <v>177</v>
      </c>
      <c r="AG37" s="122" t="s">
        <v>178</v>
      </c>
      <c r="AH37" s="122" t="s">
        <v>288</v>
      </c>
      <c r="AI37" s="122" t="s">
        <v>179</v>
      </c>
      <c r="AJ37" s="122" t="s">
        <v>176</v>
      </c>
      <c r="AK37" s="122" t="s">
        <v>120</v>
      </c>
      <c r="AL37" s="122" t="s">
        <v>174</v>
      </c>
      <c r="AM37" s="122" t="s">
        <v>119</v>
      </c>
      <c r="AN37" s="122" t="s">
        <v>721</v>
      </c>
      <c r="AO37" s="122" t="s">
        <v>631</v>
      </c>
    </row>
    <row r="38" spans="1:41" x14ac:dyDescent="0.25">
      <c r="A38" s="143" t="s">
        <v>1057</v>
      </c>
      <c r="B38" t="s">
        <v>455</v>
      </c>
      <c r="C38" t="s">
        <v>1348</v>
      </c>
      <c r="D38" t="s">
        <v>53</v>
      </c>
      <c r="E38" t="s">
        <v>117</v>
      </c>
      <c r="F38" s="51" t="str">
        <f>IFERROR(VLOOKUP(D38,'Tabelas auxiliares'!$A$3:$B$61,2,FALSE),"")</f>
        <v>PROGRAD - PRÓ-REITORIA DE GRADUAÇÃO</v>
      </c>
      <c r="G38" s="51" t="str">
        <f>IFERROR(VLOOKUP($B38,'Tabelas auxiliares'!$A$65:$C$102,2,FALSE),"")</f>
        <v>Assistência - Graduação</v>
      </c>
      <c r="H38" s="51" t="str">
        <f>IFERROR(VLOOKUP($B38,'Tabelas auxiliares'!$A$65:$C$102,3,FALSE),"")</f>
        <v>MONITORIA ACADEMICA DA GRADUACAO / MONITORIA SEMIPRESENCIAL / AUXILIO ACESSIBILIDADE / MONITORIA INCLUSIVA</v>
      </c>
      <c r="I38" s="144" t="s">
        <v>1427</v>
      </c>
      <c r="J38" s="144" t="s">
        <v>1430</v>
      </c>
      <c r="K38" s="144" t="s">
        <v>1431</v>
      </c>
      <c r="L38" s="144" t="s">
        <v>881</v>
      </c>
      <c r="M38" s="144" t="s">
        <v>394</v>
      </c>
      <c r="N38" s="144" t="s">
        <v>177</v>
      </c>
      <c r="O38" s="144" t="s">
        <v>178</v>
      </c>
      <c r="P38" s="144" t="s">
        <v>288</v>
      </c>
      <c r="Q38" s="144" t="s">
        <v>179</v>
      </c>
      <c r="R38" s="144" t="s">
        <v>176</v>
      </c>
      <c r="S38" s="144" t="s">
        <v>120</v>
      </c>
      <c r="T38" s="144" t="s">
        <v>174</v>
      </c>
      <c r="U38" s="144" t="s">
        <v>119</v>
      </c>
      <c r="V38" s="144" t="s">
        <v>721</v>
      </c>
      <c r="W38" s="144" t="s">
        <v>631</v>
      </c>
      <c r="X38" s="51" t="str">
        <f t="shared" si="0"/>
        <v>3</v>
      </c>
      <c r="Y38" s="51" t="str">
        <f>IF(T38="","",IF(T38&lt;&gt;'Tabelas auxiliares'!$B$236,"FOLHA DE PESSOAL",IF(X38='Tabelas auxiliares'!$A$237,"CUSTEIO",IF(X38='Tabelas auxiliares'!$A$236,"INVESTIMENTO","ERRO - VERIFICAR"))))</f>
        <v>CUSTEIO</v>
      </c>
      <c r="Z38" s="64">
        <f t="shared" si="1"/>
        <v>5996</v>
      </c>
      <c r="AA38" s="145"/>
      <c r="AB38" s="145"/>
      <c r="AC38" s="146">
        <v>5996</v>
      </c>
      <c r="AD38" s="122" t="s">
        <v>890</v>
      </c>
      <c r="AE38" s="122" t="s">
        <v>891</v>
      </c>
      <c r="AF38" s="122" t="s">
        <v>177</v>
      </c>
      <c r="AG38" s="122" t="s">
        <v>178</v>
      </c>
      <c r="AH38" s="122" t="s">
        <v>288</v>
      </c>
      <c r="AI38" s="122" t="s">
        <v>179</v>
      </c>
      <c r="AJ38" s="122" t="s">
        <v>176</v>
      </c>
      <c r="AK38" s="122" t="s">
        <v>120</v>
      </c>
      <c r="AL38" s="122" t="s">
        <v>174</v>
      </c>
      <c r="AM38" s="122" t="s">
        <v>119</v>
      </c>
      <c r="AN38" s="122" t="s">
        <v>721</v>
      </c>
      <c r="AO38" s="122" t="s">
        <v>631</v>
      </c>
    </row>
    <row r="39" spans="1:41" x14ac:dyDescent="0.25">
      <c r="A39" s="143" t="s">
        <v>1057</v>
      </c>
      <c r="B39" t="s">
        <v>455</v>
      </c>
      <c r="C39" t="s">
        <v>1348</v>
      </c>
      <c r="D39" t="s">
        <v>53</v>
      </c>
      <c r="E39" t="s">
        <v>117</v>
      </c>
      <c r="F39" s="51" t="str">
        <f>IFERROR(VLOOKUP(D39,'Tabelas auxiliares'!$A$3:$B$61,2,FALSE),"")</f>
        <v>PROGRAD - PRÓ-REITORIA DE GRADUAÇÃO</v>
      </c>
      <c r="G39" s="51" t="str">
        <f>IFERROR(VLOOKUP($B39,'Tabelas auxiliares'!$A$65:$C$102,2,FALSE),"")</f>
        <v>Assistência - Graduação</v>
      </c>
      <c r="H39" s="51" t="str">
        <f>IFERROR(VLOOKUP($B39,'Tabelas auxiliares'!$A$65:$C$102,3,FALSE),"")</f>
        <v>MONITORIA ACADEMICA DA GRADUACAO / MONITORIA SEMIPRESENCIAL / AUXILIO ACESSIBILIDADE / MONITORIA INCLUSIVA</v>
      </c>
      <c r="I39" s="144" t="s">
        <v>1387</v>
      </c>
      <c r="J39" s="144" t="s">
        <v>1432</v>
      </c>
      <c r="K39" s="144" t="s">
        <v>1433</v>
      </c>
      <c r="L39" s="144" t="s">
        <v>882</v>
      </c>
      <c r="M39" s="144" t="s">
        <v>883</v>
      </c>
      <c r="N39" s="144" t="s">
        <v>177</v>
      </c>
      <c r="O39" s="144" t="s">
        <v>178</v>
      </c>
      <c r="P39" s="144" t="s">
        <v>288</v>
      </c>
      <c r="Q39" s="144" t="s">
        <v>179</v>
      </c>
      <c r="R39" s="144" t="s">
        <v>176</v>
      </c>
      <c r="S39" s="144" t="s">
        <v>120</v>
      </c>
      <c r="T39" s="144" t="s">
        <v>174</v>
      </c>
      <c r="U39" s="144" t="s">
        <v>119</v>
      </c>
      <c r="V39" s="144" t="s">
        <v>721</v>
      </c>
      <c r="W39" s="144" t="s">
        <v>631</v>
      </c>
      <c r="X39" s="51" t="str">
        <f t="shared" si="0"/>
        <v>3</v>
      </c>
      <c r="Y39" s="51" t="str">
        <f>IF(T39="","",IF(T39&lt;&gt;'Tabelas auxiliares'!$B$236,"FOLHA DE PESSOAL",IF(X39='Tabelas auxiliares'!$A$237,"CUSTEIO",IF(X39='Tabelas auxiliares'!$A$236,"INVESTIMENTO","ERRO - VERIFICAR"))))</f>
        <v>CUSTEIO</v>
      </c>
      <c r="Z39" s="64">
        <f t="shared" si="1"/>
        <v>2400</v>
      </c>
      <c r="AA39" s="146">
        <v>297.5</v>
      </c>
      <c r="AB39" s="145"/>
      <c r="AC39" s="146">
        <v>2102.5</v>
      </c>
      <c r="AD39" s="122" t="s">
        <v>1030</v>
      </c>
      <c r="AE39" s="122" t="s">
        <v>1041</v>
      </c>
      <c r="AF39" s="122" t="s">
        <v>177</v>
      </c>
      <c r="AG39" s="122" t="s">
        <v>178</v>
      </c>
      <c r="AH39" s="122" t="s">
        <v>288</v>
      </c>
      <c r="AI39" s="122" t="s">
        <v>179</v>
      </c>
      <c r="AJ39" s="122" t="s">
        <v>176</v>
      </c>
      <c r="AK39" s="122" t="s">
        <v>120</v>
      </c>
      <c r="AL39" s="122" t="s">
        <v>174</v>
      </c>
      <c r="AM39" s="122" t="s">
        <v>119</v>
      </c>
      <c r="AN39" s="122" t="s">
        <v>721</v>
      </c>
      <c r="AO39" s="122" t="s">
        <v>631</v>
      </c>
    </row>
    <row r="40" spans="1:41" x14ac:dyDescent="0.25">
      <c r="A40" s="143" t="s">
        <v>1057</v>
      </c>
      <c r="B40" t="s">
        <v>455</v>
      </c>
      <c r="C40" t="s">
        <v>1348</v>
      </c>
      <c r="D40" t="s">
        <v>53</v>
      </c>
      <c r="E40" t="s">
        <v>117</v>
      </c>
      <c r="F40" s="51" t="str">
        <f>IFERROR(VLOOKUP(D40,'Tabelas auxiliares'!$A$3:$B$61,2,FALSE),"")</f>
        <v>PROGRAD - PRÓ-REITORIA DE GRADUAÇÃO</v>
      </c>
      <c r="G40" s="51" t="str">
        <f>IFERROR(VLOOKUP($B40,'Tabelas auxiliares'!$A$65:$C$102,2,FALSE),"")</f>
        <v>Assistência - Graduação</v>
      </c>
      <c r="H40" s="51" t="str">
        <f>IFERROR(VLOOKUP($B40,'Tabelas auxiliares'!$A$65:$C$102,3,FALSE),"")</f>
        <v>MONITORIA ACADEMICA DA GRADUACAO / MONITORIA SEMIPRESENCIAL / AUXILIO ACESSIBILIDADE / MONITORIA INCLUSIVA</v>
      </c>
      <c r="I40" s="144" t="s">
        <v>1387</v>
      </c>
      <c r="J40" s="144" t="s">
        <v>1434</v>
      </c>
      <c r="K40" s="144" t="s">
        <v>1435</v>
      </c>
      <c r="L40" s="144" t="s">
        <v>884</v>
      </c>
      <c r="M40" s="144" t="s">
        <v>885</v>
      </c>
      <c r="N40" s="144" t="s">
        <v>177</v>
      </c>
      <c r="O40" s="144" t="s">
        <v>178</v>
      </c>
      <c r="P40" s="144" t="s">
        <v>288</v>
      </c>
      <c r="Q40" s="144" t="s">
        <v>179</v>
      </c>
      <c r="R40" s="144" t="s">
        <v>176</v>
      </c>
      <c r="S40" s="144" t="s">
        <v>120</v>
      </c>
      <c r="T40" s="144" t="s">
        <v>174</v>
      </c>
      <c r="U40" s="144" t="s">
        <v>119</v>
      </c>
      <c r="V40" s="144" t="s">
        <v>721</v>
      </c>
      <c r="W40" s="144" t="s">
        <v>631</v>
      </c>
      <c r="X40" s="51" t="str">
        <f t="shared" si="0"/>
        <v>3</v>
      </c>
      <c r="Y40" s="51" t="str">
        <f>IF(T40="","",IF(T40&lt;&gt;'Tabelas auxiliares'!$B$236,"FOLHA DE PESSOAL",IF(X40='Tabelas auxiliares'!$A$237,"CUSTEIO",IF(X40='Tabelas auxiliares'!$A$236,"INVESTIMENTO","ERRO - VERIFICAR"))))</f>
        <v>CUSTEIO</v>
      </c>
      <c r="Z40" s="64">
        <f t="shared" si="1"/>
        <v>495</v>
      </c>
      <c r="AA40" s="145"/>
      <c r="AB40" s="145"/>
      <c r="AC40" s="146">
        <v>495</v>
      </c>
      <c r="AD40" s="122" t="s">
        <v>325</v>
      </c>
      <c r="AE40" s="122" t="s">
        <v>415</v>
      </c>
      <c r="AF40" s="122" t="s">
        <v>177</v>
      </c>
      <c r="AG40" s="122" t="s">
        <v>178</v>
      </c>
      <c r="AH40" s="122" t="s">
        <v>288</v>
      </c>
      <c r="AI40" s="122" t="s">
        <v>179</v>
      </c>
      <c r="AJ40" s="122" t="s">
        <v>176</v>
      </c>
      <c r="AK40" s="122" t="s">
        <v>120</v>
      </c>
      <c r="AL40" s="122" t="s">
        <v>174</v>
      </c>
      <c r="AM40" s="122" t="s">
        <v>119</v>
      </c>
      <c r="AN40" s="122" t="s">
        <v>721</v>
      </c>
      <c r="AO40" s="122" t="s">
        <v>631</v>
      </c>
    </row>
    <row r="41" spans="1:41" x14ac:dyDescent="0.25">
      <c r="A41" s="143" t="s">
        <v>1057</v>
      </c>
      <c r="B41" t="s">
        <v>455</v>
      </c>
      <c r="C41" t="s">
        <v>1348</v>
      </c>
      <c r="D41" t="s">
        <v>53</v>
      </c>
      <c r="E41" t="s">
        <v>117</v>
      </c>
      <c r="F41" s="51" t="str">
        <f>IFERROR(VLOOKUP(D41,'Tabelas auxiliares'!$A$3:$B$61,2,FALSE),"")</f>
        <v>PROGRAD - PRÓ-REITORIA DE GRADUAÇÃO</v>
      </c>
      <c r="G41" s="51" t="str">
        <f>IFERROR(VLOOKUP($B41,'Tabelas auxiliares'!$A$65:$C$102,2,FALSE),"")</f>
        <v>Assistência - Graduação</v>
      </c>
      <c r="H41" s="51" t="str">
        <f>IFERROR(VLOOKUP($B41,'Tabelas auxiliares'!$A$65:$C$102,3,FALSE),"")</f>
        <v>MONITORIA ACADEMICA DA GRADUACAO / MONITORIA SEMIPRESENCIAL / AUXILIO ACESSIBILIDADE / MONITORIA INCLUSIVA</v>
      </c>
      <c r="I41" s="144" t="s">
        <v>1387</v>
      </c>
      <c r="J41" s="144" t="s">
        <v>1436</v>
      </c>
      <c r="K41" s="144" t="s">
        <v>1437</v>
      </c>
      <c r="L41" s="144" t="s">
        <v>886</v>
      </c>
      <c r="M41" s="144" t="s">
        <v>885</v>
      </c>
      <c r="N41" s="144" t="s">
        <v>177</v>
      </c>
      <c r="O41" s="144" t="s">
        <v>178</v>
      </c>
      <c r="P41" s="144" t="s">
        <v>288</v>
      </c>
      <c r="Q41" s="144" t="s">
        <v>179</v>
      </c>
      <c r="R41" s="144" t="s">
        <v>176</v>
      </c>
      <c r="S41" s="144" t="s">
        <v>120</v>
      </c>
      <c r="T41" s="144" t="s">
        <v>174</v>
      </c>
      <c r="U41" s="144" t="s">
        <v>119</v>
      </c>
      <c r="V41" s="144" t="s">
        <v>721</v>
      </c>
      <c r="W41" s="144" t="s">
        <v>631</v>
      </c>
      <c r="X41" s="51" t="str">
        <f t="shared" si="0"/>
        <v>3</v>
      </c>
      <c r="Y41" s="51" t="str">
        <f>IF(T41="","",IF(T41&lt;&gt;'Tabelas auxiliares'!$B$236,"FOLHA DE PESSOAL",IF(X41='Tabelas auxiliares'!$A$237,"CUSTEIO",IF(X41='Tabelas auxiliares'!$A$236,"INVESTIMENTO","ERRO - VERIFICAR"))))</f>
        <v>CUSTEIO</v>
      </c>
      <c r="Z41" s="64">
        <f t="shared" si="1"/>
        <v>462</v>
      </c>
      <c r="AA41" s="145"/>
      <c r="AB41" s="145"/>
      <c r="AC41" s="146">
        <v>462</v>
      </c>
      <c r="AD41" s="122" t="s">
        <v>325</v>
      </c>
      <c r="AE41" s="122" t="s">
        <v>416</v>
      </c>
      <c r="AF41" s="122" t="s">
        <v>177</v>
      </c>
      <c r="AG41" s="122" t="s">
        <v>178</v>
      </c>
      <c r="AH41" s="122" t="s">
        <v>288</v>
      </c>
      <c r="AI41" s="122" t="s">
        <v>179</v>
      </c>
      <c r="AJ41" s="122" t="s">
        <v>176</v>
      </c>
      <c r="AK41" s="122" t="s">
        <v>120</v>
      </c>
      <c r="AL41" s="122" t="s">
        <v>174</v>
      </c>
      <c r="AM41" s="122" t="s">
        <v>119</v>
      </c>
      <c r="AN41" s="122" t="s">
        <v>721</v>
      </c>
      <c r="AO41" s="122" t="s">
        <v>631</v>
      </c>
    </row>
    <row r="42" spans="1:41" x14ac:dyDescent="0.25">
      <c r="A42" s="143" t="s">
        <v>1057</v>
      </c>
      <c r="B42" t="s">
        <v>455</v>
      </c>
      <c r="C42" t="s">
        <v>1348</v>
      </c>
      <c r="D42" t="s">
        <v>53</v>
      </c>
      <c r="E42" t="s">
        <v>117</v>
      </c>
      <c r="F42" s="51" t="str">
        <f>IFERROR(VLOOKUP(D42,'Tabelas auxiliares'!$A$3:$B$61,2,FALSE),"")</f>
        <v>PROGRAD - PRÓ-REITORIA DE GRADUAÇÃO</v>
      </c>
      <c r="G42" s="51" t="str">
        <f>IFERROR(VLOOKUP($B42,'Tabelas auxiliares'!$A$65:$C$102,2,FALSE),"")</f>
        <v>Assistência - Graduação</v>
      </c>
      <c r="H42" s="51" t="str">
        <f>IFERROR(VLOOKUP($B42,'Tabelas auxiliares'!$A$65:$C$102,3,FALSE),"")</f>
        <v>MONITORIA ACADEMICA DA GRADUACAO / MONITORIA SEMIPRESENCIAL / AUXILIO ACESSIBILIDADE / MONITORIA INCLUSIVA</v>
      </c>
      <c r="I42" s="144" t="s">
        <v>1116</v>
      </c>
      <c r="J42" s="144" t="s">
        <v>1356</v>
      </c>
      <c r="K42" s="144" t="s">
        <v>1438</v>
      </c>
      <c r="L42" s="144" t="s">
        <v>887</v>
      </c>
      <c r="M42" s="144" t="s">
        <v>176</v>
      </c>
      <c r="N42" s="144" t="s">
        <v>177</v>
      </c>
      <c r="O42" s="144" t="s">
        <v>178</v>
      </c>
      <c r="P42" s="144" t="s">
        <v>288</v>
      </c>
      <c r="Q42" s="144" t="s">
        <v>179</v>
      </c>
      <c r="R42" s="144" t="s">
        <v>176</v>
      </c>
      <c r="S42" s="144" t="s">
        <v>120</v>
      </c>
      <c r="T42" s="144" t="s">
        <v>174</v>
      </c>
      <c r="U42" s="144" t="s">
        <v>119</v>
      </c>
      <c r="V42" s="144" t="s">
        <v>719</v>
      </c>
      <c r="W42" s="144" t="s">
        <v>628</v>
      </c>
      <c r="X42" s="51" t="str">
        <f t="shared" si="0"/>
        <v>3</v>
      </c>
      <c r="Y42" s="51" t="str">
        <f>IF(T42="","",IF(T42&lt;&gt;'Tabelas auxiliares'!$B$236,"FOLHA DE PESSOAL",IF(X42='Tabelas auxiliares'!$A$237,"CUSTEIO",IF(X42='Tabelas auxiliares'!$A$236,"INVESTIMENTO","ERRO - VERIFICAR"))))</f>
        <v>CUSTEIO</v>
      </c>
      <c r="Z42" s="64">
        <f t="shared" si="1"/>
        <v>25200</v>
      </c>
      <c r="AA42" s="146">
        <v>18200</v>
      </c>
      <c r="AB42" s="145"/>
      <c r="AC42" s="146">
        <v>7000</v>
      </c>
      <c r="AD42" s="122" t="s">
        <v>431</v>
      </c>
      <c r="AE42" s="122" t="s">
        <v>632</v>
      </c>
      <c r="AF42" s="122" t="s">
        <v>177</v>
      </c>
      <c r="AG42" s="122" t="s">
        <v>178</v>
      </c>
      <c r="AH42" s="122" t="s">
        <v>288</v>
      </c>
      <c r="AI42" s="122" t="s">
        <v>179</v>
      </c>
      <c r="AJ42" s="122" t="s">
        <v>176</v>
      </c>
      <c r="AK42" s="122" t="s">
        <v>120</v>
      </c>
      <c r="AL42" s="122" t="s">
        <v>174</v>
      </c>
      <c r="AM42" s="122" t="s">
        <v>119</v>
      </c>
      <c r="AN42" s="122" t="s">
        <v>721</v>
      </c>
      <c r="AO42" s="122" t="s">
        <v>631</v>
      </c>
    </row>
    <row r="43" spans="1:41" x14ac:dyDescent="0.25">
      <c r="A43" s="143" t="s">
        <v>1057</v>
      </c>
      <c r="B43" t="s">
        <v>455</v>
      </c>
      <c r="C43" t="s">
        <v>1348</v>
      </c>
      <c r="D43" t="s">
        <v>53</v>
      </c>
      <c r="E43" t="s">
        <v>117</v>
      </c>
      <c r="F43" s="51" t="str">
        <f>IFERROR(VLOOKUP(D43,'Tabelas auxiliares'!$A$3:$B$61,2,FALSE),"")</f>
        <v>PROGRAD - PRÓ-REITORIA DE GRADUAÇÃO</v>
      </c>
      <c r="G43" s="51" t="str">
        <f>IFERROR(VLOOKUP($B43,'Tabelas auxiliares'!$A$65:$C$102,2,FALSE),"")</f>
        <v>Assistência - Graduação</v>
      </c>
      <c r="H43" s="51" t="str">
        <f>IFERROR(VLOOKUP($B43,'Tabelas auxiliares'!$A$65:$C$102,3,FALSE),"")</f>
        <v>MONITORIA ACADEMICA DA GRADUACAO / MONITORIA SEMIPRESENCIAL / AUXILIO ACESSIBILIDADE / MONITORIA INCLUSIVA</v>
      </c>
      <c r="I43" s="144" t="s">
        <v>1281</v>
      </c>
      <c r="J43" s="144" t="s">
        <v>1439</v>
      </c>
      <c r="K43" s="144" t="s">
        <v>1440</v>
      </c>
      <c r="L43" s="144" t="s">
        <v>888</v>
      </c>
      <c r="M43" s="144" t="s">
        <v>176</v>
      </c>
      <c r="N43" s="144" t="s">
        <v>177</v>
      </c>
      <c r="O43" s="144" t="s">
        <v>178</v>
      </c>
      <c r="P43" s="144" t="s">
        <v>288</v>
      </c>
      <c r="Q43" s="144" t="s">
        <v>179</v>
      </c>
      <c r="R43" s="144" t="s">
        <v>176</v>
      </c>
      <c r="S43" s="144" t="s">
        <v>120</v>
      </c>
      <c r="T43" s="144" t="s">
        <v>174</v>
      </c>
      <c r="U43" s="144" t="s">
        <v>119</v>
      </c>
      <c r="V43" s="144" t="s">
        <v>719</v>
      </c>
      <c r="W43" s="144" t="s">
        <v>628</v>
      </c>
      <c r="X43" s="51" t="str">
        <f t="shared" si="0"/>
        <v>3</v>
      </c>
      <c r="Y43" s="51" t="str">
        <f>IF(T43="","",IF(T43&lt;&gt;'Tabelas auxiliares'!$B$236,"FOLHA DE PESSOAL",IF(X43='Tabelas auxiliares'!$A$237,"CUSTEIO",IF(X43='Tabelas auxiliares'!$A$236,"INVESTIMENTO","ERRO - VERIFICAR"))))</f>
        <v>CUSTEIO</v>
      </c>
      <c r="Z43" s="64">
        <f t="shared" si="1"/>
        <v>56700</v>
      </c>
      <c r="AA43" s="146">
        <v>37800</v>
      </c>
      <c r="AB43" s="146">
        <v>6300</v>
      </c>
      <c r="AC43" s="146">
        <v>12600</v>
      </c>
      <c r="AD43" s="122" t="s">
        <v>325</v>
      </c>
      <c r="AE43" s="122" t="s">
        <v>633</v>
      </c>
      <c r="AF43" s="122" t="s">
        <v>177</v>
      </c>
      <c r="AG43" s="122" t="s">
        <v>178</v>
      </c>
      <c r="AH43" s="122" t="s">
        <v>288</v>
      </c>
      <c r="AI43" s="122" t="s">
        <v>179</v>
      </c>
      <c r="AJ43" s="122" t="s">
        <v>176</v>
      </c>
      <c r="AK43" s="122" t="s">
        <v>120</v>
      </c>
      <c r="AL43" s="122" t="s">
        <v>174</v>
      </c>
      <c r="AM43" s="122" t="s">
        <v>119</v>
      </c>
      <c r="AN43" s="122" t="s">
        <v>721</v>
      </c>
      <c r="AO43" s="122" t="s">
        <v>631</v>
      </c>
    </row>
    <row r="44" spans="1:41" x14ac:dyDescent="0.25">
      <c r="A44" s="143" t="s">
        <v>1057</v>
      </c>
      <c r="B44" t="s">
        <v>455</v>
      </c>
      <c r="C44" t="s">
        <v>1348</v>
      </c>
      <c r="D44" t="s">
        <v>53</v>
      </c>
      <c r="E44" t="s">
        <v>117</v>
      </c>
      <c r="F44" s="51" t="str">
        <f>IFERROR(VLOOKUP(D44,'Tabelas auxiliares'!$A$3:$B$61,2,FALSE),"")</f>
        <v>PROGRAD - PRÓ-REITORIA DE GRADUAÇÃO</v>
      </c>
      <c r="G44" s="51" t="str">
        <f>IFERROR(VLOOKUP($B44,'Tabelas auxiliares'!$A$65:$C$102,2,FALSE),"")</f>
        <v>Assistência - Graduação</v>
      </c>
      <c r="H44" s="51" t="str">
        <f>IFERROR(VLOOKUP($B44,'Tabelas auxiliares'!$A$65:$C$102,3,FALSE),"")</f>
        <v>MONITORIA ACADEMICA DA GRADUACAO / MONITORIA SEMIPRESENCIAL / AUXILIO ACESSIBILIDADE / MONITORIA INCLUSIVA</v>
      </c>
      <c r="I44" s="144" t="s">
        <v>1169</v>
      </c>
      <c r="J44" s="144" t="s">
        <v>1441</v>
      </c>
      <c r="K44" s="144" t="s">
        <v>1442</v>
      </c>
      <c r="L44" s="144" t="s">
        <v>325</v>
      </c>
      <c r="M44" s="144" t="s">
        <v>889</v>
      </c>
      <c r="N44" s="144" t="s">
        <v>177</v>
      </c>
      <c r="O44" s="144" t="s">
        <v>178</v>
      </c>
      <c r="P44" s="144" t="s">
        <v>288</v>
      </c>
      <c r="Q44" s="144" t="s">
        <v>179</v>
      </c>
      <c r="R44" s="144" t="s">
        <v>176</v>
      </c>
      <c r="S44" s="144" t="s">
        <v>120</v>
      </c>
      <c r="T44" s="144" t="s">
        <v>174</v>
      </c>
      <c r="U44" s="144" t="s">
        <v>119</v>
      </c>
      <c r="V44" s="144" t="s">
        <v>721</v>
      </c>
      <c r="W44" s="144" t="s">
        <v>631</v>
      </c>
      <c r="X44" s="51" t="str">
        <f t="shared" si="0"/>
        <v>3</v>
      </c>
      <c r="Y44" s="51" t="str">
        <f>IF(T44="","",IF(T44&lt;&gt;'Tabelas auxiliares'!$B$236,"FOLHA DE PESSOAL",IF(X44='Tabelas auxiliares'!$A$237,"CUSTEIO",IF(X44='Tabelas auxiliares'!$A$236,"INVESTIMENTO","ERRO - VERIFICAR"))))</f>
        <v>CUSTEIO</v>
      </c>
      <c r="Z44" s="64">
        <f t="shared" si="1"/>
        <v>2000</v>
      </c>
      <c r="AA44" s="145"/>
      <c r="AB44" s="145"/>
      <c r="AC44" s="146">
        <v>2000</v>
      </c>
      <c r="AD44" s="122" t="s">
        <v>325</v>
      </c>
      <c r="AE44" s="122" t="s">
        <v>892</v>
      </c>
      <c r="AF44" s="122" t="s">
        <v>177</v>
      </c>
      <c r="AG44" s="122" t="s">
        <v>178</v>
      </c>
      <c r="AH44" s="122" t="s">
        <v>288</v>
      </c>
      <c r="AI44" s="122" t="s">
        <v>179</v>
      </c>
      <c r="AJ44" s="122" t="s">
        <v>176</v>
      </c>
      <c r="AK44" s="122" t="s">
        <v>120</v>
      </c>
      <c r="AL44" s="122" t="s">
        <v>174</v>
      </c>
      <c r="AM44" s="122" t="s">
        <v>119</v>
      </c>
      <c r="AN44" s="122" t="s">
        <v>721</v>
      </c>
      <c r="AO44" s="122" t="s">
        <v>631</v>
      </c>
    </row>
    <row r="45" spans="1:41" x14ac:dyDescent="0.25">
      <c r="A45" s="143" t="s">
        <v>1057</v>
      </c>
      <c r="B45" t="s">
        <v>455</v>
      </c>
      <c r="C45" t="s">
        <v>1348</v>
      </c>
      <c r="D45" t="s">
        <v>53</v>
      </c>
      <c r="E45" t="s">
        <v>117</v>
      </c>
      <c r="F45" s="51" t="str">
        <f>IFERROR(VLOOKUP(D45,'Tabelas auxiliares'!$A$3:$B$61,2,FALSE),"")</f>
        <v>PROGRAD - PRÓ-REITORIA DE GRADUAÇÃO</v>
      </c>
      <c r="G45" s="51" t="str">
        <f>IFERROR(VLOOKUP($B45,'Tabelas auxiliares'!$A$65:$C$102,2,FALSE),"")</f>
        <v>Assistência - Graduação</v>
      </c>
      <c r="H45" s="51" t="str">
        <f>IFERROR(VLOOKUP($B45,'Tabelas auxiliares'!$A$65:$C$102,3,FALSE),"")</f>
        <v>MONITORIA ACADEMICA DA GRADUACAO / MONITORIA SEMIPRESENCIAL / AUXILIO ACESSIBILIDADE / MONITORIA INCLUSIVA</v>
      </c>
      <c r="I45" s="144" t="s">
        <v>1169</v>
      </c>
      <c r="J45" s="144" t="s">
        <v>1443</v>
      </c>
      <c r="K45" s="144" t="s">
        <v>1444</v>
      </c>
      <c r="L45" s="144" t="s">
        <v>890</v>
      </c>
      <c r="M45" s="144" t="s">
        <v>891</v>
      </c>
      <c r="N45" s="144" t="s">
        <v>177</v>
      </c>
      <c r="O45" s="144" t="s">
        <v>178</v>
      </c>
      <c r="P45" s="144" t="s">
        <v>288</v>
      </c>
      <c r="Q45" s="144" t="s">
        <v>179</v>
      </c>
      <c r="R45" s="144" t="s">
        <v>176</v>
      </c>
      <c r="S45" s="144" t="s">
        <v>120</v>
      </c>
      <c r="T45" s="144" t="s">
        <v>174</v>
      </c>
      <c r="U45" s="144" t="s">
        <v>119</v>
      </c>
      <c r="V45" s="144" t="s">
        <v>721</v>
      </c>
      <c r="W45" s="144" t="s">
        <v>631</v>
      </c>
      <c r="X45" s="51" t="str">
        <f t="shared" si="0"/>
        <v>3</v>
      </c>
      <c r="Y45" s="51" t="str">
        <f>IF(T45="","",IF(T45&lt;&gt;'Tabelas auxiliares'!$B$236,"FOLHA DE PESSOAL",IF(X45='Tabelas auxiliares'!$A$237,"CUSTEIO",IF(X45='Tabelas auxiliares'!$A$236,"INVESTIMENTO","ERRO - VERIFICAR"))))</f>
        <v>CUSTEIO</v>
      </c>
      <c r="Z45" s="64">
        <f t="shared" si="1"/>
        <v>750</v>
      </c>
      <c r="AA45" s="145"/>
      <c r="AB45" s="145"/>
      <c r="AC45" s="146">
        <v>750</v>
      </c>
      <c r="AD45" s="122" t="s">
        <v>325</v>
      </c>
      <c r="AE45" s="122" t="s">
        <v>893</v>
      </c>
      <c r="AF45" s="122" t="s">
        <v>177</v>
      </c>
      <c r="AG45" s="122" t="s">
        <v>178</v>
      </c>
      <c r="AH45" s="122" t="s">
        <v>288</v>
      </c>
      <c r="AI45" s="122" t="s">
        <v>179</v>
      </c>
      <c r="AJ45" s="122" t="s">
        <v>176</v>
      </c>
      <c r="AK45" s="122" t="s">
        <v>120</v>
      </c>
      <c r="AL45" s="122" t="s">
        <v>174</v>
      </c>
      <c r="AM45" s="122" t="s">
        <v>119</v>
      </c>
      <c r="AN45" s="122" t="s">
        <v>721</v>
      </c>
      <c r="AO45" s="122" t="s">
        <v>631</v>
      </c>
    </row>
    <row r="46" spans="1:41" x14ac:dyDescent="0.25">
      <c r="A46" s="143" t="s">
        <v>1057</v>
      </c>
      <c r="B46" t="s">
        <v>455</v>
      </c>
      <c r="C46" t="s">
        <v>1348</v>
      </c>
      <c r="D46" t="s">
        <v>53</v>
      </c>
      <c r="E46" t="s">
        <v>117</v>
      </c>
      <c r="F46" s="51" t="str">
        <f>IFERROR(VLOOKUP(D46,'Tabelas auxiliares'!$A$3:$B$61,2,FALSE),"")</f>
        <v>PROGRAD - PRÓ-REITORIA DE GRADUAÇÃO</v>
      </c>
      <c r="G46" s="51" t="str">
        <f>IFERROR(VLOOKUP($B46,'Tabelas auxiliares'!$A$65:$C$102,2,FALSE),"")</f>
        <v>Assistência - Graduação</v>
      </c>
      <c r="H46" s="51" t="str">
        <f>IFERROR(VLOOKUP($B46,'Tabelas auxiliares'!$A$65:$C$102,3,FALSE),"")</f>
        <v>MONITORIA ACADEMICA DA GRADUACAO / MONITORIA SEMIPRESENCIAL / AUXILIO ACESSIBILIDADE / MONITORIA INCLUSIVA</v>
      </c>
      <c r="I46" s="144" t="s">
        <v>1445</v>
      </c>
      <c r="J46" s="144" t="s">
        <v>1446</v>
      </c>
      <c r="K46" s="144" t="s">
        <v>1447</v>
      </c>
      <c r="L46" s="144" t="s">
        <v>1030</v>
      </c>
      <c r="M46" s="144" t="s">
        <v>1041</v>
      </c>
      <c r="N46" s="144" t="s">
        <v>177</v>
      </c>
      <c r="O46" s="144" t="s">
        <v>178</v>
      </c>
      <c r="P46" s="144" t="s">
        <v>288</v>
      </c>
      <c r="Q46" s="144" t="s">
        <v>179</v>
      </c>
      <c r="R46" s="144" t="s">
        <v>176</v>
      </c>
      <c r="S46" s="144" t="s">
        <v>120</v>
      </c>
      <c r="T46" s="144" t="s">
        <v>174</v>
      </c>
      <c r="U46" s="144" t="s">
        <v>119</v>
      </c>
      <c r="V46" s="144" t="s">
        <v>721</v>
      </c>
      <c r="W46" s="144" t="s">
        <v>631</v>
      </c>
      <c r="X46" s="51" t="str">
        <f t="shared" si="0"/>
        <v>3</v>
      </c>
      <c r="Y46" s="51" t="str">
        <f>IF(T46="","",IF(T46&lt;&gt;'Tabelas auxiliares'!$B$236,"FOLHA DE PESSOAL",IF(X46='Tabelas auxiliares'!$A$237,"CUSTEIO",IF(X46='Tabelas auxiliares'!$A$236,"INVESTIMENTO","ERRO - VERIFICAR"))))</f>
        <v>CUSTEIO</v>
      </c>
      <c r="Z46" s="64">
        <f t="shared" si="1"/>
        <v>1950</v>
      </c>
      <c r="AA46" s="145"/>
      <c r="AB46" s="145"/>
      <c r="AC46" s="146">
        <v>1950</v>
      </c>
      <c r="AD46" s="122" t="s">
        <v>326</v>
      </c>
      <c r="AE46" s="122" t="s">
        <v>894</v>
      </c>
      <c r="AF46" s="122" t="s">
        <v>177</v>
      </c>
      <c r="AG46" s="122" t="s">
        <v>178</v>
      </c>
      <c r="AH46" s="122" t="s">
        <v>288</v>
      </c>
      <c r="AI46" s="122" t="s">
        <v>179</v>
      </c>
      <c r="AJ46" s="122" t="s">
        <v>176</v>
      </c>
      <c r="AK46" s="122" t="s">
        <v>120</v>
      </c>
      <c r="AL46" s="122" t="s">
        <v>174</v>
      </c>
      <c r="AM46" s="122" t="s">
        <v>119</v>
      </c>
      <c r="AN46" s="122" t="s">
        <v>721</v>
      </c>
      <c r="AO46" s="122" t="s">
        <v>631</v>
      </c>
    </row>
    <row r="47" spans="1:41" x14ac:dyDescent="0.25">
      <c r="A47" s="143" t="s">
        <v>1057</v>
      </c>
      <c r="B47" t="s">
        <v>455</v>
      </c>
      <c r="C47" t="s">
        <v>1348</v>
      </c>
      <c r="D47" t="s">
        <v>53</v>
      </c>
      <c r="E47" t="s">
        <v>117</v>
      </c>
      <c r="F47" s="51" t="str">
        <f>IFERROR(VLOOKUP(D47,'Tabelas auxiliares'!$A$3:$B$61,2,FALSE),"")</f>
        <v>PROGRAD - PRÓ-REITORIA DE GRADUAÇÃO</v>
      </c>
      <c r="G47" s="51" t="str">
        <f>IFERROR(VLOOKUP($B47,'Tabelas auxiliares'!$A$65:$C$102,2,FALSE),"")</f>
        <v>Assistência - Graduação</v>
      </c>
      <c r="H47" s="51" t="str">
        <f>IFERROR(VLOOKUP($B47,'Tabelas auxiliares'!$A$65:$C$102,3,FALSE),"")</f>
        <v>MONITORIA ACADEMICA DA GRADUACAO / MONITORIA SEMIPRESENCIAL / AUXILIO ACESSIBILIDADE / MONITORIA INCLUSIVA</v>
      </c>
      <c r="I47" s="144" t="s">
        <v>1421</v>
      </c>
      <c r="J47" s="144" t="s">
        <v>1448</v>
      </c>
      <c r="K47" s="144" t="s">
        <v>1449</v>
      </c>
      <c r="L47" s="144" t="s">
        <v>1450</v>
      </c>
      <c r="M47" s="144" t="s">
        <v>176</v>
      </c>
      <c r="N47" s="144" t="s">
        <v>177</v>
      </c>
      <c r="O47" s="144" t="s">
        <v>178</v>
      </c>
      <c r="P47" s="144" t="s">
        <v>288</v>
      </c>
      <c r="Q47" s="144" t="s">
        <v>179</v>
      </c>
      <c r="R47" s="144" t="s">
        <v>176</v>
      </c>
      <c r="S47" s="144" t="s">
        <v>120</v>
      </c>
      <c r="T47" s="144" t="s">
        <v>174</v>
      </c>
      <c r="U47" s="144" t="s">
        <v>119</v>
      </c>
      <c r="V47" s="144" t="s">
        <v>719</v>
      </c>
      <c r="W47" s="144" t="s">
        <v>628</v>
      </c>
      <c r="X47" s="51" t="str">
        <f t="shared" si="0"/>
        <v>3</v>
      </c>
      <c r="Y47" s="51" t="str">
        <f>IF(T47="","",IF(T47&lt;&gt;'Tabelas auxiliares'!$B$236,"FOLHA DE PESSOAL",IF(X47='Tabelas auxiliares'!$A$237,"CUSTEIO",IF(X47='Tabelas auxiliares'!$A$236,"INVESTIMENTO","ERRO - VERIFICAR"))))</f>
        <v>CUSTEIO</v>
      </c>
      <c r="Z47" s="64">
        <f t="shared" si="1"/>
        <v>63000</v>
      </c>
      <c r="AA47" s="146">
        <v>56700</v>
      </c>
      <c r="AB47" s="146">
        <v>6300</v>
      </c>
      <c r="AC47" s="145"/>
      <c r="AD47" s="122" t="s">
        <v>325</v>
      </c>
      <c r="AE47" s="122" t="s">
        <v>895</v>
      </c>
      <c r="AF47" s="122" t="s">
        <v>177</v>
      </c>
      <c r="AG47" s="122" t="s">
        <v>178</v>
      </c>
      <c r="AH47" s="122" t="s">
        <v>288</v>
      </c>
      <c r="AI47" s="122" t="s">
        <v>179</v>
      </c>
      <c r="AJ47" s="122" t="s">
        <v>176</v>
      </c>
      <c r="AK47" s="122" t="s">
        <v>120</v>
      </c>
      <c r="AL47" s="122" t="s">
        <v>174</v>
      </c>
      <c r="AM47" s="122" t="s">
        <v>119</v>
      </c>
      <c r="AN47" s="122" t="s">
        <v>721</v>
      </c>
      <c r="AO47" s="122" t="s">
        <v>631</v>
      </c>
    </row>
    <row r="48" spans="1:41" x14ac:dyDescent="0.25">
      <c r="A48" s="143" t="s">
        <v>1057</v>
      </c>
      <c r="B48" t="s">
        <v>455</v>
      </c>
      <c r="C48" t="s">
        <v>1348</v>
      </c>
      <c r="D48" t="s">
        <v>53</v>
      </c>
      <c r="E48" t="s">
        <v>117</v>
      </c>
      <c r="F48" s="51" t="str">
        <f>IFERROR(VLOOKUP(D48,'Tabelas auxiliares'!$A$3:$B$61,2,FALSE),"")</f>
        <v>PROGRAD - PRÓ-REITORIA DE GRADUAÇÃO</v>
      </c>
      <c r="G48" s="51" t="str">
        <f>IFERROR(VLOOKUP($B48,'Tabelas auxiliares'!$A$65:$C$102,2,FALSE),"")</f>
        <v>Assistência - Graduação</v>
      </c>
      <c r="H48" s="51" t="str">
        <f>IFERROR(VLOOKUP($B48,'Tabelas auxiliares'!$A$65:$C$102,3,FALSE),"")</f>
        <v>MONITORIA ACADEMICA DA GRADUACAO / MONITORIA SEMIPRESENCIAL / AUXILIO ACESSIBILIDADE / MONITORIA INCLUSIVA</v>
      </c>
      <c r="I48" s="144" t="s">
        <v>1097</v>
      </c>
      <c r="J48" s="144" t="s">
        <v>1451</v>
      </c>
      <c r="K48" s="144" t="s">
        <v>1452</v>
      </c>
      <c r="L48" s="144" t="s">
        <v>1453</v>
      </c>
      <c r="M48" s="144" t="s">
        <v>1454</v>
      </c>
      <c r="N48" s="144" t="s">
        <v>177</v>
      </c>
      <c r="O48" s="144" t="s">
        <v>178</v>
      </c>
      <c r="P48" s="144" t="s">
        <v>288</v>
      </c>
      <c r="Q48" s="144" t="s">
        <v>179</v>
      </c>
      <c r="R48" s="144" t="s">
        <v>176</v>
      </c>
      <c r="S48" s="144" t="s">
        <v>120</v>
      </c>
      <c r="T48" s="144" t="s">
        <v>174</v>
      </c>
      <c r="U48" s="144" t="s">
        <v>119</v>
      </c>
      <c r="V48" s="144" t="s">
        <v>721</v>
      </c>
      <c r="W48" s="144" t="s">
        <v>631</v>
      </c>
      <c r="X48" s="51" t="str">
        <f t="shared" si="0"/>
        <v>3</v>
      </c>
      <c r="Y48" s="51" t="str">
        <f>IF(T48="","",IF(T48&lt;&gt;'Tabelas auxiliares'!$B$236,"FOLHA DE PESSOAL",IF(X48='Tabelas auxiliares'!$A$237,"CUSTEIO",IF(X48='Tabelas auxiliares'!$A$236,"INVESTIMENTO","ERRO - VERIFICAR"))))</f>
        <v>CUSTEIO</v>
      </c>
      <c r="Z48" s="64">
        <f t="shared" si="1"/>
        <v>15948</v>
      </c>
      <c r="AA48" s="146">
        <v>15948</v>
      </c>
      <c r="AB48" s="145"/>
      <c r="AC48" s="145"/>
      <c r="AD48" s="122" t="s">
        <v>410</v>
      </c>
      <c r="AE48" s="122" t="s">
        <v>176</v>
      </c>
      <c r="AF48" s="122" t="s">
        <v>182</v>
      </c>
      <c r="AG48" s="122" t="s">
        <v>183</v>
      </c>
      <c r="AH48" s="122" t="s">
        <v>184</v>
      </c>
      <c r="AI48" s="122" t="s">
        <v>179</v>
      </c>
      <c r="AJ48" s="122" t="s">
        <v>176</v>
      </c>
      <c r="AK48" s="122" t="s">
        <v>120</v>
      </c>
      <c r="AL48" s="122" t="s">
        <v>174</v>
      </c>
      <c r="AM48" s="122" t="s">
        <v>409</v>
      </c>
      <c r="AN48" s="122" t="s">
        <v>719</v>
      </c>
      <c r="AO48" s="122" t="s">
        <v>628</v>
      </c>
    </row>
    <row r="49" spans="1:41" x14ac:dyDescent="0.25">
      <c r="A49" s="143" t="s">
        <v>1057</v>
      </c>
      <c r="B49" t="s">
        <v>455</v>
      </c>
      <c r="C49" t="s">
        <v>1348</v>
      </c>
      <c r="D49" t="s">
        <v>304</v>
      </c>
      <c r="E49" t="s">
        <v>117</v>
      </c>
      <c r="F49" s="51" t="str">
        <f>IFERROR(VLOOKUP(D49,'Tabelas auxiliares'!$A$3:$B$61,2,FALSE),"")</f>
        <v>PROGRAD - TRI</v>
      </c>
      <c r="G49" s="51" t="str">
        <f>IFERROR(VLOOKUP($B49,'Tabelas auxiliares'!$A$65:$C$102,2,FALSE),"")</f>
        <v>Assistência - Graduação</v>
      </c>
      <c r="H49" s="51" t="str">
        <f>IFERROR(VLOOKUP($B49,'Tabelas auxiliares'!$A$65:$C$102,3,FALSE),"")</f>
        <v>MONITORIA ACADEMICA DA GRADUACAO / MONITORIA SEMIPRESENCIAL / AUXILIO ACESSIBILIDADE / MONITORIA INCLUSIVA</v>
      </c>
      <c r="I49" s="144" t="s">
        <v>1455</v>
      </c>
      <c r="J49" s="144" t="s">
        <v>1456</v>
      </c>
      <c r="K49" s="144" t="s">
        <v>1457</v>
      </c>
      <c r="L49" s="144" t="s">
        <v>326</v>
      </c>
      <c r="M49" s="144" t="s">
        <v>1458</v>
      </c>
      <c r="N49" s="144" t="s">
        <v>177</v>
      </c>
      <c r="O49" s="144" t="s">
        <v>178</v>
      </c>
      <c r="P49" s="144" t="s">
        <v>288</v>
      </c>
      <c r="Q49" s="144" t="s">
        <v>179</v>
      </c>
      <c r="R49" s="144" t="s">
        <v>176</v>
      </c>
      <c r="S49" s="144" t="s">
        <v>180</v>
      </c>
      <c r="T49" s="144" t="s">
        <v>174</v>
      </c>
      <c r="U49" s="144" t="s">
        <v>119</v>
      </c>
      <c r="V49" s="144" t="s">
        <v>721</v>
      </c>
      <c r="W49" s="144" t="s">
        <v>631</v>
      </c>
      <c r="X49" s="51" t="str">
        <f t="shared" si="0"/>
        <v>3</v>
      </c>
      <c r="Y49" s="51" t="str">
        <f>IF(T49="","",IF(T49&lt;&gt;'Tabelas auxiliares'!$B$236,"FOLHA DE PESSOAL",IF(X49='Tabelas auxiliares'!$A$237,"CUSTEIO",IF(X49='Tabelas auxiliares'!$A$236,"INVESTIMENTO","ERRO - VERIFICAR"))))</f>
        <v>CUSTEIO</v>
      </c>
      <c r="Z49" s="64">
        <f t="shared" si="1"/>
        <v>2246.8000000000002</v>
      </c>
      <c r="AA49" s="145"/>
      <c r="AB49" s="146">
        <v>2246.8000000000002</v>
      </c>
      <c r="AC49" s="145"/>
      <c r="AD49" s="122" t="s">
        <v>634</v>
      </c>
      <c r="AE49" s="122" t="s">
        <v>176</v>
      </c>
      <c r="AF49" s="122" t="s">
        <v>177</v>
      </c>
      <c r="AG49" s="122" t="s">
        <v>178</v>
      </c>
      <c r="AH49" s="122" t="s">
        <v>288</v>
      </c>
      <c r="AI49" s="122" t="s">
        <v>179</v>
      </c>
      <c r="AJ49" s="122" t="s">
        <v>176</v>
      </c>
      <c r="AK49" s="122" t="s">
        <v>120</v>
      </c>
      <c r="AL49" s="122" t="s">
        <v>174</v>
      </c>
      <c r="AM49" s="122" t="s">
        <v>119</v>
      </c>
      <c r="AN49" s="122" t="s">
        <v>719</v>
      </c>
      <c r="AO49" s="122" t="s">
        <v>628</v>
      </c>
    </row>
    <row r="50" spans="1:41" x14ac:dyDescent="0.25">
      <c r="A50" s="143" t="s">
        <v>1057</v>
      </c>
      <c r="B50" t="s">
        <v>455</v>
      </c>
      <c r="C50" t="s">
        <v>1348</v>
      </c>
      <c r="D50" t="s">
        <v>304</v>
      </c>
      <c r="E50" t="s">
        <v>117</v>
      </c>
      <c r="F50" s="51" t="str">
        <f>IFERROR(VLOOKUP(D50,'Tabelas auxiliares'!$A$3:$B$61,2,FALSE),"")</f>
        <v>PROGRAD - TRI</v>
      </c>
      <c r="G50" s="51" t="str">
        <f>IFERROR(VLOOKUP($B50,'Tabelas auxiliares'!$A$65:$C$102,2,FALSE),"")</f>
        <v>Assistência - Graduação</v>
      </c>
      <c r="H50" s="51" t="str">
        <f>IFERROR(VLOOKUP($B50,'Tabelas auxiliares'!$A$65:$C$102,3,FALSE),"")</f>
        <v>MONITORIA ACADEMICA DA GRADUACAO / MONITORIA SEMIPRESENCIAL / AUXILIO ACESSIBILIDADE / MONITORIA INCLUSIVA</v>
      </c>
      <c r="I50" s="144" t="s">
        <v>1455</v>
      </c>
      <c r="J50" s="144" t="s">
        <v>1459</v>
      </c>
      <c r="K50" s="144" t="s">
        <v>1460</v>
      </c>
      <c r="L50" s="144" t="s">
        <v>326</v>
      </c>
      <c r="M50" s="144" t="s">
        <v>1461</v>
      </c>
      <c r="N50" s="144" t="s">
        <v>177</v>
      </c>
      <c r="O50" s="144" t="s">
        <v>178</v>
      </c>
      <c r="P50" s="144" t="s">
        <v>288</v>
      </c>
      <c r="Q50" s="144" t="s">
        <v>179</v>
      </c>
      <c r="R50" s="144" t="s">
        <v>176</v>
      </c>
      <c r="S50" s="144" t="s">
        <v>180</v>
      </c>
      <c r="T50" s="144" t="s">
        <v>174</v>
      </c>
      <c r="U50" s="144" t="s">
        <v>119</v>
      </c>
      <c r="V50" s="144" t="s">
        <v>721</v>
      </c>
      <c r="W50" s="144" t="s">
        <v>631</v>
      </c>
      <c r="X50" s="51" t="str">
        <f t="shared" si="0"/>
        <v>3</v>
      </c>
      <c r="Y50" s="51" t="str">
        <f>IF(T50="","",IF(T50&lt;&gt;'Tabelas auxiliares'!$B$236,"FOLHA DE PESSOAL",IF(X50='Tabelas auxiliares'!$A$237,"CUSTEIO",IF(X50='Tabelas auxiliares'!$A$236,"INVESTIMENTO","ERRO - VERIFICAR"))))</f>
        <v>CUSTEIO</v>
      </c>
      <c r="Z50" s="64">
        <f t="shared" si="1"/>
        <v>578.78</v>
      </c>
      <c r="AA50" s="145"/>
      <c r="AB50" s="146">
        <v>578.78</v>
      </c>
      <c r="AC50" s="145"/>
      <c r="AD50" s="122" t="s">
        <v>634</v>
      </c>
      <c r="AE50" s="122" t="s">
        <v>176</v>
      </c>
      <c r="AF50" s="122" t="s">
        <v>177</v>
      </c>
      <c r="AG50" s="122" t="s">
        <v>178</v>
      </c>
      <c r="AH50" s="122" t="s">
        <v>288</v>
      </c>
      <c r="AI50" s="122" t="s">
        <v>179</v>
      </c>
      <c r="AJ50" s="122" t="s">
        <v>176</v>
      </c>
      <c r="AK50" s="122" t="s">
        <v>120</v>
      </c>
      <c r="AL50" s="122" t="s">
        <v>174</v>
      </c>
      <c r="AM50" s="122" t="s">
        <v>119</v>
      </c>
      <c r="AN50" s="122" t="s">
        <v>719</v>
      </c>
      <c r="AO50" s="122" t="s">
        <v>628</v>
      </c>
    </row>
    <row r="51" spans="1:41" x14ac:dyDescent="0.25">
      <c r="A51" s="143" t="s">
        <v>1057</v>
      </c>
      <c r="B51" t="s">
        <v>455</v>
      </c>
      <c r="C51" t="s">
        <v>1349</v>
      </c>
      <c r="D51" t="s">
        <v>53</v>
      </c>
      <c r="E51" t="s">
        <v>117</v>
      </c>
      <c r="F51" s="51" t="str">
        <f>IFERROR(VLOOKUP(D51,'Tabelas auxiliares'!$A$3:$B$61,2,FALSE),"")</f>
        <v>PROGRAD - PRÓ-REITORIA DE GRADUAÇÃO</v>
      </c>
      <c r="G51" s="51" t="str">
        <f>IFERROR(VLOOKUP($B51,'Tabelas auxiliares'!$A$65:$C$102,2,FALSE),"")</f>
        <v>Assistência - Graduação</v>
      </c>
      <c r="H51" s="51" t="str">
        <f>IFERROR(VLOOKUP($B51,'Tabelas auxiliares'!$A$65:$C$102,3,FALSE),"")</f>
        <v>MONITORIA ACADEMICA DA GRADUACAO / MONITORIA SEMIPRESENCIAL / AUXILIO ACESSIBILIDADE / MONITORIA INCLUSIVA</v>
      </c>
      <c r="I51" s="144" t="s">
        <v>1462</v>
      </c>
      <c r="J51" s="144" t="s">
        <v>1463</v>
      </c>
      <c r="K51" s="144" t="s">
        <v>1464</v>
      </c>
      <c r="L51" s="144" t="s">
        <v>325</v>
      </c>
      <c r="M51" s="144" t="s">
        <v>415</v>
      </c>
      <c r="N51" s="144" t="s">
        <v>177</v>
      </c>
      <c r="O51" s="144" t="s">
        <v>178</v>
      </c>
      <c r="P51" s="144" t="s">
        <v>288</v>
      </c>
      <c r="Q51" s="144" t="s">
        <v>179</v>
      </c>
      <c r="R51" s="144" t="s">
        <v>176</v>
      </c>
      <c r="S51" s="144" t="s">
        <v>120</v>
      </c>
      <c r="T51" s="144" t="s">
        <v>174</v>
      </c>
      <c r="U51" s="144" t="s">
        <v>119</v>
      </c>
      <c r="V51" s="144" t="s">
        <v>721</v>
      </c>
      <c r="W51" s="144" t="s">
        <v>631</v>
      </c>
      <c r="X51" s="51" t="str">
        <f t="shared" si="0"/>
        <v>3</v>
      </c>
      <c r="Y51" s="51" t="str">
        <f>IF(T51="","",IF(T51&lt;&gt;'Tabelas auxiliares'!$B$236,"FOLHA DE PESSOAL",IF(X51='Tabelas auxiliares'!$A$237,"CUSTEIO",IF(X51='Tabelas auxiliares'!$A$236,"INVESTIMENTO","ERRO - VERIFICAR"))))</f>
        <v>CUSTEIO</v>
      </c>
      <c r="Z51" s="64">
        <f t="shared" si="1"/>
        <v>1147</v>
      </c>
      <c r="AA51" s="145"/>
      <c r="AB51" s="145"/>
      <c r="AC51" s="146">
        <v>1147</v>
      </c>
      <c r="AD51" s="122" t="s">
        <v>1042</v>
      </c>
      <c r="AE51" s="122" t="s">
        <v>320</v>
      </c>
      <c r="AF51" s="122" t="s">
        <v>316</v>
      </c>
      <c r="AG51" s="122" t="s">
        <v>178</v>
      </c>
      <c r="AH51" s="122" t="s">
        <v>317</v>
      </c>
      <c r="AI51" s="122" t="s">
        <v>179</v>
      </c>
      <c r="AJ51" s="122" t="s">
        <v>176</v>
      </c>
      <c r="AK51" s="122" t="s">
        <v>120</v>
      </c>
      <c r="AL51" s="122" t="s">
        <v>174</v>
      </c>
      <c r="AM51" s="122" t="s">
        <v>720</v>
      </c>
      <c r="AN51" s="122" t="s">
        <v>807</v>
      </c>
      <c r="AO51" s="122" t="s">
        <v>695</v>
      </c>
    </row>
    <row r="52" spans="1:41" x14ac:dyDescent="0.25">
      <c r="A52" s="143" t="s">
        <v>1057</v>
      </c>
      <c r="B52" t="s">
        <v>455</v>
      </c>
      <c r="C52" t="s">
        <v>1349</v>
      </c>
      <c r="D52" t="s">
        <v>53</v>
      </c>
      <c r="E52" t="s">
        <v>117</v>
      </c>
      <c r="F52" s="51" t="str">
        <f>IFERROR(VLOOKUP(D52,'Tabelas auxiliares'!$A$3:$B$61,2,FALSE),"")</f>
        <v>PROGRAD - PRÓ-REITORIA DE GRADUAÇÃO</v>
      </c>
      <c r="G52" s="51" t="str">
        <f>IFERROR(VLOOKUP($B52,'Tabelas auxiliares'!$A$65:$C$102,2,FALSE),"")</f>
        <v>Assistência - Graduação</v>
      </c>
      <c r="H52" s="51" t="str">
        <f>IFERROR(VLOOKUP($B52,'Tabelas auxiliares'!$A$65:$C$102,3,FALSE),"")</f>
        <v>MONITORIA ACADEMICA DA GRADUACAO / MONITORIA SEMIPRESENCIAL / AUXILIO ACESSIBILIDADE / MONITORIA INCLUSIVA</v>
      </c>
      <c r="I52" s="144" t="s">
        <v>1462</v>
      </c>
      <c r="J52" s="144" t="s">
        <v>1465</v>
      </c>
      <c r="K52" s="144" t="s">
        <v>1466</v>
      </c>
      <c r="L52" s="144" t="s">
        <v>325</v>
      </c>
      <c r="M52" s="144" t="s">
        <v>416</v>
      </c>
      <c r="N52" s="144" t="s">
        <v>177</v>
      </c>
      <c r="O52" s="144" t="s">
        <v>178</v>
      </c>
      <c r="P52" s="144" t="s">
        <v>288</v>
      </c>
      <c r="Q52" s="144" t="s">
        <v>179</v>
      </c>
      <c r="R52" s="144" t="s">
        <v>176</v>
      </c>
      <c r="S52" s="144" t="s">
        <v>120</v>
      </c>
      <c r="T52" s="144" t="s">
        <v>174</v>
      </c>
      <c r="U52" s="144" t="s">
        <v>119</v>
      </c>
      <c r="V52" s="144" t="s">
        <v>721</v>
      </c>
      <c r="W52" s="144" t="s">
        <v>631</v>
      </c>
      <c r="X52" s="51" t="str">
        <f t="shared" si="0"/>
        <v>3</v>
      </c>
      <c r="Y52" s="51" t="str">
        <f>IF(T52="","",IF(T52&lt;&gt;'Tabelas auxiliares'!$B$236,"FOLHA DE PESSOAL",IF(X52='Tabelas auxiliares'!$A$237,"CUSTEIO",IF(X52='Tabelas auxiliares'!$A$236,"INVESTIMENTO","ERRO - VERIFICAR"))))</f>
        <v>CUSTEIO</v>
      </c>
      <c r="Z52" s="64">
        <f t="shared" si="1"/>
        <v>1147</v>
      </c>
      <c r="AA52" s="145"/>
      <c r="AB52" s="145"/>
      <c r="AC52" s="146">
        <v>1147</v>
      </c>
      <c r="AD52" s="122" t="s">
        <v>327</v>
      </c>
      <c r="AE52" s="122" t="s">
        <v>176</v>
      </c>
      <c r="AF52" s="122" t="s">
        <v>182</v>
      </c>
      <c r="AG52" s="122" t="s">
        <v>183</v>
      </c>
      <c r="AH52" s="122" t="s">
        <v>184</v>
      </c>
      <c r="AI52" s="122" t="s">
        <v>179</v>
      </c>
      <c r="AJ52" s="122" t="s">
        <v>176</v>
      </c>
      <c r="AK52" s="122" t="s">
        <v>120</v>
      </c>
      <c r="AL52" s="122" t="s">
        <v>174</v>
      </c>
      <c r="AM52" s="122" t="s">
        <v>409</v>
      </c>
      <c r="AN52" s="122" t="s">
        <v>719</v>
      </c>
      <c r="AO52" s="122" t="s">
        <v>628</v>
      </c>
    </row>
    <row r="53" spans="1:41" x14ac:dyDescent="0.25">
      <c r="A53" s="143" t="s">
        <v>1057</v>
      </c>
      <c r="B53" t="s">
        <v>455</v>
      </c>
      <c r="C53" t="s">
        <v>1349</v>
      </c>
      <c r="D53" t="s">
        <v>53</v>
      </c>
      <c r="E53" t="s">
        <v>117</v>
      </c>
      <c r="F53" s="51" t="str">
        <f>IFERROR(VLOOKUP(D53,'Tabelas auxiliares'!$A$3:$B$61,2,FALSE),"")</f>
        <v>PROGRAD - PRÓ-REITORIA DE GRADUAÇÃO</v>
      </c>
      <c r="G53" s="51" t="str">
        <f>IFERROR(VLOOKUP($B53,'Tabelas auxiliares'!$A$65:$C$102,2,FALSE),"")</f>
        <v>Assistência - Graduação</v>
      </c>
      <c r="H53" s="51" t="str">
        <f>IFERROR(VLOOKUP($B53,'Tabelas auxiliares'!$A$65:$C$102,3,FALSE),"")</f>
        <v>MONITORIA ACADEMICA DA GRADUACAO / MONITORIA SEMIPRESENCIAL / AUXILIO ACESSIBILIDADE / MONITORIA INCLUSIVA</v>
      </c>
      <c r="I53" s="144" t="s">
        <v>1467</v>
      </c>
      <c r="J53" s="144" t="s">
        <v>1468</v>
      </c>
      <c r="K53" s="144" t="s">
        <v>1469</v>
      </c>
      <c r="L53" s="144" t="s">
        <v>431</v>
      </c>
      <c r="M53" s="144" t="s">
        <v>632</v>
      </c>
      <c r="N53" s="144" t="s">
        <v>177</v>
      </c>
      <c r="O53" s="144" t="s">
        <v>178</v>
      </c>
      <c r="P53" s="144" t="s">
        <v>288</v>
      </c>
      <c r="Q53" s="144" t="s">
        <v>179</v>
      </c>
      <c r="R53" s="144" t="s">
        <v>176</v>
      </c>
      <c r="S53" s="144" t="s">
        <v>120</v>
      </c>
      <c r="T53" s="144" t="s">
        <v>174</v>
      </c>
      <c r="U53" s="144" t="s">
        <v>119</v>
      </c>
      <c r="V53" s="144" t="s">
        <v>721</v>
      </c>
      <c r="W53" s="144" t="s">
        <v>631</v>
      </c>
      <c r="X53" s="51" t="str">
        <f t="shared" si="0"/>
        <v>3</v>
      </c>
      <c r="Y53" s="51" t="str">
        <f>IF(T53="","",IF(T53&lt;&gt;'Tabelas auxiliares'!$B$236,"FOLHA DE PESSOAL",IF(X53='Tabelas auxiliares'!$A$237,"CUSTEIO",IF(X53='Tabelas auxiliares'!$A$236,"INVESTIMENTO","ERRO - VERIFICAR"))))</f>
        <v>CUSTEIO</v>
      </c>
      <c r="Z53" s="64">
        <f t="shared" si="1"/>
        <v>1280</v>
      </c>
      <c r="AA53" s="145"/>
      <c r="AB53" s="145"/>
      <c r="AC53" s="146">
        <v>1280</v>
      </c>
      <c r="AD53" s="122" t="s">
        <v>896</v>
      </c>
      <c r="AE53" s="122" t="s">
        <v>176</v>
      </c>
      <c r="AF53" s="122" t="s">
        <v>182</v>
      </c>
      <c r="AG53" s="122" t="s">
        <v>183</v>
      </c>
      <c r="AH53" s="122" t="s">
        <v>184</v>
      </c>
      <c r="AI53" s="122" t="s">
        <v>179</v>
      </c>
      <c r="AJ53" s="122" t="s">
        <v>176</v>
      </c>
      <c r="AK53" s="122" t="s">
        <v>120</v>
      </c>
      <c r="AL53" s="122" t="s">
        <v>174</v>
      </c>
      <c r="AM53" s="122" t="s">
        <v>409</v>
      </c>
      <c r="AN53" s="122" t="s">
        <v>719</v>
      </c>
      <c r="AO53" s="122" t="s">
        <v>628</v>
      </c>
    </row>
    <row r="54" spans="1:41" x14ac:dyDescent="0.25">
      <c r="A54" s="143" t="s">
        <v>1057</v>
      </c>
      <c r="B54" t="s">
        <v>455</v>
      </c>
      <c r="C54" t="s">
        <v>1349</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s="144" t="s">
        <v>1470</v>
      </c>
      <c r="J54" s="144" t="s">
        <v>1471</v>
      </c>
      <c r="K54" s="144" t="s">
        <v>1472</v>
      </c>
      <c r="L54" s="144" t="s">
        <v>325</v>
      </c>
      <c r="M54" s="144" t="s">
        <v>633</v>
      </c>
      <c r="N54" s="144" t="s">
        <v>177</v>
      </c>
      <c r="O54" s="144" t="s">
        <v>178</v>
      </c>
      <c r="P54" s="144" t="s">
        <v>288</v>
      </c>
      <c r="Q54" s="144" t="s">
        <v>179</v>
      </c>
      <c r="R54" s="144" t="s">
        <v>176</v>
      </c>
      <c r="S54" s="144" t="s">
        <v>120</v>
      </c>
      <c r="T54" s="144" t="s">
        <v>174</v>
      </c>
      <c r="U54" s="144" t="s">
        <v>119</v>
      </c>
      <c r="V54" s="144" t="s">
        <v>721</v>
      </c>
      <c r="W54" s="144" t="s">
        <v>631</v>
      </c>
      <c r="X54" s="51" t="str">
        <f t="shared" si="0"/>
        <v>3</v>
      </c>
      <c r="Y54" s="51" t="str">
        <f>IF(T54="","",IF(T54&lt;&gt;'Tabelas auxiliares'!$B$236,"FOLHA DE PESSOAL",IF(X54='Tabelas auxiliares'!$A$237,"CUSTEIO",IF(X54='Tabelas auxiliares'!$A$236,"INVESTIMENTO","ERRO - VERIFICAR"))))</f>
        <v>CUSTEIO</v>
      </c>
      <c r="Z54" s="64">
        <f t="shared" si="1"/>
        <v>1510</v>
      </c>
      <c r="AA54" s="146">
        <v>44.12</v>
      </c>
      <c r="AB54" s="145"/>
      <c r="AC54" s="146">
        <v>1465.88</v>
      </c>
      <c r="AD54" s="122" t="s">
        <v>185</v>
      </c>
      <c r="AE54" s="122" t="s">
        <v>176</v>
      </c>
      <c r="AF54" s="122" t="s">
        <v>177</v>
      </c>
      <c r="AG54" s="122" t="s">
        <v>178</v>
      </c>
      <c r="AH54" s="122" t="s">
        <v>288</v>
      </c>
      <c r="AI54" s="122" t="s">
        <v>179</v>
      </c>
      <c r="AJ54" s="122" t="s">
        <v>176</v>
      </c>
      <c r="AK54" s="122" t="s">
        <v>120</v>
      </c>
      <c r="AL54" s="122" t="s">
        <v>174</v>
      </c>
      <c r="AM54" s="122" t="s">
        <v>119</v>
      </c>
      <c r="AN54" s="122" t="s">
        <v>719</v>
      </c>
      <c r="AO54" s="122" t="s">
        <v>628</v>
      </c>
    </row>
    <row r="55" spans="1:41" x14ac:dyDescent="0.25">
      <c r="A55" s="143" t="s">
        <v>1057</v>
      </c>
      <c r="B55" t="s">
        <v>455</v>
      </c>
      <c r="C55" t="s">
        <v>1349</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s="144" t="s">
        <v>1169</v>
      </c>
      <c r="J55" s="144" t="s">
        <v>1473</v>
      </c>
      <c r="K55" s="144" t="s">
        <v>1474</v>
      </c>
      <c r="L55" s="144" t="s">
        <v>325</v>
      </c>
      <c r="M55" s="144" t="s">
        <v>892</v>
      </c>
      <c r="N55" s="144" t="s">
        <v>177</v>
      </c>
      <c r="O55" s="144" t="s">
        <v>178</v>
      </c>
      <c r="P55" s="144" t="s">
        <v>288</v>
      </c>
      <c r="Q55" s="144" t="s">
        <v>179</v>
      </c>
      <c r="R55" s="144" t="s">
        <v>176</v>
      </c>
      <c r="S55" s="144" t="s">
        <v>120</v>
      </c>
      <c r="T55" s="144" t="s">
        <v>174</v>
      </c>
      <c r="U55" s="144" t="s">
        <v>119</v>
      </c>
      <c r="V55" s="144" t="s">
        <v>721</v>
      </c>
      <c r="W55" s="144" t="s">
        <v>631</v>
      </c>
      <c r="X55" s="51" t="str">
        <f t="shared" si="0"/>
        <v>3</v>
      </c>
      <c r="Y55" s="51" t="str">
        <f>IF(T55="","",IF(T55&lt;&gt;'Tabelas auxiliares'!$B$236,"FOLHA DE PESSOAL",IF(X55='Tabelas auxiliares'!$A$237,"CUSTEIO",IF(X55='Tabelas auxiliares'!$A$236,"INVESTIMENTO","ERRO - VERIFICAR"))))</f>
        <v>CUSTEIO</v>
      </c>
      <c r="Z55" s="64">
        <f t="shared" si="1"/>
        <v>1137</v>
      </c>
      <c r="AA55" s="145"/>
      <c r="AB55" s="145"/>
      <c r="AC55" s="146">
        <v>1137</v>
      </c>
      <c r="AD55" s="122" t="s">
        <v>897</v>
      </c>
      <c r="AE55" s="122" t="s">
        <v>898</v>
      </c>
      <c r="AF55" s="122" t="s">
        <v>329</v>
      </c>
      <c r="AG55" s="122" t="s">
        <v>899</v>
      </c>
      <c r="AH55" s="122" t="s">
        <v>900</v>
      </c>
      <c r="AI55" s="122" t="s">
        <v>179</v>
      </c>
      <c r="AJ55" s="122" t="s">
        <v>176</v>
      </c>
      <c r="AK55" s="122" t="s">
        <v>120</v>
      </c>
      <c r="AL55" s="122" t="s">
        <v>174</v>
      </c>
      <c r="AM55" s="122" t="s">
        <v>901</v>
      </c>
      <c r="AN55" s="122" t="s">
        <v>809</v>
      </c>
      <c r="AO55" s="122" t="s">
        <v>696</v>
      </c>
    </row>
    <row r="56" spans="1:41" x14ac:dyDescent="0.25">
      <c r="A56" s="143" t="s">
        <v>1057</v>
      </c>
      <c r="B56" t="s">
        <v>455</v>
      </c>
      <c r="C56" t="s">
        <v>1349</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s="144" t="s">
        <v>1169</v>
      </c>
      <c r="J56" s="144" t="s">
        <v>1475</v>
      </c>
      <c r="K56" s="144" t="s">
        <v>1476</v>
      </c>
      <c r="L56" s="144" t="s">
        <v>325</v>
      </c>
      <c r="M56" s="144" t="s">
        <v>893</v>
      </c>
      <c r="N56" s="144" t="s">
        <v>177</v>
      </c>
      <c r="O56" s="144" t="s">
        <v>178</v>
      </c>
      <c r="P56" s="144" t="s">
        <v>288</v>
      </c>
      <c r="Q56" s="144" t="s">
        <v>179</v>
      </c>
      <c r="R56" s="144" t="s">
        <v>176</v>
      </c>
      <c r="S56" s="144" t="s">
        <v>120</v>
      </c>
      <c r="T56" s="144" t="s">
        <v>174</v>
      </c>
      <c r="U56" s="144" t="s">
        <v>119</v>
      </c>
      <c r="V56" s="144" t="s">
        <v>721</v>
      </c>
      <c r="W56" s="144" t="s">
        <v>631</v>
      </c>
      <c r="X56" s="51" t="str">
        <f t="shared" si="0"/>
        <v>3</v>
      </c>
      <c r="Y56" s="51" t="str">
        <f>IF(T56="","",IF(T56&lt;&gt;'Tabelas auxiliares'!$B$236,"FOLHA DE PESSOAL",IF(X56='Tabelas auxiliares'!$A$237,"CUSTEIO",IF(X56='Tabelas auxiliares'!$A$236,"INVESTIMENTO","ERRO - VERIFICAR"))))</f>
        <v>CUSTEIO</v>
      </c>
      <c r="Z56" s="64">
        <f t="shared" si="1"/>
        <v>1113</v>
      </c>
      <c r="AA56" s="145"/>
      <c r="AB56" s="145"/>
      <c r="AC56" s="146">
        <v>1113</v>
      </c>
      <c r="AD56" s="122" t="s">
        <v>1009</v>
      </c>
      <c r="AE56" s="122" t="s">
        <v>328</v>
      </c>
      <c r="AF56" s="122" t="s">
        <v>329</v>
      </c>
      <c r="AG56" s="122" t="s">
        <v>330</v>
      </c>
      <c r="AH56" s="122" t="s">
        <v>331</v>
      </c>
      <c r="AI56" s="122" t="s">
        <v>179</v>
      </c>
      <c r="AJ56" s="122" t="s">
        <v>176</v>
      </c>
      <c r="AK56" s="122" t="s">
        <v>120</v>
      </c>
      <c r="AL56" s="122" t="s">
        <v>174</v>
      </c>
      <c r="AM56" s="122" t="s">
        <v>808</v>
      </c>
      <c r="AN56" s="122" t="s">
        <v>809</v>
      </c>
      <c r="AO56" s="122" t="s">
        <v>696</v>
      </c>
    </row>
    <row r="57" spans="1:41" x14ac:dyDescent="0.25">
      <c r="A57" s="143" t="s">
        <v>1057</v>
      </c>
      <c r="B57" t="s">
        <v>455</v>
      </c>
      <c r="C57" t="s">
        <v>1349</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s="144" t="s">
        <v>1169</v>
      </c>
      <c r="J57" s="144" t="s">
        <v>1477</v>
      </c>
      <c r="K57" s="144" t="s">
        <v>1478</v>
      </c>
      <c r="L57" s="144" t="s">
        <v>326</v>
      </c>
      <c r="M57" s="144" t="s">
        <v>894</v>
      </c>
      <c r="N57" s="144" t="s">
        <v>177</v>
      </c>
      <c r="O57" s="144" t="s">
        <v>178</v>
      </c>
      <c r="P57" s="144" t="s">
        <v>288</v>
      </c>
      <c r="Q57" s="144" t="s">
        <v>179</v>
      </c>
      <c r="R57" s="144" t="s">
        <v>176</v>
      </c>
      <c r="S57" s="144" t="s">
        <v>120</v>
      </c>
      <c r="T57" s="144" t="s">
        <v>174</v>
      </c>
      <c r="U57" s="144" t="s">
        <v>119</v>
      </c>
      <c r="V57" s="144" t="s">
        <v>721</v>
      </c>
      <c r="W57" s="144" t="s">
        <v>631</v>
      </c>
      <c r="X57" s="51" t="str">
        <f t="shared" si="0"/>
        <v>3</v>
      </c>
      <c r="Y57" s="51" t="str">
        <f>IF(T57="","",IF(T57&lt;&gt;'Tabelas auxiliares'!$B$236,"FOLHA DE PESSOAL",IF(X57='Tabelas auxiliares'!$A$237,"CUSTEIO",IF(X57='Tabelas auxiliares'!$A$236,"INVESTIMENTO","ERRO - VERIFICAR"))))</f>
        <v>CUSTEIO</v>
      </c>
      <c r="Z57" s="64">
        <f t="shared" si="1"/>
        <v>687</v>
      </c>
      <c r="AA57" s="145"/>
      <c r="AB57" s="145"/>
      <c r="AC57" s="146">
        <v>687</v>
      </c>
      <c r="AD57" s="122" t="s">
        <v>186</v>
      </c>
      <c r="AE57" s="122" t="s">
        <v>187</v>
      </c>
      <c r="AF57" s="122" t="s">
        <v>177</v>
      </c>
      <c r="AG57" s="122" t="s">
        <v>178</v>
      </c>
      <c r="AH57" s="122" t="s">
        <v>288</v>
      </c>
      <c r="AI57" s="122" t="s">
        <v>179</v>
      </c>
      <c r="AJ57" s="122" t="s">
        <v>176</v>
      </c>
      <c r="AK57" s="122" t="s">
        <v>120</v>
      </c>
      <c r="AL57" s="122" t="s">
        <v>174</v>
      </c>
      <c r="AM57" s="122" t="s">
        <v>119</v>
      </c>
      <c r="AN57" s="122" t="s">
        <v>722</v>
      </c>
      <c r="AO57" s="122" t="s">
        <v>902</v>
      </c>
    </row>
    <row r="58" spans="1:41" x14ac:dyDescent="0.25">
      <c r="A58" s="143" t="s">
        <v>1057</v>
      </c>
      <c r="B58" t="s">
        <v>455</v>
      </c>
      <c r="C58" t="s">
        <v>1349</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s="144" t="s">
        <v>1169</v>
      </c>
      <c r="J58" s="144" t="s">
        <v>1479</v>
      </c>
      <c r="K58" s="144" t="s">
        <v>1480</v>
      </c>
      <c r="L58" s="144" t="s">
        <v>325</v>
      </c>
      <c r="M58" s="144" t="s">
        <v>895</v>
      </c>
      <c r="N58" s="144" t="s">
        <v>177</v>
      </c>
      <c r="O58" s="144" t="s">
        <v>178</v>
      </c>
      <c r="P58" s="144" t="s">
        <v>288</v>
      </c>
      <c r="Q58" s="144" t="s">
        <v>179</v>
      </c>
      <c r="R58" s="144" t="s">
        <v>176</v>
      </c>
      <c r="S58" s="144" t="s">
        <v>120</v>
      </c>
      <c r="T58" s="144" t="s">
        <v>174</v>
      </c>
      <c r="U58" s="144" t="s">
        <v>119</v>
      </c>
      <c r="V58" s="144" t="s">
        <v>721</v>
      </c>
      <c r="W58" s="144" t="s">
        <v>631</v>
      </c>
      <c r="X58" s="51" t="str">
        <f t="shared" si="0"/>
        <v>3</v>
      </c>
      <c r="Y58" s="51" t="str">
        <f>IF(T58="","",IF(T58&lt;&gt;'Tabelas auxiliares'!$B$236,"FOLHA DE PESSOAL",IF(X58='Tabelas auxiliares'!$A$237,"CUSTEIO",IF(X58='Tabelas auxiliares'!$A$236,"INVESTIMENTO","ERRO - VERIFICAR"))))</f>
        <v>CUSTEIO</v>
      </c>
      <c r="Z58" s="64">
        <f t="shared" si="1"/>
        <v>690</v>
      </c>
      <c r="AA58" s="145"/>
      <c r="AB58" s="145"/>
      <c r="AC58" s="146">
        <v>690</v>
      </c>
      <c r="AD58" s="122" t="s">
        <v>186</v>
      </c>
      <c r="AE58" s="122" t="s">
        <v>188</v>
      </c>
      <c r="AF58" s="122" t="s">
        <v>177</v>
      </c>
      <c r="AG58" s="122" t="s">
        <v>178</v>
      </c>
      <c r="AH58" s="122" t="s">
        <v>288</v>
      </c>
      <c r="AI58" s="122" t="s">
        <v>179</v>
      </c>
      <c r="AJ58" s="122" t="s">
        <v>176</v>
      </c>
      <c r="AK58" s="122" t="s">
        <v>120</v>
      </c>
      <c r="AL58" s="122" t="s">
        <v>174</v>
      </c>
      <c r="AM58" s="122" t="s">
        <v>119</v>
      </c>
      <c r="AN58" s="122" t="s">
        <v>723</v>
      </c>
      <c r="AO58" s="122" t="s">
        <v>635</v>
      </c>
    </row>
    <row r="59" spans="1:41" x14ac:dyDescent="0.25">
      <c r="A59" s="143" t="s">
        <v>1057</v>
      </c>
      <c r="B59" t="s">
        <v>455</v>
      </c>
      <c r="C59" t="s">
        <v>1349</v>
      </c>
      <c r="D59" t="s">
        <v>304</v>
      </c>
      <c r="E59" t="s">
        <v>117</v>
      </c>
      <c r="F59" s="51" t="str">
        <f>IFERROR(VLOOKUP(D59,'Tabelas auxiliares'!$A$3:$B$61,2,FALSE),"")</f>
        <v>PROGRAD - TRI</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s="144" t="s">
        <v>1097</v>
      </c>
      <c r="J59" s="144" t="s">
        <v>1481</v>
      </c>
      <c r="K59" s="144" t="s">
        <v>1482</v>
      </c>
      <c r="L59" s="144" t="s">
        <v>325</v>
      </c>
      <c r="M59" s="144" t="s">
        <v>1483</v>
      </c>
      <c r="N59" s="144" t="s">
        <v>177</v>
      </c>
      <c r="O59" s="144" t="s">
        <v>178</v>
      </c>
      <c r="P59" s="144" t="s">
        <v>288</v>
      </c>
      <c r="Q59" s="144" t="s">
        <v>179</v>
      </c>
      <c r="R59" s="144" t="s">
        <v>176</v>
      </c>
      <c r="S59" s="144" t="s">
        <v>180</v>
      </c>
      <c r="T59" s="144" t="s">
        <v>174</v>
      </c>
      <c r="U59" s="144" t="s">
        <v>119</v>
      </c>
      <c r="V59" s="144" t="s">
        <v>721</v>
      </c>
      <c r="W59" s="144" t="s">
        <v>631</v>
      </c>
      <c r="X59" s="51" t="str">
        <f t="shared" si="0"/>
        <v>3</v>
      </c>
      <c r="Y59" s="51" t="str">
        <f>IF(T59="","",IF(T59&lt;&gt;'Tabelas auxiliares'!$B$236,"FOLHA DE PESSOAL",IF(X59='Tabelas auxiliares'!$A$237,"CUSTEIO",IF(X59='Tabelas auxiliares'!$A$236,"INVESTIMENTO","ERRO - VERIFICAR"))))</f>
        <v>CUSTEIO</v>
      </c>
      <c r="Z59" s="64">
        <f t="shared" si="1"/>
        <v>1140</v>
      </c>
      <c r="AA59" s="146">
        <v>1140</v>
      </c>
      <c r="AB59" s="145"/>
      <c r="AC59" s="145"/>
      <c r="AD59" s="122" t="s">
        <v>186</v>
      </c>
      <c r="AE59" s="122" t="s">
        <v>187</v>
      </c>
      <c r="AF59" s="122" t="s">
        <v>177</v>
      </c>
      <c r="AG59" s="122" t="s">
        <v>178</v>
      </c>
      <c r="AH59" s="122" t="s">
        <v>288</v>
      </c>
      <c r="AI59" s="122" t="s">
        <v>179</v>
      </c>
      <c r="AJ59" s="122" t="s">
        <v>176</v>
      </c>
      <c r="AK59" s="122" t="s">
        <v>120</v>
      </c>
      <c r="AL59" s="122" t="s">
        <v>174</v>
      </c>
      <c r="AM59" s="122" t="s">
        <v>119</v>
      </c>
      <c r="AN59" s="122" t="s">
        <v>723</v>
      </c>
      <c r="AO59" s="122" t="s">
        <v>635</v>
      </c>
    </row>
    <row r="60" spans="1:41" x14ac:dyDescent="0.25">
      <c r="A60" s="143" t="s">
        <v>1057</v>
      </c>
      <c r="B60" t="s">
        <v>455</v>
      </c>
      <c r="C60" t="s">
        <v>1350</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s="144" t="s">
        <v>1382</v>
      </c>
      <c r="J60" s="144" t="s">
        <v>1484</v>
      </c>
      <c r="K60" s="144" t="s">
        <v>1485</v>
      </c>
      <c r="L60" s="144" t="s">
        <v>410</v>
      </c>
      <c r="M60" s="144" t="s">
        <v>176</v>
      </c>
      <c r="N60" s="144" t="s">
        <v>182</v>
      </c>
      <c r="O60" s="144" t="s">
        <v>183</v>
      </c>
      <c r="P60" s="144" t="s">
        <v>184</v>
      </c>
      <c r="Q60" s="144" t="s">
        <v>179</v>
      </c>
      <c r="R60" s="144" t="s">
        <v>176</v>
      </c>
      <c r="S60" s="144" t="s">
        <v>120</v>
      </c>
      <c r="T60" s="144" t="s">
        <v>174</v>
      </c>
      <c r="U60" s="144" t="s">
        <v>409</v>
      </c>
      <c r="V60" s="144" t="s">
        <v>719</v>
      </c>
      <c r="W60" s="144" t="s">
        <v>628</v>
      </c>
      <c r="X60" s="51" t="str">
        <f t="shared" si="0"/>
        <v>3</v>
      </c>
      <c r="Y60" s="51" t="str">
        <f>IF(T60="","",IF(T60&lt;&gt;'Tabelas auxiliares'!$B$236,"FOLHA DE PESSOAL",IF(X60='Tabelas auxiliares'!$A$237,"CUSTEIO",IF(X60='Tabelas auxiliares'!$A$236,"INVESTIMENTO","ERRO - VERIFICAR"))))</f>
        <v>CUSTEIO</v>
      </c>
      <c r="Z60" s="64">
        <f t="shared" si="1"/>
        <v>797600</v>
      </c>
      <c r="AA60" s="146">
        <v>443100</v>
      </c>
      <c r="AB60" s="146">
        <v>86800</v>
      </c>
      <c r="AC60" s="146">
        <v>267700</v>
      </c>
      <c r="AD60" s="122" t="s">
        <v>186</v>
      </c>
      <c r="AE60" s="122" t="s">
        <v>188</v>
      </c>
      <c r="AF60" s="122" t="s">
        <v>177</v>
      </c>
      <c r="AG60" s="122" t="s">
        <v>178</v>
      </c>
      <c r="AH60" s="122" t="s">
        <v>288</v>
      </c>
      <c r="AI60" s="122" t="s">
        <v>179</v>
      </c>
      <c r="AJ60" s="122" t="s">
        <v>176</v>
      </c>
      <c r="AK60" s="122" t="s">
        <v>120</v>
      </c>
      <c r="AL60" s="122" t="s">
        <v>174</v>
      </c>
      <c r="AM60" s="122" t="s">
        <v>119</v>
      </c>
      <c r="AN60" s="122" t="s">
        <v>722</v>
      </c>
      <c r="AO60" s="122" t="s">
        <v>902</v>
      </c>
    </row>
    <row r="61" spans="1:41" x14ac:dyDescent="0.25">
      <c r="A61" s="143" t="s">
        <v>1057</v>
      </c>
      <c r="B61" t="s">
        <v>457</v>
      </c>
      <c r="C61" t="s">
        <v>1351</v>
      </c>
      <c r="D61" t="s">
        <v>73</v>
      </c>
      <c r="E61" t="s">
        <v>117</v>
      </c>
      <c r="F61" s="51" t="str">
        <f>IFERROR(VLOOKUP(D61,'Tabelas auxiliares'!$A$3:$B$61,2,FALSE),"")</f>
        <v>PROPG - PRÓ-REITORIA DE PÓS-GRADUAÇÃO</v>
      </c>
      <c r="G61" s="51" t="str">
        <f>IFERROR(VLOOKUP($B61,'Tabelas auxiliares'!$A$65:$C$102,2,FALSE),"")</f>
        <v>Assistência - Pós-graduação</v>
      </c>
      <c r="H61" s="51" t="str">
        <f>IFERROR(VLOOKUP($B61,'Tabelas auxiliares'!$A$65:$C$102,3,FALSE),"")</f>
        <v>BOLSAS DE MESTRADO E DOUTORADO</v>
      </c>
      <c r="I61" s="144" t="s">
        <v>1486</v>
      </c>
      <c r="J61" s="144" t="s">
        <v>1487</v>
      </c>
      <c r="K61" s="144" t="s">
        <v>1488</v>
      </c>
      <c r="L61" s="144" t="s">
        <v>634</v>
      </c>
      <c r="M61" s="144" t="s">
        <v>176</v>
      </c>
      <c r="N61" s="144" t="s">
        <v>177</v>
      </c>
      <c r="O61" s="144" t="s">
        <v>178</v>
      </c>
      <c r="P61" s="144" t="s">
        <v>288</v>
      </c>
      <c r="Q61" s="144" t="s">
        <v>179</v>
      </c>
      <c r="R61" s="144" t="s">
        <v>176</v>
      </c>
      <c r="S61" s="144" t="s">
        <v>120</v>
      </c>
      <c r="T61" s="144" t="s">
        <v>174</v>
      </c>
      <c r="U61" s="144" t="s">
        <v>119</v>
      </c>
      <c r="V61" s="144" t="s">
        <v>719</v>
      </c>
      <c r="W61" s="144" t="s">
        <v>628</v>
      </c>
      <c r="X61" s="51" t="str">
        <f t="shared" si="0"/>
        <v>3</v>
      </c>
      <c r="Y61" s="51" t="str">
        <f>IF(T61="","",IF(T61&lt;&gt;'Tabelas auxiliares'!$B$236,"FOLHA DE PESSOAL",IF(X61='Tabelas auxiliares'!$A$237,"CUSTEIO",IF(X61='Tabelas auxiliares'!$A$236,"INVESTIMENTO","ERRO - VERIFICAR"))))</f>
        <v>CUSTEIO</v>
      </c>
      <c r="Z61" s="64">
        <f t="shared" si="1"/>
        <v>600000</v>
      </c>
      <c r="AA61" s="146">
        <v>110000</v>
      </c>
      <c r="AB61" s="146">
        <v>176000</v>
      </c>
      <c r="AC61" s="146">
        <v>314000</v>
      </c>
      <c r="AD61" s="122" t="s">
        <v>186</v>
      </c>
      <c r="AE61" s="122" t="s">
        <v>188</v>
      </c>
      <c r="AF61" s="122" t="s">
        <v>177</v>
      </c>
      <c r="AG61" s="122" t="s">
        <v>178</v>
      </c>
      <c r="AH61" s="122" t="s">
        <v>288</v>
      </c>
      <c r="AI61" s="122" t="s">
        <v>179</v>
      </c>
      <c r="AJ61" s="122" t="s">
        <v>176</v>
      </c>
      <c r="AK61" s="122" t="s">
        <v>120</v>
      </c>
      <c r="AL61" s="122" t="s">
        <v>174</v>
      </c>
      <c r="AM61" s="122" t="s">
        <v>119</v>
      </c>
      <c r="AN61" s="122" t="s">
        <v>723</v>
      </c>
      <c r="AO61" s="122" t="s">
        <v>635</v>
      </c>
    </row>
    <row r="62" spans="1:41" x14ac:dyDescent="0.25">
      <c r="A62" s="143" t="s">
        <v>1057</v>
      </c>
      <c r="B62" t="s">
        <v>457</v>
      </c>
      <c r="C62" t="s">
        <v>1352</v>
      </c>
      <c r="D62" t="s">
        <v>73</v>
      </c>
      <c r="E62" t="s">
        <v>117</v>
      </c>
      <c r="F62" s="51" t="str">
        <f>IFERROR(VLOOKUP(D62,'Tabelas auxiliares'!$A$3:$B$61,2,FALSE),"")</f>
        <v>PROPG - PRÓ-REITORIA DE PÓS-GRADUAÇÃO</v>
      </c>
      <c r="G62" s="51" t="str">
        <f>IFERROR(VLOOKUP($B62,'Tabelas auxiliares'!$A$65:$C$102,2,FALSE),"")</f>
        <v>Assistência - Pós-graduação</v>
      </c>
      <c r="H62" s="51" t="str">
        <f>IFERROR(VLOOKUP($B62,'Tabelas auxiliares'!$A$65:$C$102,3,FALSE),"")</f>
        <v>BOLSAS DE MESTRADO E DOUTORADO</v>
      </c>
      <c r="I62" s="144" t="s">
        <v>1486</v>
      </c>
      <c r="J62" s="144" t="s">
        <v>1487</v>
      </c>
      <c r="K62" s="144" t="s">
        <v>1489</v>
      </c>
      <c r="L62" s="144" t="s">
        <v>634</v>
      </c>
      <c r="M62" s="144" t="s">
        <v>176</v>
      </c>
      <c r="N62" s="144" t="s">
        <v>177</v>
      </c>
      <c r="O62" s="144" t="s">
        <v>178</v>
      </c>
      <c r="P62" s="144" t="s">
        <v>288</v>
      </c>
      <c r="Q62" s="144" t="s">
        <v>179</v>
      </c>
      <c r="R62" s="144" t="s">
        <v>176</v>
      </c>
      <c r="S62" s="144" t="s">
        <v>120</v>
      </c>
      <c r="T62" s="144" t="s">
        <v>174</v>
      </c>
      <c r="U62" s="144" t="s">
        <v>119</v>
      </c>
      <c r="V62" s="144" t="s">
        <v>719</v>
      </c>
      <c r="W62" s="144" t="s">
        <v>628</v>
      </c>
      <c r="X62" s="51" t="str">
        <f t="shared" si="0"/>
        <v>3</v>
      </c>
      <c r="Y62" s="51" t="str">
        <f>IF(T62="","",IF(T62&lt;&gt;'Tabelas auxiliares'!$B$236,"FOLHA DE PESSOAL",IF(X62='Tabelas auxiliares'!$A$237,"CUSTEIO",IF(X62='Tabelas auxiliares'!$A$236,"INVESTIMENTO","ERRO - VERIFICAR"))))</f>
        <v>CUSTEIO</v>
      </c>
      <c r="Z62" s="64">
        <f t="shared" si="1"/>
        <v>377600</v>
      </c>
      <c r="AA62" s="146">
        <v>230960</v>
      </c>
      <c r="AB62" s="146">
        <v>146640</v>
      </c>
      <c r="AC62" s="145"/>
      <c r="AD62" s="122" t="s">
        <v>417</v>
      </c>
      <c r="AE62" s="122" t="s">
        <v>333</v>
      </c>
      <c r="AF62" s="122" t="s">
        <v>177</v>
      </c>
      <c r="AG62" s="122" t="s">
        <v>178</v>
      </c>
      <c r="AH62" s="122" t="s">
        <v>288</v>
      </c>
      <c r="AI62" s="122" t="s">
        <v>179</v>
      </c>
      <c r="AJ62" s="122" t="s">
        <v>176</v>
      </c>
      <c r="AK62" s="122" t="s">
        <v>120</v>
      </c>
      <c r="AL62" s="122" t="s">
        <v>174</v>
      </c>
      <c r="AM62" s="122" t="s">
        <v>119</v>
      </c>
      <c r="AN62" s="122" t="s">
        <v>724</v>
      </c>
      <c r="AO62" s="122" t="s">
        <v>636</v>
      </c>
    </row>
    <row r="63" spans="1:41" x14ac:dyDescent="0.25">
      <c r="A63" s="143" t="s">
        <v>1057</v>
      </c>
      <c r="B63" t="s">
        <v>459</v>
      </c>
      <c r="C63" t="s">
        <v>1353</v>
      </c>
      <c r="D63" t="s">
        <v>69</v>
      </c>
      <c r="E63" t="s">
        <v>117</v>
      </c>
      <c r="F63" s="51" t="str">
        <f>IFERROR(VLOOKUP(D63,'Tabelas auxiliares'!$A$3:$B$61,2,FALSE),"")</f>
        <v>PROAP - PNAES</v>
      </c>
      <c r="G63" s="51" t="str">
        <f>IFERROR(VLOOKUP($B63,'Tabelas auxiliares'!$A$65:$C$102,2,FALSE),"")</f>
        <v>Assistência - Restaurante universitário</v>
      </c>
      <c r="H63" s="51" t="str">
        <f>IFERROR(VLOOKUP($B63,'Tabelas auxiliares'!$A$65:$C$102,3,FALSE),"")</f>
        <v>SUBSIDIO PARA PAGAMENTO DE REFEICOES NO RESTAURANTE UNIVERSITARIO PARA ALUNOS DA GRADUACAO /  SUBSIDIO DE ALIMENTACAO NO RU PÓS / SUBSIDIO DE ALIMENTACAO NO RU ESPECIALIZAÇÃO</v>
      </c>
      <c r="I63" s="144" t="s">
        <v>1201</v>
      </c>
      <c r="J63" s="144" t="s">
        <v>1490</v>
      </c>
      <c r="K63" s="144" t="s">
        <v>1491</v>
      </c>
      <c r="L63" s="144" t="s">
        <v>1042</v>
      </c>
      <c r="M63" s="144" t="s">
        <v>320</v>
      </c>
      <c r="N63" s="144" t="s">
        <v>316</v>
      </c>
      <c r="O63" s="144" t="s">
        <v>178</v>
      </c>
      <c r="P63" s="144" t="s">
        <v>317</v>
      </c>
      <c r="Q63" s="144" t="s">
        <v>179</v>
      </c>
      <c r="R63" s="144" t="s">
        <v>176</v>
      </c>
      <c r="S63" s="144" t="s">
        <v>120</v>
      </c>
      <c r="T63" s="144" t="s">
        <v>174</v>
      </c>
      <c r="U63" s="144" t="s">
        <v>720</v>
      </c>
      <c r="V63" s="144" t="s">
        <v>807</v>
      </c>
      <c r="W63" s="144" t="s">
        <v>695</v>
      </c>
      <c r="X63" s="51" t="str">
        <f t="shared" si="0"/>
        <v>3</v>
      </c>
      <c r="Y63" s="51" t="str">
        <f>IF(T63="","",IF(T63&lt;&gt;'Tabelas auxiliares'!$B$236,"FOLHA DE PESSOAL",IF(X63='Tabelas auxiliares'!$A$237,"CUSTEIO",IF(X63='Tabelas auxiliares'!$A$236,"INVESTIMENTO","ERRO - VERIFICAR"))))</f>
        <v>CUSTEIO</v>
      </c>
      <c r="Z63" s="64">
        <f t="shared" si="1"/>
        <v>982300</v>
      </c>
      <c r="AA63" s="146">
        <v>688134.05</v>
      </c>
      <c r="AB63" s="146">
        <v>294165.95</v>
      </c>
      <c r="AC63" s="145"/>
      <c r="AD63" s="122" t="s">
        <v>383</v>
      </c>
      <c r="AE63" s="122" t="s">
        <v>384</v>
      </c>
      <c r="AF63" s="122" t="s">
        <v>177</v>
      </c>
      <c r="AG63" s="122" t="s">
        <v>178</v>
      </c>
      <c r="AH63" s="122" t="s">
        <v>288</v>
      </c>
      <c r="AI63" s="122" t="s">
        <v>179</v>
      </c>
      <c r="AJ63" s="122" t="s">
        <v>176</v>
      </c>
      <c r="AK63" s="122" t="s">
        <v>120</v>
      </c>
      <c r="AL63" s="122" t="s">
        <v>174</v>
      </c>
      <c r="AM63" s="122" t="s">
        <v>119</v>
      </c>
      <c r="AN63" s="122" t="s">
        <v>798</v>
      </c>
      <c r="AO63" s="122" t="s">
        <v>684</v>
      </c>
    </row>
    <row r="64" spans="1:41" x14ac:dyDescent="0.25">
      <c r="A64" s="143" t="s">
        <v>1057</v>
      </c>
      <c r="B64" t="s">
        <v>488</v>
      </c>
      <c r="C64" t="s">
        <v>1348</v>
      </c>
      <c r="D64" t="s">
        <v>83</v>
      </c>
      <c r="E64" t="s">
        <v>117</v>
      </c>
      <c r="F64" s="51" t="str">
        <f>IFERROR(VLOOKUP(D64,'Tabelas auxiliares'!$A$3:$B$61,2,FALSE),"")</f>
        <v>NETEL - NÚCLEO EDUCACIONAL DE TECNOLOGIAS E LÍNGUAS</v>
      </c>
      <c r="G64" s="51" t="str">
        <f>IFERROR(VLOOKUP($B64,'Tabelas auxiliares'!$A$65:$C$102,2,FALSE),"")</f>
        <v>Internacionalização</v>
      </c>
      <c r="H64" s="51" t="str">
        <f>IFERROR(VLOOKUP($B64,'Tabelas auxiliares'!$A$65:$C$102,3,FALSE),"")</f>
        <v>DIÁRIAS INTERNACIONAIS / PASSAGENS AÉREAS INTERNACIONAIS / AUXÍLIO PARA EVENTOS INTERNACIONAIS / INSCRIÇÃO PARA  EVENTOS INTERNACIONAIS / ANUIDADES ARI / ENCARGO DE CURSOS E CONCURSOS ARI</v>
      </c>
      <c r="I64" s="144" t="s">
        <v>1492</v>
      </c>
      <c r="J64" s="144" t="s">
        <v>1493</v>
      </c>
      <c r="K64" s="144" t="s">
        <v>1494</v>
      </c>
      <c r="L64" s="144" t="s">
        <v>327</v>
      </c>
      <c r="M64" s="144" t="s">
        <v>176</v>
      </c>
      <c r="N64" s="144" t="s">
        <v>182</v>
      </c>
      <c r="O64" s="144" t="s">
        <v>183</v>
      </c>
      <c r="P64" s="144" t="s">
        <v>184</v>
      </c>
      <c r="Q64" s="144" t="s">
        <v>179</v>
      </c>
      <c r="R64" s="144" t="s">
        <v>176</v>
      </c>
      <c r="S64" s="144" t="s">
        <v>120</v>
      </c>
      <c r="T64" s="144" t="s">
        <v>174</v>
      </c>
      <c r="U64" s="144" t="s">
        <v>409</v>
      </c>
      <c r="V64" s="144" t="s">
        <v>719</v>
      </c>
      <c r="W64" s="144" t="s">
        <v>628</v>
      </c>
      <c r="X64" s="51" t="str">
        <f t="shared" si="0"/>
        <v>3</v>
      </c>
      <c r="Y64" s="51" t="str">
        <f>IF(T64="","",IF(T64&lt;&gt;'Tabelas auxiliares'!$B$236,"FOLHA DE PESSOAL",IF(X64='Tabelas auxiliares'!$A$237,"CUSTEIO",IF(X64='Tabelas auxiliares'!$A$236,"INVESTIMENTO","ERRO - VERIFICAR"))))</f>
        <v>CUSTEIO</v>
      </c>
      <c r="Z64" s="64">
        <f t="shared" si="1"/>
        <v>84000</v>
      </c>
      <c r="AA64" s="146">
        <v>59100</v>
      </c>
      <c r="AB64" s="146">
        <v>4900</v>
      </c>
      <c r="AC64" s="146">
        <v>20000</v>
      </c>
      <c r="AD64" s="122" t="s">
        <v>334</v>
      </c>
      <c r="AE64" s="122" t="s">
        <v>335</v>
      </c>
      <c r="AF64" s="122" t="s">
        <v>177</v>
      </c>
      <c r="AG64" s="122" t="s">
        <v>178</v>
      </c>
      <c r="AH64" s="122" t="s">
        <v>288</v>
      </c>
      <c r="AI64" s="122" t="s">
        <v>179</v>
      </c>
      <c r="AJ64" s="122" t="s">
        <v>176</v>
      </c>
      <c r="AK64" s="122" t="s">
        <v>120</v>
      </c>
      <c r="AL64" s="122" t="s">
        <v>174</v>
      </c>
      <c r="AM64" s="122" t="s">
        <v>119</v>
      </c>
      <c r="AN64" s="122" t="s">
        <v>812</v>
      </c>
      <c r="AO64" s="122" t="s">
        <v>699</v>
      </c>
    </row>
    <row r="65" spans="1:41" x14ac:dyDescent="0.25">
      <c r="A65" s="143" t="s">
        <v>1057</v>
      </c>
      <c r="B65" t="s">
        <v>488</v>
      </c>
      <c r="C65" t="s">
        <v>1059</v>
      </c>
      <c r="D65" t="s">
        <v>83</v>
      </c>
      <c r="E65" t="s">
        <v>117</v>
      </c>
      <c r="F65" s="51" t="str">
        <f>IFERROR(VLOOKUP(D65,'Tabelas auxiliares'!$A$3:$B$61,2,FALSE),"")</f>
        <v>NETEL - NÚCLEO EDUCACIONAL DE TECNOLOGIAS E LÍNGUAS</v>
      </c>
      <c r="G65" s="51" t="str">
        <f>IFERROR(VLOOKUP($B65,'Tabelas auxiliares'!$A$65:$C$102,2,FALSE),"")</f>
        <v>Internacionalização</v>
      </c>
      <c r="H65" s="51" t="str">
        <f>IFERROR(VLOOKUP($B65,'Tabelas auxiliares'!$A$65:$C$102,3,FALSE),"")</f>
        <v>DIÁRIAS INTERNACIONAIS / PASSAGENS AÉREAS INTERNACIONAIS / AUXÍLIO PARA EVENTOS INTERNACIONAIS / INSCRIÇÃO PARA  EVENTOS INTERNACIONAIS / ANUIDADES ARI / ENCARGO DE CURSOS E CONCURSOS ARI</v>
      </c>
      <c r="I65" s="144" t="s">
        <v>1427</v>
      </c>
      <c r="J65" s="144" t="s">
        <v>1120</v>
      </c>
      <c r="K65" s="144" t="s">
        <v>1495</v>
      </c>
      <c r="L65" s="144" t="s">
        <v>896</v>
      </c>
      <c r="M65" s="144" t="s">
        <v>176</v>
      </c>
      <c r="N65" s="144" t="s">
        <v>182</v>
      </c>
      <c r="O65" s="144" t="s">
        <v>183</v>
      </c>
      <c r="P65" s="144" t="s">
        <v>184</v>
      </c>
      <c r="Q65" s="144" t="s">
        <v>179</v>
      </c>
      <c r="R65" s="144" t="s">
        <v>176</v>
      </c>
      <c r="S65" s="144" t="s">
        <v>120</v>
      </c>
      <c r="T65" s="144" t="s">
        <v>174</v>
      </c>
      <c r="U65" s="144" t="s">
        <v>409</v>
      </c>
      <c r="V65" s="144" t="s">
        <v>719</v>
      </c>
      <c r="W65" s="144" t="s">
        <v>628</v>
      </c>
      <c r="X65" s="51" t="str">
        <f t="shared" si="0"/>
        <v>3</v>
      </c>
      <c r="Y65" s="51" t="str">
        <f>IF(T65="","",IF(T65&lt;&gt;'Tabelas auxiliares'!$B$236,"FOLHA DE PESSOAL",IF(X65='Tabelas auxiliares'!$A$237,"CUSTEIO",IF(X65='Tabelas auxiliares'!$A$236,"INVESTIMENTO","ERRO - VERIFICAR"))))</f>
        <v>CUSTEIO</v>
      </c>
      <c r="Z65" s="64">
        <f t="shared" si="1"/>
        <v>17600</v>
      </c>
      <c r="AA65" s="146">
        <v>7700</v>
      </c>
      <c r="AB65" s="146">
        <v>1100</v>
      </c>
      <c r="AC65" s="146">
        <v>8800</v>
      </c>
      <c r="AD65" s="122" t="s">
        <v>336</v>
      </c>
      <c r="AE65" s="122" t="s">
        <v>332</v>
      </c>
      <c r="AF65" s="122" t="s">
        <v>177</v>
      </c>
      <c r="AG65" s="122" t="s">
        <v>178</v>
      </c>
      <c r="AH65" s="122" t="s">
        <v>288</v>
      </c>
      <c r="AI65" s="122" t="s">
        <v>179</v>
      </c>
      <c r="AJ65" s="122" t="s">
        <v>176</v>
      </c>
      <c r="AK65" s="122" t="s">
        <v>120</v>
      </c>
      <c r="AL65" s="122" t="s">
        <v>174</v>
      </c>
      <c r="AM65" s="122" t="s">
        <v>119</v>
      </c>
      <c r="AN65" s="122" t="s">
        <v>811</v>
      </c>
      <c r="AO65" s="122" t="s">
        <v>698</v>
      </c>
    </row>
    <row r="66" spans="1:41" x14ac:dyDescent="0.25">
      <c r="A66" s="143" t="s">
        <v>1054</v>
      </c>
      <c r="B66" t="s">
        <v>450</v>
      </c>
      <c r="C66" t="s">
        <v>1354</v>
      </c>
      <c r="D66" t="s">
        <v>15</v>
      </c>
      <c r="E66" t="s">
        <v>117</v>
      </c>
      <c r="F66" s="51" t="str">
        <f>IFERROR(VLOOKUP(D66,'Tabelas auxiliares'!$A$3:$B$61,2,FALSE),"")</f>
        <v>PROPES - PRÓ-REITORIA DE PESQUISA / CEM</v>
      </c>
      <c r="G66" s="51" t="str">
        <f>IFERROR(VLOOKUP($B66,'Tabelas auxiliares'!$A$65:$C$102,2,FALSE),"")</f>
        <v>Assistência - Pesquisa</v>
      </c>
      <c r="H66" s="51" t="str">
        <f>IFERROR(VLOOKUP($B66,'Tabelas auxiliares'!$A$65:$C$102,3,FALSE),"")</f>
        <v>BOLSAS DE INICIACAO CIENTIFICA / BOLSAS PROJETOS DE PESQUISA E/OU EDITAIS LIGADOS A PESQUISA</v>
      </c>
      <c r="I66" s="144" t="s">
        <v>1379</v>
      </c>
      <c r="J66" s="144" t="s">
        <v>1496</v>
      </c>
      <c r="K66" s="144" t="s">
        <v>1497</v>
      </c>
      <c r="L66" s="144" t="s">
        <v>185</v>
      </c>
      <c r="M66" s="144" t="s">
        <v>176</v>
      </c>
      <c r="N66" s="144" t="s">
        <v>177</v>
      </c>
      <c r="O66" s="144" t="s">
        <v>178</v>
      </c>
      <c r="P66" s="144" t="s">
        <v>288</v>
      </c>
      <c r="Q66" s="144" t="s">
        <v>179</v>
      </c>
      <c r="R66" s="144" t="s">
        <v>176</v>
      </c>
      <c r="S66" s="144" t="s">
        <v>120</v>
      </c>
      <c r="T66" s="144" t="s">
        <v>174</v>
      </c>
      <c r="U66" s="144" t="s">
        <v>119</v>
      </c>
      <c r="V66" s="144" t="s">
        <v>719</v>
      </c>
      <c r="W66" s="144" t="s">
        <v>628</v>
      </c>
      <c r="X66" s="51" t="str">
        <f t="shared" si="0"/>
        <v>3</v>
      </c>
      <c r="Y66" s="51" t="str">
        <f>IF(T66="","",IF(T66&lt;&gt;'Tabelas auxiliares'!$B$236,"FOLHA DE PESSOAL",IF(X66='Tabelas auxiliares'!$A$237,"CUSTEIO",IF(X66='Tabelas auxiliares'!$A$236,"INVESTIMENTO","ERRO - VERIFICAR"))))</f>
        <v>CUSTEIO</v>
      </c>
      <c r="Z66" s="64">
        <f t="shared" si="1"/>
        <v>29482.400000000001</v>
      </c>
      <c r="AA66" s="145"/>
      <c r="AB66" s="145"/>
      <c r="AC66" s="146">
        <v>29482.400000000001</v>
      </c>
      <c r="AD66" s="122" t="s">
        <v>411</v>
      </c>
      <c r="AE66" s="122" t="s">
        <v>433</v>
      </c>
      <c r="AF66" s="122" t="s">
        <v>329</v>
      </c>
      <c r="AG66" s="122" t="s">
        <v>434</v>
      </c>
      <c r="AH66" s="122" t="s">
        <v>435</v>
      </c>
      <c r="AI66" s="122" t="s">
        <v>179</v>
      </c>
      <c r="AJ66" s="122" t="s">
        <v>176</v>
      </c>
      <c r="AK66" s="122" t="s">
        <v>120</v>
      </c>
      <c r="AL66" s="122" t="s">
        <v>174</v>
      </c>
      <c r="AM66" s="122" t="s">
        <v>725</v>
      </c>
      <c r="AN66" s="122" t="s">
        <v>726</v>
      </c>
      <c r="AO66" s="122" t="s">
        <v>903</v>
      </c>
    </row>
    <row r="67" spans="1:41" x14ac:dyDescent="0.25">
      <c r="A67" s="143" t="s">
        <v>1060</v>
      </c>
      <c r="B67" t="s">
        <v>443</v>
      </c>
      <c r="C67" t="s">
        <v>1061</v>
      </c>
      <c r="D67" t="s">
        <v>15</v>
      </c>
      <c r="E67" t="s">
        <v>117</v>
      </c>
      <c r="F67" s="51" t="str">
        <f>IFERROR(VLOOKUP(D67,'Tabelas auxiliares'!$A$3:$B$61,2,FALSE),"")</f>
        <v>PROPES - PRÓ-REITORIA DE PESQUISA / CEM</v>
      </c>
      <c r="G67" s="51" t="str">
        <f>IFERROR(VLOOKUP($B67,'Tabelas auxiliares'!$A$65:$C$102,2,FALSE),"")</f>
        <v>Administração geral</v>
      </c>
      <c r="H67" s="51" t="str">
        <f>IFERROR(VLOOKUP($B67,'Tabelas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7" s="144" t="s">
        <v>1250</v>
      </c>
      <c r="J67" s="144" t="s">
        <v>1498</v>
      </c>
      <c r="K67" s="144" t="s">
        <v>1499</v>
      </c>
      <c r="L67" s="144" t="s">
        <v>897</v>
      </c>
      <c r="M67" s="144" t="s">
        <v>898</v>
      </c>
      <c r="N67" s="144" t="s">
        <v>329</v>
      </c>
      <c r="O67" s="144" t="s">
        <v>899</v>
      </c>
      <c r="P67" s="144" t="s">
        <v>900</v>
      </c>
      <c r="Q67" s="144" t="s">
        <v>179</v>
      </c>
      <c r="R67" s="144" t="s">
        <v>176</v>
      </c>
      <c r="S67" s="144" t="s">
        <v>120</v>
      </c>
      <c r="T67" s="144" t="s">
        <v>174</v>
      </c>
      <c r="U67" s="144" t="s">
        <v>901</v>
      </c>
      <c r="V67" s="144" t="s">
        <v>809</v>
      </c>
      <c r="W67" s="144" t="s">
        <v>696</v>
      </c>
      <c r="X67" s="51" t="str">
        <f t="shared" si="0"/>
        <v>3</v>
      </c>
      <c r="Y67" s="51" t="str">
        <f>IF(T67="","",IF(T67&lt;&gt;'Tabelas auxiliares'!$B$236,"FOLHA DE PESSOAL",IF(X67='Tabelas auxiliares'!$A$237,"CUSTEIO",IF(X67='Tabelas auxiliares'!$A$236,"INVESTIMENTO","ERRO - VERIFICAR"))))</f>
        <v>CUSTEIO</v>
      </c>
      <c r="Z67" s="64">
        <f t="shared" si="1"/>
        <v>1500</v>
      </c>
      <c r="AA67" s="145"/>
      <c r="AB67" s="145"/>
      <c r="AC67" s="146">
        <v>1500</v>
      </c>
      <c r="AD67" s="122" t="s">
        <v>118</v>
      </c>
      <c r="AE67" s="122" t="s">
        <v>418</v>
      </c>
      <c r="AF67" s="122" t="s">
        <v>177</v>
      </c>
      <c r="AG67" s="122" t="s">
        <v>178</v>
      </c>
      <c r="AH67" s="122" t="s">
        <v>288</v>
      </c>
      <c r="AI67" s="122" t="s">
        <v>179</v>
      </c>
      <c r="AJ67" s="122" t="s">
        <v>176</v>
      </c>
      <c r="AK67" s="122" t="s">
        <v>120</v>
      </c>
      <c r="AL67" s="122" t="s">
        <v>174</v>
      </c>
      <c r="AM67" s="122" t="s">
        <v>119</v>
      </c>
      <c r="AN67" s="122" t="s">
        <v>727</v>
      </c>
      <c r="AO67" s="122" t="s">
        <v>637</v>
      </c>
    </row>
    <row r="68" spans="1:41" x14ac:dyDescent="0.25">
      <c r="A68" s="143" t="s">
        <v>1060</v>
      </c>
      <c r="B68" t="s">
        <v>443</v>
      </c>
      <c r="C68" t="s">
        <v>1061</v>
      </c>
      <c r="D68" t="s">
        <v>94</v>
      </c>
      <c r="E68" t="s">
        <v>117</v>
      </c>
      <c r="F68" s="51" t="str">
        <f>IFERROR(VLOOKUP(D68,'Tabelas auxiliares'!$A$3:$B$61,2,FALSE),"")</f>
        <v>Projetos TRANSVERSAIS</v>
      </c>
      <c r="G68" s="51" t="str">
        <f>IFERROR(VLOOKUP($B68,'Tabelas auxiliares'!$A$65:$C$102,2,FALSE),"")</f>
        <v>Administração geral</v>
      </c>
      <c r="H68" s="51" t="str">
        <f>IFERROR(VLOOKUP($B68,'Tabelas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8" s="144" t="s">
        <v>1197</v>
      </c>
      <c r="J68" s="144" t="s">
        <v>1500</v>
      </c>
      <c r="K68" s="144" t="s">
        <v>1501</v>
      </c>
      <c r="L68" s="144" t="s">
        <v>1009</v>
      </c>
      <c r="M68" s="144" t="s">
        <v>328</v>
      </c>
      <c r="N68" s="144" t="s">
        <v>329</v>
      </c>
      <c r="O68" s="144" t="s">
        <v>330</v>
      </c>
      <c r="P68" s="144" t="s">
        <v>331</v>
      </c>
      <c r="Q68" s="144" t="s">
        <v>179</v>
      </c>
      <c r="R68" s="144" t="s">
        <v>176</v>
      </c>
      <c r="S68" s="144" t="s">
        <v>120</v>
      </c>
      <c r="T68" s="144" t="s">
        <v>174</v>
      </c>
      <c r="U68" s="144" t="s">
        <v>808</v>
      </c>
      <c r="V68" s="144" t="s">
        <v>809</v>
      </c>
      <c r="W68" s="144" t="s">
        <v>696</v>
      </c>
      <c r="X68" s="51" t="str">
        <f t="shared" ref="X68:X131" si="2">LEFT(V68,1)</f>
        <v>3</v>
      </c>
      <c r="Y68" s="51" t="str">
        <f>IF(T68="","",IF(T68&lt;&gt;'Tabelas auxiliares'!$B$236,"FOLHA DE PESSOAL",IF(X68='Tabelas auxiliares'!$A$237,"CUSTEIO",IF(X68='Tabelas auxiliares'!$A$236,"INVESTIMENTO","ERRO - VERIFICAR"))))</f>
        <v>CUSTEIO</v>
      </c>
      <c r="Z68" s="64">
        <f t="shared" si="1"/>
        <v>31816.85</v>
      </c>
      <c r="AA68" s="145"/>
      <c r="AB68" s="145"/>
      <c r="AC68" s="146">
        <v>31816.85</v>
      </c>
      <c r="AD68" s="122" t="s">
        <v>189</v>
      </c>
      <c r="AE68" s="122" t="s">
        <v>190</v>
      </c>
      <c r="AF68" s="122" t="s">
        <v>177</v>
      </c>
      <c r="AG68" s="122" t="s">
        <v>178</v>
      </c>
      <c r="AH68" s="122" t="s">
        <v>288</v>
      </c>
      <c r="AI68" s="122" t="s">
        <v>179</v>
      </c>
      <c r="AJ68" s="122" t="s">
        <v>176</v>
      </c>
      <c r="AK68" s="122" t="s">
        <v>120</v>
      </c>
      <c r="AL68" s="122" t="s">
        <v>174</v>
      </c>
      <c r="AM68" s="122" t="s">
        <v>119</v>
      </c>
      <c r="AN68" s="122" t="s">
        <v>728</v>
      </c>
      <c r="AO68" s="122" t="s">
        <v>904</v>
      </c>
    </row>
    <row r="69" spans="1:41" x14ac:dyDescent="0.25">
      <c r="A69" s="143" t="s">
        <v>1060</v>
      </c>
      <c r="B69" t="s">
        <v>443</v>
      </c>
      <c r="C69" t="s">
        <v>1061</v>
      </c>
      <c r="D69" t="s">
        <v>27</v>
      </c>
      <c r="E69" t="s">
        <v>117</v>
      </c>
      <c r="F69" s="51" t="str">
        <f>IFERROR(VLOOKUP(D69,'Tabelas auxiliares'!$A$3:$B$61,2,FALSE),"")</f>
        <v>ACI - ASSESSORIA DE COMUNICAÇÃO E IMPRENSA</v>
      </c>
      <c r="G69" s="51" t="str">
        <f>IFERROR(VLOOKUP($B69,'Tabelas auxiliares'!$A$65:$C$102,2,FALSE),"")</f>
        <v>Administração geral</v>
      </c>
      <c r="H69" s="51" t="str">
        <f>IFERROR(VLOOKUP($B69,'Tabelas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9" s="144" t="s">
        <v>1455</v>
      </c>
      <c r="J69" s="144" t="s">
        <v>1502</v>
      </c>
      <c r="K69" s="144" t="s">
        <v>1503</v>
      </c>
      <c r="L69" s="144" t="s">
        <v>1504</v>
      </c>
      <c r="M69" s="144" t="s">
        <v>1505</v>
      </c>
      <c r="N69" s="144" t="s">
        <v>177</v>
      </c>
      <c r="O69" s="144" t="s">
        <v>178</v>
      </c>
      <c r="P69" s="144" t="s">
        <v>288</v>
      </c>
      <c r="Q69" s="144" t="s">
        <v>179</v>
      </c>
      <c r="R69" s="144" t="s">
        <v>176</v>
      </c>
      <c r="S69" s="144" t="s">
        <v>120</v>
      </c>
      <c r="T69" s="144" t="s">
        <v>174</v>
      </c>
      <c r="U69" s="144" t="s">
        <v>119</v>
      </c>
      <c r="V69" s="144" t="s">
        <v>813</v>
      </c>
      <c r="W69" s="144" t="s">
        <v>700</v>
      </c>
      <c r="X69" s="51" t="str">
        <f t="shared" si="2"/>
        <v>3</v>
      </c>
      <c r="Y69" s="51" t="str">
        <f>IF(T69="","",IF(T69&lt;&gt;'Tabelas auxiliares'!$B$236,"FOLHA DE PESSOAL",IF(X69='Tabelas auxiliares'!$A$237,"CUSTEIO",IF(X69='Tabelas auxiliares'!$A$236,"INVESTIMENTO","ERRO - VERIFICAR"))))</f>
        <v>CUSTEIO</v>
      </c>
      <c r="Z69" s="64">
        <f t="shared" ref="Z69:Z132" si="3">IF(AA69+AB69+AC69&lt;&gt;0,AA69+AB69+AC69,"")</f>
        <v>940.5</v>
      </c>
      <c r="AA69" s="146">
        <v>940.5</v>
      </c>
      <c r="AB69" s="145"/>
      <c r="AC69" s="145"/>
      <c r="AD69" s="122" t="s">
        <v>191</v>
      </c>
      <c r="AE69" s="122" t="s">
        <v>192</v>
      </c>
      <c r="AF69" s="122" t="s">
        <v>177</v>
      </c>
      <c r="AG69" s="122" t="s">
        <v>178</v>
      </c>
      <c r="AH69" s="122" t="s">
        <v>288</v>
      </c>
      <c r="AI69" s="122" t="s">
        <v>179</v>
      </c>
      <c r="AJ69" s="122" t="s">
        <v>176</v>
      </c>
      <c r="AK69" s="122" t="s">
        <v>120</v>
      </c>
      <c r="AL69" s="122" t="s">
        <v>174</v>
      </c>
      <c r="AM69" s="122" t="s">
        <v>119</v>
      </c>
      <c r="AN69" s="122" t="s">
        <v>729</v>
      </c>
      <c r="AO69" s="122" t="s">
        <v>638</v>
      </c>
    </row>
    <row r="70" spans="1:41" x14ac:dyDescent="0.25">
      <c r="A70" s="143" t="s">
        <v>1060</v>
      </c>
      <c r="B70" t="s">
        <v>443</v>
      </c>
      <c r="C70" t="s">
        <v>1061</v>
      </c>
      <c r="D70" t="s">
        <v>53</v>
      </c>
      <c r="E70" t="s">
        <v>117</v>
      </c>
      <c r="F70" s="51" t="str">
        <f>IFERROR(VLOOKUP(D70,'Tabelas auxiliares'!$A$3:$B$61,2,FALSE),"")</f>
        <v>PROGRAD - PRÓ-REITORIA DE GRADUAÇÃO</v>
      </c>
      <c r="G70" s="51" t="str">
        <f>IFERROR(VLOOKUP($B70,'Tabelas auxiliares'!$A$65:$C$102,2,FALSE),"")</f>
        <v>Administração geral</v>
      </c>
      <c r="H70" s="51" t="str">
        <f>IFERROR(VLOOKUP($B70,'Tabelas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0" s="144" t="s">
        <v>1506</v>
      </c>
      <c r="J70" s="144" t="s">
        <v>1507</v>
      </c>
      <c r="K70" s="144" t="s">
        <v>1508</v>
      </c>
      <c r="L70" s="144" t="s">
        <v>186</v>
      </c>
      <c r="M70" s="144" t="s">
        <v>187</v>
      </c>
      <c r="N70" s="144" t="s">
        <v>177</v>
      </c>
      <c r="O70" s="144" t="s">
        <v>178</v>
      </c>
      <c r="P70" s="144" t="s">
        <v>288</v>
      </c>
      <c r="Q70" s="144" t="s">
        <v>179</v>
      </c>
      <c r="R70" s="144" t="s">
        <v>176</v>
      </c>
      <c r="S70" s="144" t="s">
        <v>120</v>
      </c>
      <c r="T70" s="144" t="s">
        <v>174</v>
      </c>
      <c r="U70" s="144" t="s">
        <v>119</v>
      </c>
      <c r="V70" s="144" t="s">
        <v>722</v>
      </c>
      <c r="W70" s="144" t="s">
        <v>902</v>
      </c>
      <c r="X70" s="51" t="str">
        <f t="shared" si="2"/>
        <v>3</v>
      </c>
      <c r="Y70" s="51" t="str">
        <f>IF(T70="","",IF(T70&lt;&gt;'Tabelas auxiliares'!$B$236,"FOLHA DE PESSOAL",IF(X70='Tabelas auxiliares'!$A$237,"CUSTEIO",IF(X70='Tabelas auxiliares'!$A$236,"INVESTIMENTO","ERRO - VERIFICAR"))))</f>
        <v>CUSTEIO</v>
      </c>
      <c r="Z70" s="64">
        <f t="shared" si="3"/>
        <v>1000</v>
      </c>
      <c r="AA70" s="145"/>
      <c r="AB70" s="145"/>
      <c r="AC70" s="146">
        <v>1000</v>
      </c>
      <c r="AD70" s="122" t="s">
        <v>193</v>
      </c>
      <c r="AE70" s="122" t="s">
        <v>194</v>
      </c>
      <c r="AF70" s="122" t="s">
        <v>177</v>
      </c>
      <c r="AG70" s="122" t="s">
        <v>178</v>
      </c>
      <c r="AH70" s="122" t="s">
        <v>288</v>
      </c>
      <c r="AI70" s="122" t="s">
        <v>179</v>
      </c>
      <c r="AJ70" s="122" t="s">
        <v>176</v>
      </c>
      <c r="AK70" s="122" t="s">
        <v>120</v>
      </c>
      <c r="AL70" s="122" t="s">
        <v>174</v>
      </c>
      <c r="AM70" s="122" t="s">
        <v>119</v>
      </c>
      <c r="AN70" s="122" t="s">
        <v>730</v>
      </c>
      <c r="AO70" s="122" t="s">
        <v>639</v>
      </c>
    </row>
    <row r="71" spans="1:41" x14ac:dyDescent="0.25">
      <c r="A71" s="143" t="s">
        <v>1060</v>
      </c>
      <c r="B71" t="s">
        <v>443</v>
      </c>
      <c r="C71" t="s">
        <v>1061</v>
      </c>
      <c r="D71" t="s">
        <v>53</v>
      </c>
      <c r="E71" t="s">
        <v>117</v>
      </c>
      <c r="F71" s="51" t="str">
        <f>IFERROR(VLOOKUP(D71,'Tabelas auxiliares'!$A$3:$B$61,2,FALSE),"")</f>
        <v>PROGRAD - PRÓ-REITORIA DE GRADUAÇÃO</v>
      </c>
      <c r="G71" s="51" t="str">
        <f>IFERROR(VLOOKUP($B71,'Tabelas auxiliares'!$A$65:$C$102,2,FALSE),"")</f>
        <v>Administração geral</v>
      </c>
      <c r="H71" s="51" t="str">
        <f>IFERROR(VLOOKUP($B71,'Tabelas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1" s="144" t="s">
        <v>1506</v>
      </c>
      <c r="J71" s="144" t="s">
        <v>1509</v>
      </c>
      <c r="K71" s="144" t="s">
        <v>1510</v>
      </c>
      <c r="L71" s="144" t="s">
        <v>186</v>
      </c>
      <c r="M71" s="144" t="s">
        <v>188</v>
      </c>
      <c r="N71" s="144" t="s">
        <v>177</v>
      </c>
      <c r="O71" s="144" t="s">
        <v>178</v>
      </c>
      <c r="P71" s="144" t="s">
        <v>288</v>
      </c>
      <c r="Q71" s="144" t="s">
        <v>179</v>
      </c>
      <c r="R71" s="144" t="s">
        <v>176</v>
      </c>
      <c r="S71" s="144" t="s">
        <v>120</v>
      </c>
      <c r="T71" s="144" t="s">
        <v>174</v>
      </c>
      <c r="U71" s="144" t="s">
        <v>119</v>
      </c>
      <c r="V71" s="144" t="s">
        <v>723</v>
      </c>
      <c r="W71" s="144" t="s">
        <v>635</v>
      </c>
      <c r="X71" s="51" t="str">
        <f t="shared" si="2"/>
        <v>3</v>
      </c>
      <c r="Y71" s="51" t="str">
        <f>IF(T71="","",IF(T71&lt;&gt;'Tabelas auxiliares'!$B$236,"FOLHA DE PESSOAL",IF(X71='Tabelas auxiliares'!$A$237,"CUSTEIO",IF(X71='Tabelas auxiliares'!$A$236,"INVESTIMENTO","ERRO - VERIFICAR"))))</f>
        <v>CUSTEIO</v>
      </c>
      <c r="Z71" s="64">
        <f t="shared" si="3"/>
        <v>1000</v>
      </c>
      <c r="AA71" s="145"/>
      <c r="AB71" s="145"/>
      <c r="AC71" s="146">
        <v>1000</v>
      </c>
      <c r="AD71" s="122" t="s">
        <v>193</v>
      </c>
      <c r="AE71" s="122" t="s">
        <v>194</v>
      </c>
      <c r="AF71" s="122" t="s">
        <v>177</v>
      </c>
      <c r="AG71" s="122" t="s">
        <v>178</v>
      </c>
      <c r="AH71" s="122" t="s">
        <v>288</v>
      </c>
      <c r="AI71" s="122" t="s">
        <v>179</v>
      </c>
      <c r="AJ71" s="122" t="s">
        <v>176</v>
      </c>
      <c r="AK71" s="122" t="s">
        <v>120</v>
      </c>
      <c r="AL71" s="122" t="s">
        <v>174</v>
      </c>
      <c r="AM71" s="122" t="s">
        <v>119</v>
      </c>
      <c r="AN71" s="122" t="s">
        <v>731</v>
      </c>
      <c r="AO71" s="122" t="s">
        <v>640</v>
      </c>
    </row>
    <row r="72" spans="1:41" x14ac:dyDescent="0.25">
      <c r="A72" s="143" t="s">
        <v>1060</v>
      </c>
      <c r="B72" t="s">
        <v>443</v>
      </c>
      <c r="C72" t="s">
        <v>1061</v>
      </c>
      <c r="D72" t="s">
        <v>53</v>
      </c>
      <c r="E72" t="s">
        <v>117</v>
      </c>
      <c r="F72" s="51" t="str">
        <f>IFERROR(VLOOKUP(D72,'Tabelas auxiliares'!$A$3:$B$61,2,FALSE),"")</f>
        <v>PROGRAD - PRÓ-REITORIA DE GRADUAÇÃO</v>
      </c>
      <c r="G72" s="51" t="str">
        <f>IFERROR(VLOOKUP($B72,'Tabelas auxiliares'!$A$65:$C$102,2,FALSE),"")</f>
        <v>Administração geral</v>
      </c>
      <c r="H72" s="51" t="str">
        <f>IFERROR(VLOOKUP($B72,'Tabelas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2" s="144" t="s">
        <v>1220</v>
      </c>
      <c r="J72" s="144" t="s">
        <v>1507</v>
      </c>
      <c r="K72" s="144" t="s">
        <v>1511</v>
      </c>
      <c r="L72" s="144" t="s">
        <v>186</v>
      </c>
      <c r="M72" s="144" t="s">
        <v>187</v>
      </c>
      <c r="N72" s="144" t="s">
        <v>177</v>
      </c>
      <c r="O72" s="144" t="s">
        <v>178</v>
      </c>
      <c r="P72" s="144" t="s">
        <v>288</v>
      </c>
      <c r="Q72" s="144" t="s">
        <v>179</v>
      </c>
      <c r="R72" s="144" t="s">
        <v>176</v>
      </c>
      <c r="S72" s="144" t="s">
        <v>120</v>
      </c>
      <c r="T72" s="144" t="s">
        <v>174</v>
      </c>
      <c r="U72" s="144" t="s">
        <v>119</v>
      </c>
      <c r="V72" s="144" t="s">
        <v>723</v>
      </c>
      <c r="W72" s="144" t="s">
        <v>635</v>
      </c>
      <c r="X72" s="51" t="str">
        <f t="shared" si="2"/>
        <v>3</v>
      </c>
      <c r="Y72" s="51" t="str">
        <f>IF(T72="","",IF(T72&lt;&gt;'Tabelas auxiliares'!$B$236,"FOLHA DE PESSOAL",IF(X72='Tabelas auxiliares'!$A$237,"CUSTEIO",IF(X72='Tabelas auxiliares'!$A$236,"INVESTIMENTO","ERRO - VERIFICAR"))))</f>
        <v>CUSTEIO</v>
      </c>
      <c r="Z72" s="64">
        <f t="shared" si="3"/>
        <v>1000</v>
      </c>
      <c r="AA72" s="145"/>
      <c r="AB72" s="145"/>
      <c r="AC72" s="146">
        <v>1000</v>
      </c>
      <c r="AD72" s="122" t="s">
        <v>195</v>
      </c>
      <c r="AE72" s="122" t="s">
        <v>194</v>
      </c>
      <c r="AF72" s="122" t="s">
        <v>177</v>
      </c>
      <c r="AG72" s="122" t="s">
        <v>178</v>
      </c>
      <c r="AH72" s="122" t="s">
        <v>288</v>
      </c>
      <c r="AI72" s="122" t="s">
        <v>179</v>
      </c>
      <c r="AJ72" s="122" t="s">
        <v>176</v>
      </c>
      <c r="AK72" s="122" t="s">
        <v>120</v>
      </c>
      <c r="AL72" s="122" t="s">
        <v>174</v>
      </c>
      <c r="AM72" s="122" t="s">
        <v>119</v>
      </c>
      <c r="AN72" s="122" t="s">
        <v>730</v>
      </c>
      <c r="AO72" s="122" t="s">
        <v>639</v>
      </c>
    </row>
    <row r="73" spans="1:41" x14ac:dyDescent="0.25">
      <c r="A73" s="143" t="s">
        <v>1060</v>
      </c>
      <c r="B73" t="s">
        <v>443</v>
      </c>
      <c r="C73" t="s">
        <v>1061</v>
      </c>
      <c r="D73" t="s">
        <v>53</v>
      </c>
      <c r="E73" t="s">
        <v>117</v>
      </c>
      <c r="F73" s="51" t="str">
        <f>IFERROR(VLOOKUP(D73,'Tabelas auxiliares'!$A$3:$B$61,2,FALSE),"")</f>
        <v>PROGRAD - PRÓ-REITORIA DE GRADUAÇÃO</v>
      </c>
      <c r="G73" s="51" t="str">
        <f>IFERROR(VLOOKUP($B73,'Tabelas auxiliares'!$A$65:$C$102,2,FALSE),"")</f>
        <v>Administração geral</v>
      </c>
      <c r="H73" s="51" t="str">
        <f>IFERROR(VLOOKUP($B73,'Tabelas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3" s="144" t="s">
        <v>1220</v>
      </c>
      <c r="J73" s="144" t="s">
        <v>1509</v>
      </c>
      <c r="K73" s="144" t="s">
        <v>1512</v>
      </c>
      <c r="L73" s="144" t="s">
        <v>186</v>
      </c>
      <c r="M73" s="144" t="s">
        <v>188</v>
      </c>
      <c r="N73" s="144" t="s">
        <v>177</v>
      </c>
      <c r="O73" s="144" t="s">
        <v>178</v>
      </c>
      <c r="P73" s="144" t="s">
        <v>288</v>
      </c>
      <c r="Q73" s="144" t="s">
        <v>179</v>
      </c>
      <c r="R73" s="144" t="s">
        <v>176</v>
      </c>
      <c r="S73" s="144" t="s">
        <v>120</v>
      </c>
      <c r="T73" s="144" t="s">
        <v>174</v>
      </c>
      <c r="U73" s="144" t="s">
        <v>119</v>
      </c>
      <c r="V73" s="144" t="s">
        <v>722</v>
      </c>
      <c r="W73" s="144" t="s">
        <v>902</v>
      </c>
      <c r="X73" s="51" t="str">
        <f t="shared" si="2"/>
        <v>3</v>
      </c>
      <c r="Y73" s="51" t="str">
        <f>IF(T73="","",IF(T73&lt;&gt;'Tabelas auxiliares'!$B$236,"FOLHA DE PESSOAL",IF(X73='Tabelas auxiliares'!$A$237,"CUSTEIO",IF(X73='Tabelas auxiliares'!$A$236,"INVESTIMENTO","ERRO - VERIFICAR"))))</f>
        <v>CUSTEIO</v>
      </c>
      <c r="Z73" s="64">
        <f t="shared" si="3"/>
        <v>1000</v>
      </c>
      <c r="AA73" s="145"/>
      <c r="AB73" s="145"/>
      <c r="AC73" s="146">
        <v>1000</v>
      </c>
      <c r="AD73" s="122" t="s">
        <v>905</v>
      </c>
      <c r="AE73" s="122" t="s">
        <v>194</v>
      </c>
      <c r="AF73" s="122" t="s">
        <v>177</v>
      </c>
      <c r="AG73" s="122" t="s">
        <v>178</v>
      </c>
      <c r="AH73" s="122" t="s">
        <v>288</v>
      </c>
      <c r="AI73" s="122" t="s">
        <v>179</v>
      </c>
      <c r="AJ73" s="122" t="s">
        <v>176</v>
      </c>
      <c r="AK73" s="122" t="s">
        <v>120</v>
      </c>
      <c r="AL73" s="122" t="s">
        <v>174</v>
      </c>
      <c r="AM73" s="122" t="s">
        <v>119</v>
      </c>
      <c r="AN73" s="122" t="s">
        <v>730</v>
      </c>
      <c r="AO73" s="122" t="s">
        <v>639</v>
      </c>
    </row>
    <row r="74" spans="1:41" x14ac:dyDescent="0.25">
      <c r="A74" s="143" t="s">
        <v>1060</v>
      </c>
      <c r="B74" t="s">
        <v>443</v>
      </c>
      <c r="C74" t="s">
        <v>1061</v>
      </c>
      <c r="D74" t="s">
        <v>53</v>
      </c>
      <c r="E74" t="s">
        <v>117</v>
      </c>
      <c r="F74" s="51" t="str">
        <f>IFERROR(VLOOKUP(D74,'Tabelas auxiliares'!$A$3:$B$61,2,FALSE),"")</f>
        <v>PROGRAD - PRÓ-REITORIA DE GRADUAÇÃO</v>
      </c>
      <c r="G74" s="51" t="str">
        <f>IFERROR(VLOOKUP($B74,'Tabelas auxiliares'!$A$65:$C$102,2,FALSE),"")</f>
        <v>Administração geral</v>
      </c>
      <c r="H74" s="51" t="str">
        <f>IFERROR(VLOOKUP($B74,'Tabelas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4" s="144" t="s">
        <v>1513</v>
      </c>
      <c r="J74" s="144" t="s">
        <v>1509</v>
      </c>
      <c r="K74" s="144" t="s">
        <v>1514</v>
      </c>
      <c r="L74" s="144" t="s">
        <v>186</v>
      </c>
      <c r="M74" s="144" t="s">
        <v>188</v>
      </c>
      <c r="N74" s="144" t="s">
        <v>177</v>
      </c>
      <c r="O74" s="144" t="s">
        <v>178</v>
      </c>
      <c r="P74" s="144" t="s">
        <v>288</v>
      </c>
      <c r="Q74" s="144" t="s">
        <v>179</v>
      </c>
      <c r="R74" s="144" t="s">
        <v>176</v>
      </c>
      <c r="S74" s="144" t="s">
        <v>120</v>
      </c>
      <c r="T74" s="144" t="s">
        <v>174</v>
      </c>
      <c r="U74" s="144" t="s">
        <v>119</v>
      </c>
      <c r="V74" s="144" t="s">
        <v>723</v>
      </c>
      <c r="W74" s="144" t="s">
        <v>635</v>
      </c>
      <c r="X74" s="51" t="str">
        <f t="shared" si="2"/>
        <v>3</v>
      </c>
      <c r="Y74" s="51" t="str">
        <f>IF(T74="","",IF(T74&lt;&gt;'Tabelas auxiliares'!$B$236,"FOLHA DE PESSOAL",IF(X74='Tabelas auxiliares'!$A$237,"CUSTEIO",IF(X74='Tabelas auxiliares'!$A$236,"INVESTIMENTO","ERRO - VERIFICAR"))))</f>
        <v>CUSTEIO</v>
      </c>
      <c r="Z74" s="64">
        <f t="shared" si="3"/>
        <v>1000</v>
      </c>
      <c r="AA74" s="145"/>
      <c r="AB74" s="145"/>
      <c r="AC74" s="146">
        <v>1000</v>
      </c>
      <c r="AD74" s="122" t="s">
        <v>337</v>
      </c>
      <c r="AE74" s="122" t="s">
        <v>176</v>
      </c>
      <c r="AF74" s="122" t="s">
        <v>182</v>
      </c>
      <c r="AG74" s="122" t="s">
        <v>183</v>
      </c>
      <c r="AH74" s="122" t="s">
        <v>184</v>
      </c>
      <c r="AI74" s="122" t="s">
        <v>179</v>
      </c>
      <c r="AJ74" s="122" t="s">
        <v>176</v>
      </c>
      <c r="AK74" s="122" t="s">
        <v>120</v>
      </c>
      <c r="AL74" s="122" t="s">
        <v>174</v>
      </c>
      <c r="AM74" s="122" t="s">
        <v>409</v>
      </c>
      <c r="AN74" s="122" t="s">
        <v>719</v>
      </c>
      <c r="AO74" s="122" t="s">
        <v>628</v>
      </c>
    </row>
    <row r="75" spans="1:41" x14ac:dyDescent="0.25">
      <c r="A75" s="143" t="s">
        <v>1060</v>
      </c>
      <c r="B75" t="s">
        <v>443</v>
      </c>
      <c r="C75" t="s">
        <v>1061</v>
      </c>
      <c r="D75" t="s">
        <v>53</v>
      </c>
      <c r="E75" t="s">
        <v>117</v>
      </c>
      <c r="F75" s="51" t="str">
        <f>IFERROR(VLOOKUP(D75,'Tabelas auxiliares'!$A$3:$B$61,2,FALSE),"")</f>
        <v>PROGRAD - PRÓ-REITORIA DE GRADUAÇÃO</v>
      </c>
      <c r="G75" s="51" t="str">
        <f>IFERROR(VLOOKUP($B75,'Tabelas auxiliares'!$A$65:$C$102,2,FALSE),"")</f>
        <v>Administração geral</v>
      </c>
      <c r="H75" s="51" t="str">
        <f>IFERROR(VLOOKUP($B75,'Tabelas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5" s="144" t="s">
        <v>1515</v>
      </c>
      <c r="J75" s="144" t="s">
        <v>1507</v>
      </c>
      <c r="K75" s="144" t="s">
        <v>1516</v>
      </c>
      <c r="L75" s="144" t="s">
        <v>186</v>
      </c>
      <c r="M75" s="144" t="s">
        <v>187</v>
      </c>
      <c r="N75" s="144" t="s">
        <v>177</v>
      </c>
      <c r="O75" s="144" t="s">
        <v>178</v>
      </c>
      <c r="P75" s="144" t="s">
        <v>288</v>
      </c>
      <c r="Q75" s="144" t="s">
        <v>179</v>
      </c>
      <c r="R75" s="144" t="s">
        <v>176</v>
      </c>
      <c r="S75" s="144" t="s">
        <v>120</v>
      </c>
      <c r="T75" s="144" t="s">
        <v>174</v>
      </c>
      <c r="U75" s="144" t="s">
        <v>119</v>
      </c>
      <c r="V75" s="144" t="s">
        <v>723</v>
      </c>
      <c r="W75" s="144" t="s">
        <v>635</v>
      </c>
      <c r="X75" s="51" t="str">
        <f t="shared" si="2"/>
        <v>3</v>
      </c>
      <c r="Y75" s="51" t="str">
        <f>IF(T75="","",IF(T75&lt;&gt;'Tabelas auxiliares'!$B$236,"FOLHA DE PESSOAL",IF(X75='Tabelas auxiliares'!$A$237,"CUSTEIO",IF(X75='Tabelas auxiliares'!$A$236,"INVESTIMENTO","ERRO - VERIFICAR"))))</f>
        <v>CUSTEIO</v>
      </c>
      <c r="Z75" s="64">
        <f t="shared" si="3"/>
        <v>1000</v>
      </c>
      <c r="AA75" s="145"/>
      <c r="AB75" s="145"/>
      <c r="AC75" s="146">
        <v>1000</v>
      </c>
      <c r="AD75" s="122" t="s">
        <v>641</v>
      </c>
      <c r="AE75" s="122" t="s">
        <v>176</v>
      </c>
      <c r="AF75" s="122" t="s">
        <v>182</v>
      </c>
      <c r="AG75" s="122" t="s">
        <v>183</v>
      </c>
      <c r="AH75" s="122" t="s">
        <v>184</v>
      </c>
      <c r="AI75" s="122" t="s">
        <v>179</v>
      </c>
      <c r="AJ75" s="122" t="s">
        <v>176</v>
      </c>
      <c r="AK75" s="122" t="s">
        <v>120</v>
      </c>
      <c r="AL75" s="122" t="s">
        <v>174</v>
      </c>
      <c r="AM75" s="122" t="s">
        <v>409</v>
      </c>
      <c r="AN75" s="122" t="s">
        <v>719</v>
      </c>
      <c r="AO75" s="122" t="s">
        <v>628</v>
      </c>
    </row>
    <row r="76" spans="1:41" x14ac:dyDescent="0.25">
      <c r="A76" s="143" t="s">
        <v>1060</v>
      </c>
      <c r="B76" t="s">
        <v>443</v>
      </c>
      <c r="C76" t="s">
        <v>1061</v>
      </c>
      <c r="D76" t="s">
        <v>53</v>
      </c>
      <c r="E76" t="s">
        <v>117</v>
      </c>
      <c r="F76" s="51" t="str">
        <f>IFERROR(VLOOKUP(D76,'Tabelas auxiliares'!$A$3:$B$61,2,FALSE),"")</f>
        <v>PROGRAD - PRÓ-REITORIA DE GRADUAÇÃO</v>
      </c>
      <c r="G76" s="51" t="str">
        <f>IFERROR(VLOOKUP($B76,'Tabelas auxiliares'!$A$65:$C$102,2,FALSE),"")</f>
        <v>Administração geral</v>
      </c>
      <c r="H76" s="51" t="str">
        <f>IFERROR(VLOOKUP($B76,'Tabelas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6" s="144" t="s">
        <v>1515</v>
      </c>
      <c r="J76" s="144" t="s">
        <v>1517</v>
      </c>
      <c r="K76" s="144" t="s">
        <v>1518</v>
      </c>
      <c r="L76" s="144" t="s">
        <v>186</v>
      </c>
      <c r="M76" s="144" t="s">
        <v>1519</v>
      </c>
      <c r="N76" s="144" t="s">
        <v>177</v>
      </c>
      <c r="O76" s="144" t="s">
        <v>178</v>
      </c>
      <c r="P76" s="144" t="s">
        <v>288</v>
      </c>
      <c r="Q76" s="144" t="s">
        <v>179</v>
      </c>
      <c r="R76" s="144" t="s">
        <v>176</v>
      </c>
      <c r="S76" s="144" t="s">
        <v>120</v>
      </c>
      <c r="T76" s="144" t="s">
        <v>174</v>
      </c>
      <c r="U76" s="144" t="s">
        <v>119</v>
      </c>
      <c r="V76" s="144" t="s">
        <v>723</v>
      </c>
      <c r="W76" s="144" t="s">
        <v>635</v>
      </c>
      <c r="X76" s="51" t="str">
        <f t="shared" si="2"/>
        <v>3</v>
      </c>
      <c r="Y76" s="51" t="str">
        <f>IF(T76="","",IF(T76&lt;&gt;'Tabelas auxiliares'!$B$236,"FOLHA DE PESSOAL",IF(X76='Tabelas auxiliares'!$A$237,"CUSTEIO",IF(X76='Tabelas auxiliares'!$A$236,"INVESTIMENTO","ERRO - VERIFICAR"))))</f>
        <v>CUSTEIO</v>
      </c>
      <c r="Z76" s="64">
        <f t="shared" si="3"/>
        <v>1000</v>
      </c>
      <c r="AA76" s="145"/>
      <c r="AB76" s="145"/>
      <c r="AC76" s="146">
        <v>1000</v>
      </c>
      <c r="AD76" s="122" t="s">
        <v>641</v>
      </c>
      <c r="AE76" s="122" t="s">
        <v>176</v>
      </c>
      <c r="AF76" s="122" t="s">
        <v>177</v>
      </c>
      <c r="AG76" s="122" t="s">
        <v>178</v>
      </c>
      <c r="AH76" s="122" t="s">
        <v>288</v>
      </c>
      <c r="AI76" s="122" t="s">
        <v>179</v>
      </c>
      <c r="AJ76" s="122" t="s">
        <v>176</v>
      </c>
      <c r="AK76" s="122" t="s">
        <v>120</v>
      </c>
      <c r="AL76" s="122" t="s">
        <v>174</v>
      </c>
      <c r="AM76" s="122" t="s">
        <v>119</v>
      </c>
      <c r="AN76" s="122" t="s">
        <v>719</v>
      </c>
      <c r="AO76" s="122" t="s">
        <v>628</v>
      </c>
    </row>
    <row r="77" spans="1:41" x14ac:dyDescent="0.25">
      <c r="A77" s="143" t="s">
        <v>1060</v>
      </c>
      <c r="B77" t="s">
        <v>443</v>
      </c>
      <c r="C77" t="s">
        <v>1061</v>
      </c>
      <c r="D77" t="s">
        <v>61</v>
      </c>
      <c r="E77" t="s">
        <v>117</v>
      </c>
      <c r="F77" s="51" t="str">
        <f>IFERROR(VLOOKUP(D77,'Tabelas auxiliares'!$A$3:$B$61,2,FALSE),"")</f>
        <v>PROAD - PRÓ-REITORIA DE ADMINISTRAÇÃO</v>
      </c>
      <c r="G77" s="51" t="str">
        <f>IFERROR(VLOOKUP($B77,'Tabelas auxiliares'!$A$65:$C$102,2,FALSE),"")</f>
        <v>Administração geral</v>
      </c>
      <c r="H77" s="51" t="str">
        <f>IFERROR(VLOOKUP($B77,'Tabelas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7" s="144" t="s">
        <v>1520</v>
      </c>
      <c r="J77" s="144" t="s">
        <v>1521</v>
      </c>
      <c r="K77" s="144" t="s">
        <v>1522</v>
      </c>
      <c r="L77" s="144" t="s">
        <v>417</v>
      </c>
      <c r="M77" s="144" t="s">
        <v>333</v>
      </c>
      <c r="N77" s="144" t="s">
        <v>177</v>
      </c>
      <c r="O77" s="144" t="s">
        <v>178</v>
      </c>
      <c r="P77" s="144" t="s">
        <v>288</v>
      </c>
      <c r="Q77" s="144" t="s">
        <v>179</v>
      </c>
      <c r="R77" s="144" t="s">
        <v>176</v>
      </c>
      <c r="S77" s="144" t="s">
        <v>120</v>
      </c>
      <c r="T77" s="144" t="s">
        <v>174</v>
      </c>
      <c r="U77" s="144" t="s">
        <v>119</v>
      </c>
      <c r="V77" s="144" t="s">
        <v>724</v>
      </c>
      <c r="W77" s="144" t="s">
        <v>636</v>
      </c>
      <c r="X77" s="51" t="str">
        <f t="shared" si="2"/>
        <v>3</v>
      </c>
      <c r="Y77" s="51" t="str">
        <f>IF(T77="","",IF(T77&lt;&gt;'Tabelas auxiliares'!$B$236,"FOLHA DE PESSOAL",IF(X77='Tabelas auxiliares'!$A$237,"CUSTEIO",IF(X77='Tabelas auxiliares'!$A$236,"INVESTIMENTO","ERRO - VERIFICAR"))))</f>
        <v>CUSTEIO</v>
      </c>
      <c r="Z77" s="64">
        <f t="shared" si="3"/>
        <v>24608.720000000001</v>
      </c>
      <c r="AA77" s="146">
        <v>5864.75</v>
      </c>
      <c r="AB77" s="146">
        <v>7853.05</v>
      </c>
      <c r="AC77" s="146">
        <v>10890.92</v>
      </c>
      <c r="AD77" s="122" t="s">
        <v>1010</v>
      </c>
      <c r="AE77" s="122" t="s">
        <v>1011</v>
      </c>
      <c r="AF77" s="122" t="s">
        <v>177</v>
      </c>
      <c r="AG77" s="122" t="s">
        <v>178</v>
      </c>
      <c r="AH77" s="122" t="s">
        <v>288</v>
      </c>
      <c r="AI77" s="122" t="s">
        <v>179</v>
      </c>
      <c r="AJ77" s="122" t="s">
        <v>176</v>
      </c>
      <c r="AK77" s="122" t="s">
        <v>120</v>
      </c>
      <c r="AL77" s="122" t="s">
        <v>174</v>
      </c>
      <c r="AM77" s="122" t="s">
        <v>119</v>
      </c>
      <c r="AN77" s="122" t="s">
        <v>787</v>
      </c>
      <c r="AO77" s="122" t="s">
        <v>676</v>
      </c>
    </row>
    <row r="78" spans="1:41" x14ac:dyDescent="0.25">
      <c r="A78" s="143" t="s">
        <v>1060</v>
      </c>
      <c r="B78" t="s">
        <v>443</v>
      </c>
      <c r="C78" t="s">
        <v>1061</v>
      </c>
      <c r="D78" t="s">
        <v>61</v>
      </c>
      <c r="E78" t="s">
        <v>117</v>
      </c>
      <c r="F78" s="51" t="str">
        <f>IFERROR(VLOOKUP(D78,'Tabelas auxiliares'!$A$3:$B$61,2,FALSE),"")</f>
        <v>PROAD - PRÓ-REITORIA DE ADMINISTRAÇÃO</v>
      </c>
      <c r="G78" s="51" t="str">
        <f>IFERROR(VLOOKUP($B78,'Tabelas auxiliares'!$A$65:$C$102,2,FALSE),"")</f>
        <v>Administração geral</v>
      </c>
      <c r="H78" s="51" t="str">
        <f>IFERROR(VLOOKUP($B78,'Tabelas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8" s="144" t="s">
        <v>1250</v>
      </c>
      <c r="J78" s="144" t="s">
        <v>1523</v>
      </c>
      <c r="K78" s="144" t="s">
        <v>1524</v>
      </c>
      <c r="L78" s="144" t="s">
        <v>383</v>
      </c>
      <c r="M78" s="144" t="s">
        <v>384</v>
      </c>
      <c r="N78" s="144" t="s">
        <v>177</v>
      </c>
      <c r="O78" s="144" t="s">
        <v>178</v>
      </c>
      <c r="P78" s="144" t="s">
        <v>288</v>
      </c>
      <c r="Q78" s="144" t="s">
        <v>179</v>
      </c>
      <c r="R78" s="144" t="s">
        <v>176</v>
      </c>
      <c r="S78" s="144" t="s">
        <v>120</v>
      </c>
      <c r="T78" s="144" t="s">
        <v>174</v>
      </c>
      <c r="U78" s="144" t="s">
        <v>119</v>
      </c>
      <c r="V78" s="144" t="s">
        <v>798</v>
      </c>
      <c r="W78" s="144" t="s">
        <v>684</v>
      </c>
      <c r="X78" s="51" t="str">
        <f t="shared" si="2"/>
        <v>3</v>
      </c>
      <c r="Y78" s="51" t="str">
        <f>IF(T78="","",IF(T78&lt;&gt;'Tabelas auxiliares'!$B$236,"FOLHA DE PESSOAL",IF(X78='Tabelas auxiliares'!$A$237,"CUSTEIO",IF(X78='Tabelas auxiliares'!$A$236,"INVESTIMENTO","ERRO - VERIFICAR"))))</f>
        <v>CUSTEIO</v>
      </c>
      <c r="Z78" s="64">
        <f t="shared" si="3"/>
        <v>9277.7999999999993</v>
      </c>
      <c r="AA78" s="146">
        <v>9277.7999999999993</v>
      </c>
      <c r="AB78" s="145"/>
      <c r="AC78" s="145"/>
      <c r="AD78" s="122" t="s">
        <v>412</v>
      </c>
      <c r="AE78" s="122" t="s">
        <v>176</v>
      </c>
      <c r="AF78" s="122" t="s">
        <v>182</v>
      </c>
      <c r="AG78" s="122" t="s">
        <v>183</v>
      </c>
      <c r="AH78" s="122" t="s">
        <v>184</v>
      </c>
      <c r="AI78" s="122" t="s">
        <v>179</v>
      </c>
      <c r="AJ78" s="122" t="s">
        <v>176</v>
      </c>
      <c r="AK78" s="122" t="s">
        <v>120</v>
      </c>
      <c r="AL78" s="122" t="s">
        <v>174</v>
      </c>
      <c r="AM78" s="122" t="s">
        <v>409</v>
      </c>
      <c r="AN78" s="122" t="s">
        <v>719</v>
      </c>
      <c r="AO78" s="122" t="s">
        <v>628</v>
      </c>
    </row>
    <row r="79" spans="1:41" x14ac:dyDescent="0.25">
      <c r="A79" s="143" t="s">
        <v>1060</v>
      </c>
      <c r="B79" t="s">
        <v>443</v>
      </c>
      <c r="C79" t="s">
        <v>1061</v>
      </c>
      <c r="D79" t="s">
        <v>61</v>
      </c>
      <c r="E79" t="s">
        <v>117</v>
      </c>
      <c r="F79" s="51" t="str">
        <f>IFERROR(VLOOKUP(D79,'Tabelas auxiliares'!$A$3:$B$61,2,FALSE),"")</f>
        <v>PROAD - PRÓ-REITORIA DE ADMINISTRAÇÃO</v>
      </c>
      <c r="G79" s="51" t="str">
        <f>IFERROR(VLOOKUP($B79,'Tabelas auxiliares'!$A$65:$C$102,2,FALSE),"")</f>
        <v>Administração geral</v>
      </c>
      <c r="H79" s="51" t="str">
        <f>IFERROR(VLOOKUP($B79,'Tabelas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9" s="144" t="s">
        <v>1525</v>
      </c>
      <c r="J79" s="144" t="s">
        <v>1526</v>
      </c>
      <c r="K79" s="144" t="s">
        <v>1527</v>
      </c>
      <c r="L79" s="144" t="s">
        <v>334</v>
      </c>
      <c r="M79" s="144" t="s">
        <v>335</v>
      </c>
      <c r="N79" s="144" t="s">
        <v>177</v>
      </c>
      <c r="O79" s="144" t="s">
        <v>178</v>
      </c>
      <c r="P79" s="144" t="s">
        <v>288</v>
      </c>
      <c r="Q79" s="144" t="s">
        <v>179</v>
      </c>
      <c r="R79" s="144" t="s">
        <v>176</v>
      </c>
      <c r="S79" s="144" t="s">
        <v>120</v>
      </c>
      <c r="T79" s="144" t="s">
        <v>174</v>
      </c>
      <c r="U79" s="144" t="s">
        <v>119</v>
      </c>
      <c r="V79" s="144" t="s">
        <v>812</v>
      </c>
      <c r="W79" s="144" t="s">
        <v>699</v>
      </c>
      <c r="X79" s="51" t="str">
        <f t="shared" si="2"/>
        <v>3</v>
      </c>
      <c r="Y79" s="51" t="str">
        <f>IF(T79="","",IF(T79&lt;&gt;'Tabelas auxiliares'!$B$236,"FOLHA DE PESSOAL",IF(X79='Tabelas auxiliares'!$A$237,"CUSTEIO",IF(X79='Tabelas auxiliares'!$A$236,"INVESTIMENTO","ERRO - VERIFICAR"))))</f>
        <v>CUSTEIO</v>
      </c>
      <c r="Z79" s="64">
        <f t="shared" si="3"/>
        <v>6003.72</v>
      </c>
      <c r="AA79" s="146">
        <v>6003.72</v>
      </c>
      <c r="AB79" s="145"/>
      <c r="AC79" s="145"/>
      <c r="AD79" s="122" t="s">
        <v>906</v>
      </c>
      <c r="AE79" s="122" t="s">
        <v>907</v>
      </c>
      <c r="AF79" s="122" t="s">
        <v>177</v>
      </c>
      <c r="AG79" s="122" t="s">
        <v>178</v>
      </c>
      <c r="AH79" s="122" t="s">
        <v>288</v>
      </c>
      <c r="AI79" s="122" t="s">
        <v>179</v>
      </c>
      <c r="AJ79" s="122" t="s">
        <v>176</v>
      </c>
      <c r="AK79" s="122" t="s">
        <v>120</v>
      </c>
      <c r="AL79" s="122" t="s">
        <v>174</v>
      </c>
      <c r="AM79" s="122" t="s">
        <v>119</v>
      </c>
      <c r="AN79" s="122" t="s">
        <v>787</v>
      </c>
      <c r="AO79" s="122" t="s">
        <v>676</v>
      </c>
    </row>
    <row r="80" spans="1:41" x14ac:dyDescent="0.25">
      <c r="A80" s="143" t="s">
        <v>1060</v>
      </c>
      <c r="B80" t="s">
        <v>443</v>
      </c>
      <c r="C80" t="s">
        <v>1061</v>
      </c>
      <c r="D80" t="s">
        <v>61</v>
      </c>
      <c r="E80" t="s">
        <v>117</v>
      </c>
      <c r="F80" s="51" t="str">
        <f>IFERROR(VLOOKUP(D80,'Tabelas auxiliares'!$A$3:$B$61,2,FALSE),"")</f>
        <v>PROAD - PRÓ-REITORIA DE ADMINISTRAÇÃO</v>
      </c>
      <c r="G80" s="51" t="str">
        <f>IFERROR(VLOOKUP($B80,'Tabelas auxiliares'!$A$65:$C$102,2,FALSE),"")</f>
        <v>Administração geral</v>
      </c>
      <c r="H80" s="51" t="str">
        <f>IFERROR(VLOOKUP($B80,'Tabelas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0" s="144" t="s">
        <v>1185</v>
      </c>
      <c r="J80" s="144" t="s">
        <v>1528</v>
      </c>
      <c r="K80" s="144" t="s">
        <v>1529</v>
      </c>
      <c r="L80" s="144" t="s">
        <v>336</v>
      </c>
      <c r="M80" s="144" t="s">
        <v>332</v>
      </c>
      <c r="N80" s="144" t="s">
        <v>177</v>
      </c>
      <c r="O80" s="144" t="s">
        <v>178</v>
      </c>
      <c r="P80" s="144" t="s">
        <v>288</v>
      </c>
      <c r="Q80" s="144" t="s">
        <v>179</v>
      </c>
      <c r="R80" s="144" t="s">
        <v>176</v>
      </c>
      <c r="S80" s="144" t="s">
        <v>120</v>
      </c>
      <c r="T80" s="144" t="s">
        <v>174</v>
      </c>
      <c r="U80" s="144" t="s">
        <v>119</v>
      </c>
      <c r="V80" s="144" t="s">
        <v>811</v>
      </c>
      <c r="W80" s="144" t="s">
        <v>698</v>
      </c>
      <c r="X80" s="51" t="str">
        <f t="shared" si="2"/>
        <v>3</v>
      </c>
      <c r="Y80" s="51" t="str">
        <f>IF(T80="","",IF(T80&lt;&gt;'Tabelas auxiliares'!$B$236,"FOLHA DE PESSOAL",IF(X80='Tabelas auxiliares'!$A$237,"CUSTEIO",IF(X80='Tabelas auxiliares'!$A$236,"INVESTIMENTO","ERRO - VERIFICAR"))))</f>
        <v>CUSTEIO</v>
      </c>
      <c r="Z80" s="64">
        <f t="shared" si="3"/>
        <v>20000</v>
      </c>
      <c r="AA80" s="146">
        <v>20000</v>
      </c>
      <c r="AB80" s="145"/>
      <c r="AC80" s="145"/>
      <c r="AD80" s="122" t="s">
        <v>196</v>
      </c>
      <c r="AE80" s="122" t="s">
        <v>197</v>
      </c>
      <c r="AF80" s="122" t="s">
        <v>177</v>
      </c>
      <c r="AG80" s="122" t="s">
        <v>178</v>
      </c>
      <c r="AH80" s="122" t="s">
        <v>288</v>
      </c>
      <c r="AI80" s="122" t="s">
        <v>179</v>
      </c>
      <c r="AJ80" s="122" t="s">
        <v>176</v>
      </c>
      <c r="AK80" s="122" t="s">
        <v>120</v>
      </c>
      <c r="AL80" s="122" t="s">
        <v>174</v>
      </c>
      <c r="AM80" s="122" t="s">
        <v>119</v>
      </c>
      <c r="AN80" s="122" t="s">
        <v>732</v>
      </c>
      <c r="AO80" s="122" t="s">
        <v>642</v>
      </c>
    </row>
    <row r="81" spans="1:41" x14ac:dyDescent="0.25">
      <c r="A81" s="143" t="s">
        <v>1060</v>
      </c>
      <c r="B81" t="s">
        <v>443</v>
      </c>
      <c r="C81" t="s">
        <v>1061</v>
      </c>
      <c r="D81" t="s">
        <v>75</v>
      </c>
      <c r="E81" t="s">
        <v>117</v>
      </c>
      <c r="F81" s="51" t="str">
        <f>IFERROR(VLOOKUP(D81,'Tabelas auxiliares'!$A$3:$B$61,2,FALSE),"")</f>
        <v>BIBLIOTECA</v>
      </c>
      <c r="G81" s="51" t="str">
        <f>IFERROR(VLOOKUP($B81,'Tabelas auxiliares'!$A$65:$C$102,2,FALSE),"")</f>
        <v>Administração geral</v>
      </c>
      <c r="H81" s="51" t="str">
        <f>IFERROR(VLOOKUP($B81,'Tabelas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1" s="144" t="s">
        <v>1530</v>
      </c>
      <c r="J81" s="144" t="s">
        <v>1531</v>
      </c>
      <c r="K81" s="144" t="s">
        <v>1532</v>
      </c>
      <c r="L81" s="144" t="s">
        <v>411</v>
      </c>
      <c r="M81" s="144" t="s">
        <v>433</v>
      </c>
      <c r="N81" s="144" t="s">
        <v>329</v>
      </c>
      <c r="O81" s="144" t="s">
        <v>434</v>
      </c>
      <c r="P81" s="144" t="s">
        <v>435</v>
      </c>
      <c r="Q81" s="144" t="s">
        <v>179</v>
      </c>
      <c r="R81" s="144" t="s">
        <v>176</v>
      </c>
      <c r="S81" s="144" t="s">
        <v>120</v>
      </c>
      <c r="T81" s="144" t="s">
        <v>174</v>
      </c>
      <c r="U81" s="144" t="s">
        <v>725</v>
      </c>
      <c r="V81" s="144" t="s">
        <v>726</v>
      </c>
      <c r="W81" s="144" t="s">
        <v>903</v>
      </c>
      <c r="X81" s="51" t="str">
        <f t="shared" si="2"/>
        <v>3</v>
      </c>
      <c r="Y81" s="51" t="str">
        <f>IF(T81="","",IF(T81&lt;&gt;'Tabelas auxiliares'!$B$236,"FOLHA DE PESSOAL",IF(X81='Tabelas auxiliares'!$A$237,"CUSTEIO",IF(X81='Tabelas auxiliares'!$A$236,"INVESTIMENTO","ERRO - VERIFICAR"))))</f>
        <v>CUSTEIO</v>
      </c>
      <c r="Z81" s="64">
        <f t="shared" si="3"/>
        <v>650</v>
      </c>
      <c r="AA81" s="145"/>
      <c r="AB81" s="145"/>
      <c r="AC81" s="146">
        <v>650</v>
      </c>
      <c r="AD81" s="122" t="s">
        <v>858</v>
      </c>
      <c r="AE81" s="122" t="s">
        <v>859</v>
      </c>
      <c r="AF81" s="122" t="s">
        <v>177</v>
      </c>
      <c r="AG81" s="122" t="s">
        <v>178</v>
      </c>
      <c r="AH81" s="122" t="s">
        <v>288</v>
      </c>
      <c r="AI81" s="122" t="s">
        <v>179</v>
      </c>
      <c r="AJ81" s="122" t="s">
        <v>176</v>
      </c>
      <c r="AK81" s="122" t="s">
        <v>120</v>
      </c>
      <c r="AL81" s="122" t="s">
        <v>174</v>
      </c>
      <c r="AM81" s="122" t="s">
        <v>119</v>
      </c>
      <c r="AN81" s="122" t="s">
        <v>813</v>
      </c>
      <c r="AO81" s="122" t="s">
        <v>700</v>
      </c>
    </row>
    <row r="82" spans="1:41" x14ac:dyDescent="0.25">
      <c r="A82" s="143" t="s">
        <v>1060</v>
      </c>
      <c r="B82" t="s">
        <v>443</v>
      </c>
      <c r="C82" t="s">
        <v>1061</v>
      </c>
      <c r="D82" t="s">
        <v>84</v>
      </c>
      <c r="E82" t="s">
        <v>117</v>
      </c>
      <c r="F82" s="51" t="str">
        <f>IFERROR(VLOOKUP(D82,'Tabelas auxiliares'!$A$3:$B$61,2,FALSE),"")</f>
        <v>AGÊNCIA DE INOVAÇÃO</v>
      </c>
      <c r="G82" s="51" t="str">
        <f>IFERROR(VLOOKUP($B82,'Tabelas auxiliares'!$A$65:$C$102,2,FALSE),"")</f>
        <v>Administração geral</v>
      </c>
      <c r="H82" s="51" t="str">
        <f>IFERROR(VLOOKUP($B82,'Tabelas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2" s="144" t="s">
        <v>1533</v>
      </c>
      <c r="J82" s="144" t="s">
        <v>1534</v>
      </c>
      <c r="K82" s="144" t="s">
        <v>1535</v>
      </c>
      <c r="L82" s="144" t="s">
        <v>1536</v>
      </c>
      <c r="M82" s="144" t="s">
        <v>1537</v>
      </c>
      <c r="N82" s="144" t="s">
        <v>177</v>
      </c>
      <c r="O82" s="144" t="s">
        <v>178</v>
      </c>
      <c r="P82" s="144" t="s">
        <v>288</v>
      </c>
      <c r="Q82" s="144" t="s">
        <v>179</v>
      </c>
      <c r="R82" s="144" t="s">
        <v>176</v>
      </c>
      <c r="S82" s="144" t="s">
        <v>120</v>
      </c>
      <c r="T82" s="144" t="s">
        <v>174</v>
      </c>
      <c r="U82" s="144" t="s">
        <v>119</v>
      </c>
      <c r="V82" s="144" t="s">
        <v>1538</v>
      </c>
      <c r="W82" s="144" t="s">
        <v>697</v>
      </c>
      <c r="X82" s="51" t="str">
        <f t="shared" si="2"/>
        <v>3</v>
      </c>
      <c r="Y82" s="51" t="str">
        <f>IF(T82="","",IF(T82&lt;&gt;'Tabelas auxiliares'!$B$236,"FOLHA DE PESSOAL",IF(X82='Tabelas auxiliares'!$A$237,"CUSTEIO",IF(X82='Tabelas auxiliares'!$A$236,"INVESTIMENTO","ERRO - VERIFICAR"))))</f>
        <v>CUSTEIO</v>
      </c>
      <c r="Z82" s="64">
        <f t="shared" si="3"/>
        <v>10914</v>
      </c>
      <c r="AA82" s="146">
        <v>10718</v>
      </c>
      <c r="AB82" s="146">
        <v>196</v>
      </c>
      <c r="AC82" s="145"/>
      <c r="AD82" s="122" t="s">
        <v>908</v>
      </c>
      <c r="AE82" s="122" t="s">
        <v>197</v>
      </c>
      <c r="AF82" s="122" t="s">
        <v>177</v>
      </c>
      <c r="AG82" s="122" t="s">
        <v>178</v>
      </c>
      <c r="AH82" s="122" t="s">
        <v>288</v>
      </c>
      <c r="AI82" s="122" t="s">
        <v>179</v>
      </c>
      <c r="AJ82" s="122" t="s">
        <v>176</v>
      </c>
      <c r="AK82" s="122" t="s">
        <v>120</v>
      </c>
      <c r="AL82" s="122" t="s">
        <v>174</v>
      </c>
      <c r="AM82" s="122" t="s">
        <v>119</v>
      </c>
      <c r="AN82" s="122" t="s">
        <v>732</v>
      </c>
      <c r="AO82" s="122" t="s">
        <v>642</v>
      </c>
    </row>
    <row r="83" spans="1:41" x14ac:dyDescent="0.25">
      <c r="A83" s="143" t="s">
        <v>1060</v>
      </c>
      <c r="B83" t="s">
        <v>443</v>
      </c>
      <c r="C83" t="s">
        <v>1061</v>
      </c>
      <c r="D83" t="s">
        <v>84</v>
      </c>
      <c r="E83" t="s">
        <v>117</v>
      </c>
      <c r="F83" s="51" t="str">
        <f>IFERROR(VLOOKUP(D83,'Tabelas auxiliares'!$A$3:$B$61,2,FALSE),"")</f>
        <v>AGÊNCIA DE INOVAÇÃO</v>
      </c>
      <c r="G83" s="51" t="str">
        <f>IFERROR(VLOOKUP($B83,'Tabelas auxiliares'!$A$65:$C$102,2,FALSE),"")</f>
        <v>Administração geral</v>
      </c>
      <c r="H83" s="51" t="str">
        <f>IFERROR(VLOOKUP($B83,'Tabelas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3" s="144" t="s">
        <v>1412</v>
      </c>
      <c r="J83" s="144" t="s">
        <v>1539</v>
      </c>
      <c r="K83" s="144" t="s">
        <v>1540</v>
      </c>
      <c r="L83" s="144" t="s">
        <v>1541</v>
      </c>
      <c r="M83" s="144" t="s">
        <v>1542</v>
      </c>
      <c r="N83" s="144" t="s">
        <v>177</v>
      </c>
      <c r="O83" s="144" t="s">
        <v>178</v>
      </c>
      <c r="P83" s="144" t="s">
        <v>288</v>
      </c>
      <c r="Q83" s="144" t="s">
        <v>179</v>
      </c>
      <c r="R83" s="144" t="s">
        <v>176</v>
      </c>
      <c r="S83" s="144" t="s">
        <v>120</v>
      </c>
      <c r="T83" s="144" t="s">
        <v>174</v>
      </c>
      <c r="U83" s="144" t="s">
        <v>119</v>
      </c>
      <c r="V83" s="144" t="s">
        <v>810</v>
      </c>
      <c r="W83" s="144" t="s">
        <v>697</v>
      </c>
      <c r="X83" s="51" t="str">
        <f t="shared" si="2"/>
        <v>3</v>
      </c>
      <c r="Y83" s="51" t="str">
        <f>IF(T83="","",IF(T83&lt;&gt;'Tabelas auxiliares'!$B$236,"FOLHA DE PESSOAL",IF(X83='Tabelas auxiliares'!$A$237,"CUSTEIO",IF(X83='Tabelas auxiliares'!$A$236,"INVESTIMENTO","ERRO - VERIFICAR"))))</f>
        <v>CUSTEIO</v>
      </c>
      <c r="Z83" s="64">
        <f t="shared" si="3"/>
        <v>106847.88</v>
      </c>
      <c r="AA83" s="146">
        <v>103847.88</v>
      </c>
      <c r="AB83" s="146">
        <v>3000</v>
      </c>
      <c r="AC83" s="145"/>
      <c r="AD83" s="122" t="s">
        <v>909</v>
      </c>
      <c r="AE83" s="122" t="s">
        <v>910</v>
      </c>
      <c r="AF83" s="122" t="s">
        <v>177</v>
      </c>
      <c r="AG83" s="122" t="s">
        <v>178</v>
      </c>
      <c r="AH83" s="122" t="s">
        <v>288</v>
      </c>
      <c r="AI83" s="122" t="s">
        <v>179</v>
      </c>
      <c r="AJ83" s="122" t="s">
        <v>176</v>
      </c>
      <c r="AK83" s="122" t="s">
        <v>120</v>
      </c>
      <c r="AL83" s="122" t="s">
        <v>174</v>
      </c>
      <c r="AM83" s="122" t="s">
        <v>119</v>
      </c>
      <c r="AN83" s="122" t="s">
        <v>813</v>
      </c>
      <c r="AO83" s="122" t="s">
        <v>700</v>
      </c>
    </row>
    <row r="84" spans="1:41" x14ac:dyDescent="0.25">
      <c r="A84" s="143" t="s">
        <v>1060</v>
      </c>
      <c r="B84" t="s">
        <v>443</v>
      </c>
      <c r="C84" t="s">
        <v>1061</v>
      </c>
      <c r="D84" t="s">
        <v>84</v>
      </c>
      <c r="E84" t="s">
        <v>117</v>
      </c>
      <c r="F84" s="51" t="str">
        <f>IFERROR(VLOOKUP(D84,'Tabelas auxiliares'!$A$3:$B$61,2,FALSE),"")</f>
        <v>AGÊNCIA DE INOVAÇÃO</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s="144" t="s">
        <v>1515</v>
      </c>
      <c r="J84" s="144" t="s">
        <v>1543</v>
      </c>
      <c r="K84" s="144" t="s">
        <v>1544</v>
      </c>
      <c r="L84" s="144" t="s">
        <v>1545</v>
      </c>
      <c r="M84" s="144" t="s">
        <v>1546</v>
      </c>
      <c r="N84" s="144" t="s">
        <v>329</v>
      </c>
      <c r="O84" s="144" t="s">
        <v>1547</v>
      </c>
      <c r="P84" s="144" t="s">
        <v>1548</v>
      </c>
      <c r="Q84" s="144" t="s">
        <v>179</v>
      </c>
      <c r="R84" s="144" t="s">
        <v>176</v>
      </c>
      <c r="S84" s="144" t="s">
        <v>120</v>
      </c>
      <c r="T84" s="144" t="s">
        <v>174</v>
      </c>
      <c r="U84" s="144" t="s">
        <v>1549</v>
      </c>
      <c r="V84" s="144" t="s">
        <v>809</v>
      </c>
      <c r="W84" s="144" t="s">
        <v>696</v>
      </c>
      <c r="X84" s="51" t="str">
        <f t="shared" si="2"/>
        <v>3</v>
      </c>
      <c r="Y84" s="51" t="str">
        <f>IF(T84="","",IF(T84&lt;&gt;'Tabelas auxiliares'!$B$236,"FOLHA DE PESSOAL",IF(X84='Tabelas auxiliares'!$A$237,"CUSTEIO",IF(X84='Tabelas auxiliares'!$A$236,"INVESTIMENTO","ERRO - VERIFICAR"))))</f>
        <v>CUSTEIO</v>
      </c>
      <c r="Z84" s="64">
        <f t="shared" si="3"/>
        <v>2715</v>
      </c>
      <c r="AA84" s="146">
        <v>2715</v>
      </c>
      <c r="AB84" s="145"/>
      <c r="AC84" s="145"/>
      <c r="AD84" s="122" t="s">
        <v>1043</v>
      </c>
      <c r="AE84" s="122" t="s">
        <v>338</v>
      </c>
      <c r="AF84" s="122" t="s">
        <v>177</v>
      </c>
      <c r="AG84" s="122" t="s">
        <v>178</v>
      </c>
      <c r="AH84" s="122" t="s">
        <v>288</v>
      </c>
      <c r="AI84" s="122" t="s">
        <v>179</v>
      </c>
      <c r="AJ84" s="122" t="s">
        <v>176</v>
      </c>
      <c r="AK84" s="122" t="s">
        <v>120</v>
      </c>
      <c r="AL84" s="122" t="s">
        <v>174</v>
      </c>
      <c r="AM84" s="122" t="s">
        <v>119</v>
      </c>
      <c r="AN84" s="122" t="s">
        <v>814</v>
      </c>
      <c r="AO84" s="122" t="s">
        <v>701</v>
      </c>
    </row>
    <row r="85" spans="1:41" x14ac:dyDescent="0.25">
      <c r="A85" s="143" t="s">
        <v>1060</v>
      </c>
      <c r="B85" t="s">
        <v>443</v>
      </c>
      <c r="C85" t="s">
        <v>1061</v>
      </c>
      <c r="D85" t="s">
        <v>88</v>
      </c>
      <c r="E85" t="s">
        <v>117</v>
      </c>
      <c r="F85" s="51" t="str">
        <f>IFERROR(VLOOKUP(D85,'Tabelas auxiliares'!$A$3:$B$61,2,FALSE),"")</f>
        <v>SUGEPE - SUPERINTENDÊNCIA DE GESTÃO DE PESSOAS</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s="144" t="s">
        <v>1520</v>
      </c>
      <c r="J85" s="144" t="s">
        <v>1550</v>
      </c>
      <c r="K85" s="144" t="s">
        <v>1551</v>
      </c>
      <c r="L85" s="144" t="s">
        <v>118</v>
      </c>
      <c r="M85" s="144" t="s">
        <v>418</v>
      </c>
      <c r="N85" s="144" t="s">
        <v>177</v>
      </c>
      <c r="O85" s="144" t="s">
        <v>178</v>
      </c>
      <c r="P85" s="144" t="s">
        <v>288</v>
      </c>
      <c r="Q85" s="144" t="s">
        <v>179</v>
      </c>
      <c r="R85" s="144" t="s">
        <v>176</v>
      </c>
      <c r="S85" s="144" t="s">
        <v>120</v>
      </c>
      <c r="T85" s="144" t="s">
        <v>174</v>
      </c>
      <c r="U85" s="144" t="s">
        <v>119</v>
      </c>
      <c r="V85" s="144" t="s">
        <v>727</v>
      </c>
      <c r="W85" s="144" t="s">
        <v>637</v>
      </c>
      <c r="X85" s="51" t="str">
        <f t="shared" si="2"/>
        <v>3</v>
      </c>
      <c r="Y85" s="51" t="str">
        <f>IF(T85="","",IF(T85&lt;&gt;'Tabelas auxiliares'!$B$236,"FOLHA DE PESSOAL",IF(X85='Tabelas auxiliares'!$A$237,"CUSTEIO",IF(X85='Tabelas auxiliares'!$A$236,"INVESTIMENTO","ERRO - VERIFICAR"))))</f>
        <v>CUSTEIO</v>
      </c>
      <c r="Z85" s="64">
        <f t="shared" si="3"/>
        <v>321894.5</v>
      </c>
      <c r="AA85" s="146">
        <v>321894.5</v>
      </c>
      <c r="AB85" s="145"/>
      <c r="AC85" s="145"/>
      <c r="AD85" s="122" t="s">
        <v>911</v>
      </c>
      <c r="AE85" s="122" t="s">
        <v>912</v>
      </c>
      <c r="AF85" s="122" t="s">
        <v>339</v>
      </c>
      <c r="AG85" s="122" t="s">
        <v>178</v>
      </c>
      <c r="AH85" s="122" t="s">
        <v>340</v>
      </c>
      <c r="AI85" s="122" t="s">
        <v>179</v>
      </c>
      <c r="AJ85" s="122" t="s">
        <v>176</v>
      </c>
      <c r="AK85" s="122" t="s">
        <v>120</v>
      </c>
      <c r="AL85" s="122" t="s">
        <v>174</v>
      </c>
      <c r="AM85" s="122" t="s">
        <v>816</v>
      </c>
      <c r="AN85" s="122" t="s">
        <v>727</v>
      </c>
      <c r="AO85" s="122" t="s">
        <v>637</v>
      </c>
    </row>
    <row r="86" spans="1:41" x14ac:dyDescent="0.25">
      <c r="A86" s="143" t="s">
        <v>1060</v>
      </c>
      <c r="B86" t="s">
        <v>443</v>
      </c>
      <c r="C86" t="s">
        <v>1061</v>
      </c>
      <c r="D86" t="s">
        <v>90</v>
      </c>
      <c r="E86" t="s">
        <v>117</v>
      </c>
      <c r="F86" s="51" t="str">
        <f>IFERROR(VLOOKUP(D86,'Tabelas auxiliares'!$A$3:$B$61,2,FALSE),"")</f>
        <v>SUGEPE-FOLHA - PASEP + AUX. MORADIA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s="144" t="s">
        <v>1552</v>
      </c>
      <c r="J86" s="144" t="s">
        <v>1229</v>
      </c>
      <c r="K86" s="144" t="s">
        <v>1553</v>
      </c>
      <c r="L86" s="144" t="s">
        <v>189</v>
      </c>
      <c r="M86" s="144" t="s">
        <v>190</v>
      </c>
      <c r="N86" s="144" t="s">
        <v>177</v>
      </c>
      <c r="O86" s="144" t="s">
        <v>178</v>
      </c>
      <c r="P86" s="144" t="s">
        <v>288</v>
      </c>
      <c r="Q86" s="144" t="s">
        <v>179</v>
      </c>
      <c r="R86" s="144" t="s">
        <v>176</v>
      </c>
      <c r="S86" s="144" t="s">
        <v>120</v>
      </c>
      <c r="T86" s="144" t="s">
        <v>174</v>
      </c>
      <c r="U86" s="144" t="s">
        <v>119</v>
      </c>
      <c r="V86" s="144" t="s">
        <v>728</v>
      </c>
      <c r="W86" s="144" t="s">
        <v>904</v>
      </c>
      <c r="X86" s="51" t="str">
        <f t="shared" si="2"/>
        <v>3</v>
      </c>
      <c r="Y86" s="51" t="str">
        <f>IF(T86="","",IF(T86&lt;&gt;'Tabelas auxiliares'!$B$236,"FOLHA DE PESSOAL",IF(X86='Tabelas auxiliares'!$A$237,"CUSTEIO",IF(X86='Tabelas auxiliares'!$A$236,"INVESTIMENTO","ERRO - VERIFICAR"))))</f>
        <v>CUSTEIO</v>
      </c>
      <c r="Z86" s="64">
        <f t="shared" si="3"/>
        <v>165.84</v>
      </c>
      <c r="AA86" s="145"/>
      <c r="AB86" s="145"/>
      <c r="AC86" s="146">
        <v>165.84</v>
      </c>
      <c r="AD86" s="122" t="s">
        <v>870</v>
      </c>
      <c r="AE86" s="122" t="s">
        <v>1012</v>
      </c>
      <c r="AF86" s="122" t="s">
        <v>339</v>
      </c>
      <c r="AG86" s="122" t="s">
        <v>178</v>
      </c>
      <c r="AH86" s="122" t="s">
        <v>340</v>
      </c>
      <c r="AI86" s="122" t="s">
        <v>179</v>
      </c>
      <c r="AJ86" s="122" t="s">
        <v>176</v>
      </c>
      <c r="AK86" s="122" t="s">
        <v>120</v>
      </c>
      <c r="AL86" s="122" t="s">
        <v>174</v>
      </c>
      <c r="AM86" s="122" t="s">
        <v>816</v>
      </c>
      <c r="AN86" s="122" t="s">
        <v>727</v>
      </c>
      <c r="AO86" s="122" t="s">
        <v>637</v>
      </c>
    </row>
    <row r="87" spans="1:41" x14ac:dyDescent="0.25">
      <c r="A87" s="143" t="s">
        <v>1060</v>
      </c>
      <c r="B87" t="s">
        <v>445</v>
      </c>
      <c r="C87" t="s">
        <v>1061</v>
      </c>
      <c r="D87" t="s">
        <v>35</v>
      </c>
      <c r="E87" t="s">
        <v>117</v>
      </c>
      <c r="F87" s="51" t="str">
        <f>IFERROR(VLOOKUP(D87,'Tabelas auxiliares'!$A$3:$B$61,2,FALSE),"")</f>
        <v>PU - PREFEITURA UNIVERSITÁRIA</v>
      </c>
      <c r="G87" s="51" t="str">
        <f>IFERROR(VLOOKUP($B87,'Tabelas auxiliares'!$A$65:$C$102,2,FALSE),"")</f>
        <v>Água / luz / gás (concessionárias)</v>
      </c>
      <c r="H87" s="51" t="str">
        <f>IFERROR(VLOOKUP($B87,'Tabelas auxiliares'!$A$65:$C$102,3,FALSE),"")</f>
        <v>ÁGUA E ESGOTO / ENERGIA ELÉTRICA / GÁS</v>
      </c>
      <c r="I87" s="144" t="s">
        <v>1212</v>
      </c>
      <c r="J87" s="144" t="s">
        <v>1554</v>
      </c>
      <c r="K87" s="144" t="s">
        <v>1555</v>
      </c>
      <c r="L87" s="144" t="s">
        <v>191</v>
      </c>
      <c r="M87" s="144" t="s">
        <v>192</v>
      </c>
      <c r="N87" s="144" t="s">
        <v>177</v>
      </c>
      <c r="O87" s="144" t="s">
        <v>178</v>
      </c>
      <c r="P87" s="144" t="s">
        <v>288</v>
      </c>
      <c r="Q87" s="144" t="s">
        <v>179</v>
      </c>
      <c r="R87" s="144" t="s">
        <v>176</v>
      </c>
      <c r="S87" s="144" t="s">
        <v>120</v>
      </c>
      <c r="T87" s="144" t="s">
        <v>174</v>
      </c>
      <c r="U87" s="144" t="s">
        <v>119</v>
      </c>
      <c r="V87" s="144" t="s">
        <v>729</v>
      </c>
      <c r="W87" s="144" t="s">
        <v>638</v>
      </c>
      <c r="X87" s="51" t="str">
        <f t="shared" si="2"/>
        <v>3</v>
      </c>
      <c r="Y87" s="51" t="str">
        <f>IF(T87="","",IF(T87&lt;&gt;'Tabelas auxiliares'!$B$236,"FOLHA DE PESSOAL",IF(X87='Tabelas auxiliares'!$A$237,"CUSTEIO",IF(X87='Tabelas auxiliares'!$A$236,"INVESTIMENTO","ERRO - VERIFICAR"))))</f>
        <v>CUSTEIO</v>
      </c>
      <c r="Z87" s="64">
        <f t="shared" si="3"/>
        <v>360000</v>
      </c>
      <c r="AA87" s="146">
        <v>168082.26</v>
      </c>
      <c r="AB87" s="145"/>
      <c r="AC87" s="146">
        <v>191917.74</v>
      </c>
      <c r="AD87" s="122" t="s">
        <v>198</v>
      </c>
      <c r="AE87" s="122" t="s">
        <v>199</v>
      </c>
      <c r="AF87" s="122" t="s">
        <v>177</v>
      </c>
      <c r="AG87" s="122" t="s">
        <v>178</v>
      </c>
      <c r="AH87" s="122" t="s">
        <v>288</v>
      </c>
      <c r="AI87" s="122" t="s">
        <v>179</v>
      </c>
      <c r="AJ87" s="122" t="s">
        <v>176</v>
      </c>
      <c r="AK87" s="122" t="s">
        <v>120</v>
      </c>
      <c r="AL87" s="122" t="s">
        <v>174</v>
      </c>
      <c r="AM87" s="122" t="s">
        <v>119</v>
      </c>
      <c r="AN87" s="122" t="s">
        <v>733</v>
      </c>
      <c r="AO87" s="122" t="s">
        <v>643</v>
      </c>
    </row>
    <row r="88" spans="1:41" x14ac:dyDescent="0.25">
      <c r="A88" s="143" t="s">
        <v>1060</v>
      </c>
      <c r="B88" t="s">
        <v>445</v>
      </c>
      <c r="C88" t="s">
        <v>1061</v>
      </c>
      <c r="D88" t="s">
        <v>35</v>
      </c>
      <c r="E88" t="s">
        <v>117</v>
      </c>
      <c r="F88" s="51" t="str">
        <f>IFERROR(VLOOKUP(D88,'Tabelas auxiliares'!$A$3:$B$61,2,FALSE),"")</f>
        <v>PU - PREFEITURA UNIVERSITÁRIA</v>
      </c>
      <c r="G88" s="51" t="str">
        <f>IFERROR(VLOOKUP($B88,'Tabelas auxiliares'!$A$65:$C$102,2,FALSE),"")</f>
        <v>Água / luz / gás (concessionárias)</v>
      </c>
      <c r="H88" s="51" t="str">
        <f>IFERROR(VLOOKUP($B88,'Tabelas auxiliares'!$A$65:$C$102,3,FALSE),"")</f>
        <v>ÁGUA E ESGOTO / ENERGIA ELÉTRICA / GÁS</v>
      </c>
      <c r="I88" s="144" t="s">
        <v>1556</v>
      </c>
      <c r="J88" s="144" t="s">
        <v>1557</v>
      </c>
      <c r="K88" s="144" t="s">
        <v>1558</v>
      </c>
      <c r="L88" s="144" t="s">
        <v>193</v>
      </c>
      <c r="M88" s="144" t="s">
        <v>194</v>
      </c>
      <c r="N88" s="144" t="s">
        <v>177</v>
      </c>
      <c r="O88" s="144" t="s">
        <v>178</v>
      </c>
      <c r="P88" s="144" t="s">
        <v>288</v>
      </c>
      <c r="Q88" s="144" t="s">
        <v>179</v>
      </c>
      <c r="R88" s="144" t="s">
        <v>176</v>
      </c>
      <c r="S88" s="144" t="s">
        <v>120</v>
      </c>
      <c r="T88" s="144" t="s">
        <v>174</v>
      </c>
      <c r="U88" s="144" t="s">
        <v>119</v>
      </c>
      <c r="V88" s="144" t="s">
        <v>730</v>
      </c>
      <c r="W88" s="144" t="s">
        <v>639</v>
      </c>
      <c r="X88" s="51" t="str">
        <f t="shared" si="2"/>
        <v>3</v>
      </c>
      <c r="Y88" s="51" t="str">
        <f>IF(T88="","",IF(T88&lt;&gt;'Tabelas auxiliares'!$B$236,"FOLHA DE PESSOAL",IF(X88='Tabelas auxiliares'!$A$237,"CUSTEIO",IF(X88='Tabelas auxiliares'!$A$236,"INVESTIMENTO","ERRO - VERIFICAR"))))</f>
        <v>CUSTEIO</v>
      </c>
      <c r="Z88" s="64">
        <f t="shared" si="3"/>
        <v>600000</v>
      </c>
      <c r="AA88" s="146">
        <v>347226.65</v>
      </c>
      <c r="AB88" s="146">
        <v>88592.09</v>
      </c>
      <c r="AC88" s="146">
        <v>164181.26</v>
      </c>
      <c r="AD88" s="122" t="s">
        <v>200</v>
      </c>
      <c r="AE88" s="122" t="s">
        <v>176</v>
      </c>
      <c r="AF88" s="122" t="s">
        <v>177</v>
      </c>
      <c r="AG88" s="122" t="s">
        <v>178</v>
      </c>
      <c r="AH88" s="122" t="s">
        <v>288</v>
      </c>
      <c r="AI88" s="122" t="s">
        <v>179</v>
      </c>
      <c r="AJ88" s="122" t="s">
        <v>176</v>
      </c>
      <c r="AK88" s="122" t="s">
        <v>120</v>
      </c>
      <c r="AL88" s="122" t="s">
        <v>174</v>
      </c>
      <c r="AM88" s="122" t="s">
        <v>119</v>
      </c>
      <c r="AN88" s="122" t="s">
        <v>734</v>
      </c>
      <c r="AO88" s="122" t="s">
        <v>644</v>
      </c>
    </row>
    <row r="89" spans="1:41" x14ac:dyDescent="0.25">
      <c r="A89" s="143" t="s">
        <v>1060</v>
      </c>
      <c r="B89" t="s">
        <v>445</v>
      </c>
      <c r="C89" t="s">
        <v>1061</v>
      </c>
      <c r="D89" t="s">
        <v>35</v>
      </c>
      <c r="E89" t="s">
        <v>117</v>
      </c>
      <c r="F89" s="51" t="str">
        <f>IFERROR(VLOOKUP(D89,'Tabelas auxiliares'!$A$3:$B$61,2,FALSE),"")</f>
        <v>PU - PREFEITURA UNIVERSITÁRIA</v>
      </c>
      <c r="G89" s="51" t="str">
        <f>IFERROR(VLOOKUP($B89,'Tabelas auxiliares'!$A$65:$C$102,2,FALSE),"")</f>
        <v>Água / luz / gás (concessionárias)</v>
      </c>
      <c r="H89" s="51" t="str">
        <f>IFERROR(VLOOKUP($B89,'Tabelas auxiliares'!$A$65:$C$102,3,FALSE),"")</f>
        <v>ÁGUA E ESGOTO / ENERGIA ELÉTRICA / GÁS</v>
      </c>
      <c r="I89" s="144" t="s">
        <v>1556</v>
      </c>
      <c r="J89" s="144" t="s">
        <v>1557</v>
      </c>
      <c r="K89" s="144" t="s">
        <v>1559</v>
      </c>
      <c r="L89" s="144" t="s">
        <v>193</v>
      </c>
      <c r="M89" s="144" t="s">
        <v>194</v>
      </c>
      <c r="N89" s="144" t="s">
        <v>177</v>
      </c>
      <c r="O89" s="144" t="s">
        <v>178</v>
      </c>
      <c r="P89" s="144" t="s">
        <v>288</v>
      </c>
      <c r="Q89" s="144" t="s">
        <v>179</v>
      </c>
      <c r="R89" s="144" t="s">
        <v>176</v>
      </c>
      <c r="S89" s="144" t="s">
        <v>120</v>
      </c>
      <c r="T89" s="144" t="s">
        <v>174</v>
      </c>
      <c r="U89" s="144" t="s">
        <v>119</v>
      </c>
      <c r="V89" s="144" t="s">
        <v>731</v>
      </c>
      <c r="W89" s="144" t="s">
        <v>640</v>
      </c>
      <c r="X89" s="51" t="str">
        <f t="shared" si="2"/>
        <v>3</v>
      </c>
      <c r="Y89" s="51" t="str">
        <f>IF(T89="","",IF(T89&lt;&gt;'Tabelas auxiliares'!$B$236,"FOLHA DE PESSOAL",IF(X89='Tabelas auxiliares'!$A$237,"CUSTEIO",IF(X89='Tabelas auxiliares'!$A$236,"INVESTIMENTO","ERRO - VERIFICAR"))))</f>
        <v>CUSTEIO</v>
      </c>
      <c r="Z89" s="64">
        <f t="shared" si="3"/>
        <v>324.20000000000005</v>
      </c>
      <c r="AA89" s="146">
        <v>307.41000000000003</v>
      </c>
      <c r="AB89" s="146">
        <v>16.79</v>
      </c>
      <c r="AC89" s="145"/>
      <c r="AD89" s="122" t="s">
        <v>201</v>
      </c>
      <c r="AE89" s="122" t="s">
        <v>202</v>
      </c>
      <c r="AF89" s="122" t="s">
        <v>203</v>
      </c>
      <c r="AG89" s="122" t="s">
        <v>178</v>
      </c>
      <c r="AH89" s="122" t="s">
        <v>204</v>
      </c>
      <c r="AI89" s="122" t="s">
        <v>179</v>
      </c>
      <c r="AJ89" s="122" t="s">
        <v>176</v>
      </c>
      <c r="AK89" s="122" t="s">
        <v>120</v>
      </c>
      <c r="AL89" s="122" t="s">
        <v>174</v>
      </c>
      <c r="AM89" s="122" t="s">
        <v>121</v>
      </c>
      <c r="AN89" s="122" t="s">
        <v>735</v>
      </c>
      <c r="AO89" s="122" t="s">
        <v>913</v>
      </c>
    </row>
    <row r="90" spans="1:41" x14ac:dyDescent="0.25">
      <c r="A90" s="143" t="s">
        <v>1060</v>
      </c>
      <c r="B90" t="s">
        <v>445</v>
      </c>
      <c r="C90" t="s">
        <v>1061</v>
      </c>
      <c r="D90" t="s">
        <v>35</v>
      </c>
      <c r="E90" t="s">
        <v>117</v>
      </c>
      <c r="F90" s="51" t="str">
        <f>IFERROR(VLOOKUP(D90,'Tabelas auxiliares'!$A$3:$B$61,2,FALSE),"")</f>
        <v>PU - PREFEITURA UNIVERSITÁRIA</v>
      </c>
      <c r="G90" s="51" t="str">
        <f>IFERROR(VLOOKUP($B90,'Tabelas auxiliares'!$A$65:$C$102,2,FALSE),"")</f>
        <v>Água / luz / gás (concessionárias)</v>
      </c>
      <c r="H90" s="51" t="str">
        <f>IFERROR(VLOOKUP($B90,'Tabelas auxiliares'!$A$65:$C$102,3,FALSE),"")</f>
        <v>ÁGUA E ESGOTO / ENERGIA ELÉTRICA / GÁS</v>
      </c>
      <c r="I90" s="144" t="s">
        <v>1556</v>
      </c>
      <c r="J90" s="144" t="s">
        <v>1560</v>
      </c>
      <c r="K90" s="144" t="s">
        <v>1561</v>
      </c>
      <c r="L90" s="144" t="s">
        <v>195</v>
      </c>
      <c r="M90" s="144" t="s">
        <v>194</v>
      </c>
      <c r="N90" s="144" t="s">
        <v>177</v>
      </c>
      <c r="O90" s="144" t="s">
        <v>178</v>
      </c>
      <c r="P90" s="144" t="s">
        <v>288</v>
      </c>
      <c r="Q90" s="144" t="s">
        <v>179</v>
      </c>
      <c r="R90" s="144" t="s">
        <v>176</v>
      </c>
      <c r="S90" s="144" t="s">
        <v>120</v>
      </c>
      <c r="T90" s="144" t="s">
        <v>174</v>
      </c>
      <c r="U90" s="144" t="s">
        <v>119</v>
      </c>
      <c r="V90" s="144" t="s">
        <v>730</v>
      </c>
      <c r="W90" s="144" t="s">
        <v>639</v>
      </c>
      <c r="X90" s="51" t="str">
        <f t="shared" si="2"/>
        <v>3</v>
      </c>
      <c r="Y90" s="51" t="str">
        <f>IF(T90="","",IF(T90&lt;&gt;'Tabelas auxiliares'!$B$236,"FOLHA DE PESSOAL",IF(X90='Tabelas auxiliares'!$A$237,"CUSTEIO",IF(X90='Tabelas auxiliares'!$A$236,"INVESTIMENTO","ERRO - VERIFICAR"))))</f>
        <v>CUSTEIO</v>
      </c>
      <c r="Z90" s="64">
        <f t="shared" si="3"/>
        <v>1600000</v>
      </c>
      <c r="AA90" s="146">
        <v>708769.41</v>
      </c>
      <c r="AB90" s="146">
        <v>265061.15999999997</v>
      </c>
      <c r="AC90" s="146">
        <v>626169.43000000005</v>
      </c>
      <c r="AD90" s="122" t="s">
        <v>205</v>
      </c>
      <c r="AE90" s="122" t="s">
        <v>206</v>
      </c>
      <c r="AF90" s="122" t="s">
        <v>203</v>
      </c>
      <c r="AG90" s="122" t="s">
        <v>178</v>
      </c>
      <c r="AH90" s="122" t="s">
        <v>204</v>
      </c>
      <c r="AI90" s="122" t="s">
        <v>179</v>
      </c>
      <c r="AJ90" s="122" t="s">
        <v>176</v>
      </c>
      <c r="AK90" s="122" t="s">
        <v>120</v>
      </c>
      <c r="AL90" s="122" t="s">
        <v>174</v>
      </c>
      <c r="AM90" s="122" t="s">
        <v>121</v>
      </c>
      <c r="AN90" s="122" t="s">
        <v>736</v>
      </c>
      <c r="AO90" s="122" t="s">
        <v>645</v>
      </c>
    </row>
    <row r="91" spans="1:41" x14ac:dyDescent="0.25">
      <c r="A91" s="143" t="s">
        <v>1060</v>
      </c>
      <c r="B91" t="s">
        <v>445</v>
      </c>
      <c r="C91" t="s">
        <v>1061</v>
      </c>
      <c r="D91" t="s">
        <v>35</v>
      </c>
      <c r="E91" t="s">
        <v>117</v>
      </c>
      <c r="F91" s="51" t="str">
        <f>IFERROR(VLOOKUP(D91,'Tabelas auxiliares'!$A$3:$B$61,2,FALSE),"")</f>
        <v>PU - PREFEITURA UNIVERSITÁRIA</v>
      </c>
      <c r="G91" s="51" t="str">
        <f>IFERROR(VLOOKUP($B91,'Tabelas auxiliares'!$A$65:$C$102,2,FALSE),"")</f>
        <v>Água / luz / gás (concessionárias)</v>
      </c>
      <c r="H91" s="51" t="str">
        <f>IFERROR(VLOOKUP($B91,'Tabelas auxiliares'!$A$65:$C$102,3,FALSE),"")</f>
        <v>ÁGUA E ESGOTO / ENERGIA ELÉTRICA / GÁS</v>
      </c>
      <c r="I91" s="144" t="s">
        <v>1562</v>
      </c>
      <c r="J91" s="144" t="s">
        <v>1563</v>
      </c>
      <c r="K91" s="144" t="s">
        <v>1564</v>
      </c>
      <c r="L91" s="144" t="s">
        <v>905</v>
      </c>
      <c r="M91" s="144" t="s">
        <v>194</v>
      </c>
      <c r="N91" s="144" t="s">
        <v>177</v>
      </c>
      <c r="O91" s="144" t="s">
        <v>178</v>
      </c>
      <c r="P91" s="144" t="s">
        <v>288</v>
      </c>
      <c r="Q91" s="144" t="s">
        <v>179</v>
      </c>
      <c r="R91" s="144" t="s">
        <v>176</v>
      </c>
      <c r="S91" s="144" t="s">
        <v>120</v>
      </c>
      <c r="T91" s="144" t="s">
        <v>174</v>
      </c>
      <c r="U91" s="144" t="s">
        <v>119</v>
      </c>
      <c r="V91" s="144" t="s">
        <v>730</v>
      </c>
      <c r="W91" s="144" t="s">
        <v>639</v>
      </c>
      <c r="X91" s="51" t="str">
        <f t="shared" si="2"/>
        <v>3</v>
      </c>
      <c r="Y91" s="51" t="str">
        <f>IF(T91="","",IF(T91&lt;&gt;'Tabelas auxiliares'!$B$236,"FOLHA DE PESSOAL",IF(X91='Tabelas auxiliares'!$A$237,"CUSTEIO",IF(X91='Tabelas auxiliares'!$A$236,"INVESTIMENTO","ERRO - VERIFICAR"))))</f>
        <v>CUSTEIO</v>
      </c>
      <c r="Z91" s="64">
        <f t="shared" si="3"/>
        <v>61709.66</v>
      </c>
      <c r="AA91" s="146">
        <v>61709.66</v>
      </c>
      <c r="AB91" s="145"/>
      <c r="AC91" s="145"/>
      <c r="AD91" s="122" t="s">
        <v>1044</v>
      </c>
      <c r="AE91" s="122" t="s">
        <v>1045</v>
      </c>
      <c r="AF91" s="122" t="s">
        <v>203</v>
      </c>
      <c r="AG91" s="122" t="s">
        <v>178</v>
      </c>
      <c r="AH91" s="122" t="s">
        <v>204</v>
      </c>
      <c r="AI91" s="122" t="s">
        <v>179</v>
      </c>
      <c r="AJ91" s="122" t="s">
        <v>176</v>
      </c>
      <c r="AK91" s="122" t="s">
        <v>120</v>
      </c>
      <c r="AL91" s="122" t="s">
        <v>174</v>
      </c>
      <c r="AM91" s="122" t="s">
        <v>121</v>
      </c>
      <c r="AN91" s="122" t="s">
        <v>817</v>
      </c>
      <c r="AO91" s="122" t="s">
        <v>703</v>
      </c>
    </row>
    <row r="92" spans="1:41" x14ac:dyDescent="0.25">
      <c r="A92" s="143" t="s">
        <v>1060</v>
      </c>
      <c r="B92" t="s">
        <v>450</v>
      </c>
      <c r="C92" t="s">
        <v>1355</v>
      </c>
      <c r="D92" t="s">
        <v>21</v>
      </c>
      <c r="E92" t="s">
        <v>117</v>
      </c>
      <c r="F92" s="51" t="str">
        <f>IFERROR(VLOOKUP(D92,'Tabelas auxiliares'!$A$3:$B$61,2,FALSE),"")</f>
        <v>NÚCLEOS ESTRATÉGICOS</v>
      </c>
      <c r="G92" s="51" t="str">
        <f>IFERROR(VLOOKUP($B92,'Tabelas auxiliares'!$A$65:$C$102,2,FALSE),"")</f>
        <v>Assistência - Pesquisa</v>
      </c>
      <c r="H92" s="51" t="str">
        <f>IFERROR(VLOOKUP($B92,'Tabelas auxiliares'!$A$65:$C$102,3,FALSE),"")</f>
        <v>BOLSAS DE INICIACAO CIENTIFICA / BOLSAS PROJETOS DE PESQUISA E/OU EDITAIS LIGADOS A PESQUISA</v>
      </c>
      <c r="I92" s="144" t="s">
        <v>1246</v>
      </c>
      <c r="J92" s="144" t="s">
        <v>1565</v>
      </c>
      <c r="K92" s="144" t="s">
        <v>1566</v>
      </c>
      <c r="L92" s="144" t="s">
        <v>337</v>
      </c>
      <c r="M92" s="144" t="s">
        <v>176</v>
      </c>
      <c r="N92" s="144" t="s">
        <v>182</v>
      </c>
      <c r="O92" s="144" t="s">
        <v>183</v>
      </c>
      <c r="P92" s="144" t="s">
        <v>184</v>
      </c>
      <c r="Q92" s="144" t="s">
        <v>179</v>
      </c>
      <c r="R92" s="144" t="s">
        <v>176</v>
      </c>
      <c r="S92" s="144" t="s">
        <v>120</v>
      </c>
      <c r="T92" s="144" t="s">
        <v>174</v>
      </c>
      <c r="U92" s="144" t="s">
        <v>409</v>
      </c>
      <c r="V92" s="144" t="s">
        <v>719</v>
      </c>
      <c r="W92" s="144" t="s">
        <v>628</v>
      </c>
      <c r="X92" s="51" t="str">
        <f t="shared" si="2"/>
        <v>3</v>
      </c>
      <c r="Y92" s="51" t="str">
        <f>IF(T92="","",IF(T92&lt;&gt;'Tabelas auxiliares'!$B$236,"FOLHA DE PESSOAL",IF(X92='Tabelas auxiliares'!$A$237,"CUSTEIO",IF(X92='Tabelas auxiliares'!$A$236,"INVESTIMENTO","ERRO - VERIFICAR"))))</f>
        <v>CUSTEIO</v>
      </c>
      <c r="Z92" s="64">
        <f t="shared" si="3"/>
        <v>45000</v>
      </c>
      <c r="AA92" s="146">
        <v>34500</v>
      </c>
      <c r="AB92" s="146">
        <v>4500</v>
      </c>
      <c r="AC92" s="146">
        <v>6000</v>
      </c>
      <c r="AD92" s="122" t="s">
        <v>1044</v>
      </c>
      <c r="AE92" s="122" t="s">
        <v>1046</v>
      </c>
      <c r="AF92" s="122" t="s">
        <v>203</v>
      </c>
      <c r="AG92" s="122" t="s">
        <v>178</v>
      </c>
      <c r="AH92" s="122" t="s">
        <v>204</v>
      </c>
      <c r="AI92" s="122" t="s">
        <v>179</v>
      </c>
      <c r="AJ92" s="122" t="s">
        <v>176</v>
      </c>
      <c r="AK92" s="122" t="s">
        <v>120</v>
      </c>
      <c r="AL92" s="122" t="s">
        <v>174</v>
      </c>
      <c r="AM92" s="122" t="s">
        <v>121</v>
      </c>
      <c r="AN92" s="122" t="s">
        <v>817</v>
      </c>
      <c r="AO92" s="122" t="s">
        <v>703</v>
      </c>
    </row>
    <row r="93" spans="1:41" x14ac:dyDescent="0.25">
      <c r="A93" s="143" t="s">
        <v>1060</v>
      </c>
      <c r="B93" t="s">
        <v>450</v>
      </c>
      <c r="C93" t="s">
        <v>1355</v>
      </c>
      <c r="D93" t="s">
        <v>21</v>
      </c>
      <c r="E93" t="s">
        <v>117</v>
      </c>
      <c r="F93" s="51" t="str">
        <f>IFERROR(VLOOKUP(D93,'Tabelas auxiliares'!$A$3:$B$61,2,FALSE),"")</f>
        <v>NÚCLEOS ESTRATÉGICOS</v>
      </c>
      <c r="G93" s="51" t="str">
        <f>IFERROR(VLOOKUP($B93,'Tabelas auxiliares'!$A$65:$C$102,2,FALSE),"")</f>
        <v>Assistência - Pesquisa</v>
      </c>
      <c r="H93" s="51" t="str">
        <f>IFERROR(VLOOKUP($B93,'Tabelas auxiliares'!$A$65:$C$102,3,FALSE),"")</f>
        <v>BOLSAS DE INICIACAO CIENTIFICA / BOLSAS PROJETOS DE PESQUISA E/OU EDITAIS LIGADOS A PESQUISA</v>
      </c>
      <c r="I93" s="144" t="s">
        <v>1382</v>
      </c>
      <c r="J93" s="144" t="s">
        <v>1567</v>
      </c>
      <c r="K93" s="144" t="s">
        <v>1568</v>
      </c>
      <c r="L93" s="144" t="s">
        <v>641</v>
      </c>
      <c r="M93" s="144" t="s">
        <v>176</v>
      </c>
      <c r="N93" s="144" t="s">
        <v>182</v>
      </c>
      <c r="O93" s="144" t="s">
        <v>183</v>
      </c>
      <c r="P93" s="144" t="s">
        <v>184</v>
      </c>
      <c r="Q93" s="144" t="s">
        <v>179</v>
      </c>
      <c r="R93" s="144" t="s">
        <v>176</v>
      </c>
      <c r="S93" s="144" t="s">
        <v>120</v>
      </c>
      <c r="T93" s="144" t="s">
        <v>174</v>
      </c>
      <c r="U93" s="144" t="s">
        <v>409</v>
      </c>
      <c r="V93" s="144" t="s">
        <v>719</v>
      </c>
      <c r="W93" s="144" t="s">
        <v>628</v>
      </c>
      <c r="X93" s="51" t="str">
        <f t="shared" si="2"/>
        <v>3</v>
      </c>
      <c r="Y93" s="51" t="str">
        <f>IF(T93="","",IF(T93&lt;&gt;'Tabelas auxiliares'!$B$236,"FOLHA DE PESSOAL",IF(X93='Tabelas auxiliares'!$A$237,"CUSTEIO",IF(X93='Tabelas auxiliares'!$A$236,"INVESTIMENTO","ERRO - VERIFICAR"))))</f>
        <v>CUSTEIO</v>
      </c>
      <c r="Z93" s="64">
        <f t="shared" si="3"/>
        <v>20400</v>
      </c>
      <c r="AA93" s="146">
        <v>6800</v>
      </c>
      <c r="AB93" s="146">
        <v>6800</v>
      </c>
      <c r="AC93" s="146">
        <v>6800</v>
      </c>
      <c r="AD93" s="122" t="s">
        <v>413</v>
      </c>
      <c r="AE93" s="122" t="s">
        <v>867</v>
      </c>
      <c r="AF93" s="122" t="s">
        <v>177</v>
      </c>
      <c r="AG93" s="122" t="s">
        <v>178</v>
      </c>
      <c r="AH93" s="122" t="s">
        <v>288</v>
      </c>
      <c r="AI93" s="122" t="s">
        <v>179</v>
      </c>
      <c r="AJ93" s="122" t="s">
        <v>176</v>
      </c>
      <c r="AK93" s="122" t="s">
        <v>180</v>
      </c>
      <c r="AL93" s="122" t="s">
        <v>174</v>
      </c>
      <c r="AM93" s="122" t="s">
        <v>119</v>
      </c>
      <c r="AN93" s="122" t="s">
        <v>818</v>
      </c>
      <c r="AO93" s="122" t="s">
        <v>704</v>
      </c>
    </row>
    <row r="94" spans="1:41" x14ac:dyDescent="0.25">
      <c r="A94" s="143" t="s">
        <v>1060</v>
      </c>
      <c r="B94" t="s">
        <v>450</v>
      </c>
      <c r="C94" t="s">
        <v>1355</v>
      </c>
      <c r="D94" t="s">
        <v>21</v>
      </c>
      <c r="E94" t="s">
        <v>117</v>
      </c>
      <c r="F94" s="51" t="str">
        <f>IFERROR(VLOOKUP(D94,'Tabelas auxiliares'!$A$3:$B$61,2,FALSE),"")</f>
        <v>NÚCLEOS ESTRATÉGICOS</v>
      </c>
      <c r="G94" s="51" t="str">
        <f>IFERROR(VLOOKUP($B94,'Tabelas auxiliares'!$A$65:$C$102,2,FALSE),"")</f>
        <v>Assistência - Pesquisa</v>
      </c>
      <c r="H94" s="51" t="str">
        <f>IFERROR(VLOOKUP($B94,'Tabelas auxiliares'!$A$65:$C$102,3,FALSE),"")</f>
        <v>BOLSAS DE INICIACAO CIENTIFICA / BOLSAS PROJETOS DE PESQUISA E/OU EDITAIS LIGADOS A PESQUISA</v>
      </c>
      <c r="I94" s="144" t="s">
        <v>1382</v>
      </c>
      <c r="J94" s="144" t="s">
        <v>1567</v>
      </c>
      <c r="K94" s="144" t="s">
        <v>1569</v>
      </c>
      <c r="L94" s="144" t="s">
        <v>641</v>
      </c>
      <c r="M94" s="144" t="s">
        <v>176</v>
      </c>
      <c r="N94" s="144" t="s">
        <v>177</v>
      </c>
      <c r="O94" s="144" t="s">
        <v>178</v>
      </c>
      <c r="P94" s="144" t="s">
        <v>288</v>
      </c>
      <c r="Q94" s="144" t="s">
        <v>179</v>
      </c>
      <c r="R94" s="144" t="s">
        <v>176</v>
      </c>
      <c r="S94" s="144" t="s">
        <v>120</v>
      </c>
      <c r="T94" s="144" t="s">
        <v>174</v>
      </c>
      <c r="U94" s="144" t="s">
        <v>119</v>
      </c>
      <c r="V94" s="144" t="s">
        <v>719</v>
      </c>
      <c r="W94" s="144" t="s">
        <v>628</v>
      </c>
      <c r="X94" s="51" t="str">
        <f t="shared" si="2"/>
        <v>3</v>
      </c>
      <c r="Y94" s="51" t="str">
        <f>IF(T94="","",IF(T94&lt;&gt;'Tabelas auxiliares'!$B$236,"FOLHA DE PESSOAL",IF(X94='Tabelas auxiliares'!$A$237,"CUSTEIO",IF(X94='Tabelas auxiliares'!$A$236,"INVESTIMENTO","ERRO - VERIFICAR"))))</f>
        <v>CUSTEIO</v>
      </c>
      <c r="Z94" s="64">
        <f t="shared" si="3"/>
        <v>40800</v>
      </c>
      <c r="AA94" s="146">
        <v>34000</v>
      </c>
      <c r="AB94" s="145"/>
      <c r="AC94" s="146">
        <v>6800</v>
      </c>
      <c r="AD94" s="122" t="s">
        <v>914</v>
      </c>
      <c r="AE94" s="122" t="s">
        <v>915</v>
      </c>
      <c r="AF94" s="122" t="s">
        <v>203</v>
      </c>
      <c r="AG94" s="122" t="s">
        <v>178</v>
      </c>
      <c r="AH94" s="122" t="s">
        <v>204</v>
      </c>
      <c r="AI94" s="122" t="s">
        <v>179</v>
      </c>
      <c r="AJ94" s="122" t="s">
        <v>176</v>
      </c>
      <c r="AK94" s="122" t="s">
        <v>120</v>
      </c>
      <c r="AL94" s="122" t="s">
        <v>174</v>
      </c>
      <c r="AM94" s="122" t="s">
        <v>121</v>
      </c>
      <c r="AN94" s="122" t="s">
        <v>818</v>
      </c>
      <c r="AO94" s="122" t="s">
        <v>704</v>
      </c>
    </row>
    <row r="95" spans="1:41" x14ac:dyDescent="0.25">
      <c r="A95" s="143" t="s">
        <v>1060</v>
      </c>
      <c r="B95" t="s">
        <v>452</v>
      </c>
      <c r="C95" t="s">
        <v>1061</v>
      </c>
      <c r="D95" t="s">
        <v>55</v>
      </c>
      <c r="E95" t="s">
        <v>117</v>
      </c>
      <c r="F95" s="51" t="str">
        <f>IFERROR(VLOOKUP(D95,'Tabelas auxiliares'!$A$3:$B$61,2,FALSE),"")</f>
        <v>PROEC - PRÓ-REITORIA DE EXTENSÃO E CULTURA</v>
      </c>
      <c r="G95" s="51" t="str">
        <f>IFERROR(VLOOKUP($B95,'Tabelas auxiliares'!$A$65:$C$102,2,FALSE),"")</f>
        <v>Assistência - Extensão</v>
      </c>
      <c r="H95" s="51" t="str">
        <f>IFERROR(VLOOKUP($B95,'Tabelas auxiliares'!$A$65:$C$102,3,FALSE),"")</f>
        <v>BOLSAS DE EXTENSAO / PROJETOS EXTENSIONISTAS</v>
      </c>
      <c r="I95" s="144" t="s">
        <v>1334</v>
      </c>
      <c r="J95" s="144" t="s">
        <v>1570</v>
      </c>
      <c r="K95" s="144" t="s">
        <v>1571</v>
      </c>
      <c r="L95" s="144" t="s">
        <v>1010</v>
      </c>
      <c r="M95" s="144" t="s">
        <v>1011</v>
      </c>
      <c r="N95" s="144" t="s">
        <v>177</v>
      </c>
      <c r="O95" s="144" t="s">
        <v>178</v>
      </c>
      <c r="P95" s="144" t="s">
        <v>288</v>
      </c>
      <c r="Q95" s="144" t="s">
        <v>179</v>
      </c>
      <c r="R95" s="144" t="s">
        <v>176</v>
      </c>
      <c r="S95" s="144" t="s">
        <v>120</v>
      </c>
      <c r="T95" s="144" t="s">
        <v>174</v>
      </c>
      <c r="U95" s="144" t="s">
        <v>119</v>
      </c>
      <c r="V95" s="144" t="s">
        <v>787</v>
      </c>
      <c r="W95" s="144" t="s">
        <v>676</v>
      </c>
      <c r="X95" s="51" t="str">
        <f t="shared" si="2"/>
        <v>3</v>
      </c>
      <c r="Y95" s="51" t="str">
        <f>IF(T95="","",IF(T95&lt;&gt;'Tabelas auxiliares'!$B$236,"FOLHA DE PESSOAL",IF(X95='Tabelas auxiliares'!$A$237,"CUSTEIO",IF(X95='Tabelas auxiliares'!$A$236,"INVESTIMENTO","ERRO - VERIFICAR"))))</f>
        <v>CUSTEIO</v>
      </c>
      <c r="Z95" s="64">
        <f t="shared" si="3"/>
        <v>200</v>
      </c>
      <c r="AA95" s="145"/>
      <c r="AB95" s="145"/>
      <c r="AC95" s="146">
        <v>200</v>
      </c>
      <c r="AD95" s="122" t="s">
        <v>914</v>
      </c>
      <c r="AE95" s="122" t="s">
        <v>916</v>
      </c>
      <c r="AF95" s="122" t="s">
        <v>203</v>
      </c>
      <c r="AG95" s="122" t="s">
        <v>178</v>
      </c>
      <c r="AH95" s="122" t="s">
        <v>204</v>
      </c>
      <c r="AI95" s="122" t="s">
        <v>179</v>
      </c>
      <c r="AJ95" s="122" t="s">
        <v>176</v>
      </c>
      <c r="AK95" s="122" t="s">
        <v>120</v>
      </c>
      <c r="AL95" s="122" t="s">
        <v>174</v>
      </c>
      <c r="AM95" s="122" t="s">
        <v>121</v>
      </c>
      <c r="AN95" s="122" t="s">
        <v>818</v>
      </c>
      <c r="AO95" s="122" t="s">
        <v>704</v>
      </c>
    </row>
    <row r="96" spans="1:41" x14ac:dyDescent="0.25">
      <c r="A96" s="143" t="s">
        <v>1060</v>
      </c>
      <c r="B96" t="s">
        <v>452</v>
      </c>
      <c r="C96" t="s">
        <v>1062</v>
      </c>
      <c r="D96" t="s">
        <v>55</v>
      </c>
      <c r="E96" t="s">
        <v>117</v>
      </c>
      <c r="F96" s="51" t="str">
        <f>IFERROR(VLOOKUP(D96,'Tabelas auxiliares'!$A$3:$B$61,2,FALSE),"")</f>
        <v>PROEC - PRÓ-REITORIA DE EXTENSÃO E CULTURA</v>
      </c>
      <c r="G96" s="51" t="str">
        <f>IFERROR(VLOOKUP($B96,'Tabelas auxiliares'!$A$65:$C$102,2,FALSE),"")</f>
        <v>Assistência - Extensão</v>
      </c>
      <c r="H96" s="51" t="str">
        <f>IFERROR(VLOOKUP($B96,'Tabelas auxiliares'!$A$65:$C$102,3,FALSE),"")</f>
        <v>BOLSAS DE EXTENSAO / PROJETOS EXTENSIONISTAS</v>
      </c>
      <c r="I96" s="144" t="s">
        <v>1467</v>
      </c>
      <c r="J96" s="144" t="s">
        <v>1572</v>
      </c>
      <c r="K96" s="144" t="s">
        <v>1573</v>
      </c>
      <c r="L96" s="144" t="s">
        <v>412</v>
      </c>
      <c r="M96" s="144" t="s">
        <v>176</v>
      </c>
      <c r="N96" s="144" t="s">
        <v>182</v>
      </c>
      <c r="O96" s="144" t="s">
        <v>183</v>
      </c>
      <c r="P96" s="144" t="s">
        <v>184</v>
      </c>
      <c r="Q96" s="144" t="s">
        <v>179</v>
      </c>
      <c r="R96" s="144" t="s">
        <v>176</v>
      </c>
      <c r="S96" s="144" t="s">
        <v>120</v>
      </c>
      <c r="T96" s="144" t="s">
        <v>174</v>
      </c>
      <c r="U96" s="144" t="s">
        <v>409</v>
      </c>
      <c r="V96" s="144" t="s">
        <v>719</v>
      </c>
      <c r="W96" s="144" t="s">
        <v>628</v>
      </c>
      <c r="X96" s="51" t="str">
        <f t="shared" si="2"/>
        <v>3</v>
      </c>
      <c r="Y96" s="51" t="str">
        <f>IF(T96="","",IF(T96&lt;&gt;'Tabelas auxiliares'!$B$236,"FOLHA DE PESSOAL",IF(X96='Tabelas auxiliares'!$A$237,"CUSTEIO",IF(X96='Tabelas auxiliares'!$A$236,"INVESTIMENTO","ERRO - VERIFICAR"))))</f>
        <v>CUSTEIO</v>
      </c>
      <c r="Z96" s="64">
        <f t="shared" si="3"/>
        <v>14000</v>
      </c>
      <c r="AA96" s="146">
        <v>8400</v>
      </c>
      <c r="AB96" s="146">
        <v>1400</v>
      </c>
      <c r="AC96" s="146">
        <v>4200</v>
      </c>
      <c r="AD96" s="122" t="s">
        <v>207</v>
      </c>
      <c r="AE96" s="122" t="s">
        <v>199</v>
      </c>
      <c r="AF96" s="122" t="s">
        <v>135</v>
      </c>
      <c r="AG96" s="122" t="s">
        <v>178</v>
      </c>
      <c r="AH96" s="122" t="s">
        <v>208</v>
      </c>
      <c r="AI96" s="122" t="s">
        <v>179</v>
      </c>
      <c r="AJ96" s="122" t="s">
        <v>176</v>
      </c>
      <c r="AK96" s="122" t="s">
        <v>120</v>
      </c>
      <c r="AL96" s="122" t="s">
        <v>173</v>
      </c>
      <c r="AM96" s="122" t="s">
        <v>144</v>
      </c>
      <c r="AN96" s="122" t="s">
        <v>737</v>
      </c>
      <c r="AO96" s="122" t="s">
        <v>917</v>
      </c>
    </row>
    <row r="97" spans="1:41" x14ac:dyDescent="0.25">
      <c r="A97" s="143" t="s">
        <v>1060</v>
      </c>
      <c r="B97" t="s">
        <v>452</v>
      </c>
      <c r="C97" t="s">
        <v>1062</v>
      </c>
      <c r="D97" t="s">
        <v>57</v>
      </c>
      <c r="E97" t="s">
        <v>117</v>
      </c>
      <c r="F97" s="51" t="str">
        <f>IFERROR(VLOOKUP(D97,'Tabelas auxiliares'!$A$3:$B$61,2,FALSE),"")</f>
        <v>EDITORA DA UFABC</v>
      </c>
      <c r="G97" s="51" t="str">
        <f>IFERROR(VLOOKUP($B97,'Tabelas auxiliares'!$A$65:$C$102,2,FALSE),"")</f>
        <v>Assistência - Extensão</v>
      </c>
      <c r="H97" s="51" t="str">
        <f>IFERROR(VLOOKUP($B97,'Tabelas auxiliares'!$A$65:$C$102,3,FALSE),"")</f>
        <v>BOLSAS DE EXTENSAO / PROJETOS EXTENSIONISTAS</v>
      </c>
      <c r="I97" s="144" t="s">
        <v>1281</v>
      </c>
      <c r="J97" s="144" t="s">
        <v>1574</v>
      </c>
      <c r="K97" s="144" t="s">
        <v>1575</v>
      </c>
      <c r="L97" s="144" t="s">
        <v>906</v>
      </c>
      <c r="M97" s="144" t="s">
        <v>907</v>
      </c>
      <c r="N97" s="144" t="s">
        <v>177</v>
      </c>
      <c r="O97" s="144" t="s">
        <v>178</v>
      </c>
      <c r="P97" s="144" t="s">
        <v>288</v>
      </c>
      <c r="Q97" s="144" t="s">
        <v>179</v>
      </c>
      <c r="R97" s="144" t="s">
        <v>176</v>
      </c>
      <c r="S97" s="144" t="s">
        <v>120</v>
      </c>
      <c r="T97" s="144" t="s">
        <v>174</v>
      </c>
      <c r="U97" s="144" t="s">
        <v>119</v>
      </c>
      <c r="V97" s="144" t="s">
        <v>787</v>
      </c>
      <c r="W97" s="144" t="s">
        <v>676</v>
      </c>
      <c r="X97" s="51" t="str">
        <f t="shared" si="2"/>
        <v>3</v>
      </c>
      <c r="Y97" s="51" t="str">
        <f>IF(T97="","",IF(T97&lt;&gt;'Tabelas auxiliares'!$B$236,"FOLHA DE PESSOAL",IF(X97='Tabelas auxiliares'!$A$237,"CUSTEIO",IF(X97='Tabelas auxiliares'!$A$236,"INVESTIMENTO","ERRO - VERIFICAR"))))</f>
        <v>CUSTEIO</v>
      </c>
      <c r="Z97" s="64">
        <f t="shared" si="3"/>
        <v>550</v>
      </c>
      <c r="AA97" s="145"/>
      <c r="AB97" s="145"/>
      <c r="AC97" s="146">
        <v>550</v>
      </c>
      <c r="AD97" s="122" t="s">
        <v>207</v>
      </c>
      <c r="AE97" s="122" t="s">
        <v>199</v>
      </c>
      <c r="AF97" s="122" t="s">
        <v>135</v>
      </c>
      <c r="AG97" s="122" t="s">
        <v>178</v>
      </c>
      <c r="AH97" s="122" t="s">
        <v>208</v>
      </c>
      <c r="AI97" s="122" t="s">
        <v>179</v>
      </c>
      <c r="AJ97" s="122" t="s">
        <v>176</v>
      </c>
      <c r="AK97" s="122" t="s">
        <v>120</v>
      </c>
      <c r="AL97" s="122" t="s">
        <v>173</v>
      </c>
      <c r="AM97" s="122" t="s">
        <v>144</v>
      </c>
      <c r="AN97" s="122" t="s">
        <v>738</v>
      </c>
      <c r="AO97" s="122" t="s">
        <v>918</v>
      </c>
    </row>
    <row r="98" spans="1:41" x14ac:dyDescent="0.25">
      <c r="A98" s="143" t="s">
        <v>1060</v>
      </c>
      <c r="B98" t="s">
        <v>455</v>
      </c>
      <c r="C98" t="s">
        <v>1061</v>
      </c>
      <c r="D98" t="s">
        <v>45</v>
      </c>
      <c r="E98" t="s">
        <v>117</v>
      </c>
      <c r="F98" s="51" t="str">
        <f>IFERROR(VLOOKUP(D98,'Tabelas auxiliares'!$A$3:$B$61,2,FALSE),"")</f>
        <v>CMCC - CENTRO DE MATEMÁTICA, COMPUTAÇÃO E COGNIÇÃO</v>
      </c>
      <c r="G98" s="51" t="str">
        <f>IFERROR(VLOOKUP($B98,'Tabelas auxiliares'!$A$65:$C$102,2,FALSE),"")</f>
        <v>Assistência - Graduação</v>
      </c>
      <c r="H98" s="51" t="str">
        <f>IFERROR(VLOOKUP($B98,'Tabelas auxiliares'!$A$65:$C$102,3,FALSE),"")</f>
        <v>MONITORIA ACADEMICA DA GRADUACAO / MONITORIA SEMIPRESENCIAL / AUXILIO ACESSIBILIDADE / MONITORIA INCLUSIVA</v>
      </c>
      <c r="I98" s="144" t="s">
        <v>1150</v>
      </c>
      <c r="J98" s="144" t="s">
        <v>1576</v>
      </c>
      <c r="K98" s="144" t="s">
        <v>1577</v>
      </c>
      <c r="L98" s="144" t="s">
        <v>1578</v>
      </c>
      <c r="M98" s="144" t="s">
        <v>1579</v>
      </c>
      <c r="N98" s="144" t="s">
        <v>177</v>
      </c>
      <c r="O98" s="144" t="s">
        <v>178</v>
      </c>
      <c r="P98" s="144" t="s">
        <v>288</v>
      </c>
      <c r="Q98" s="144" t="s">
        <v>179</v>
      </c>
      <c r="R98" s="144" t="s">
        <v>176</v>
      </c>
      <c r="S98" s="144" t="s">
        <v>120</v>
      </c>
      <c r="T98" s="144" t="s">
        <v>174</v>
      </c>
      <c r="U98" s="144" t="s">
        <v>119</v>
      </c>
      <c r="V98" s="144" t="s">
        <v>787</v>
      </c>
      <c r="W98" s="144" t="s">
        <v>676</v>
      </c>
      <c r="X98" s="51" t="str">
        <f t="shared" si="2"/>
        <v>3</v>
      </c>
      <c r="Y98" s="51" t="str">
        <f>IF(T98="","",IF(T98&lt;&gt;'Tabelas auxiliares'!$B$236,"FOLHA DE PESSOAL",IF(X98='Tabelas auxiliares'!$A$237,"CUSTEIO",IF(X98='Tabelas auxiliares'!$A$236,"INVESTIMENTO","ERRO - VERIFICAR"))))</f>
        <v>CUSTEIO</v>
      </c>
      <c r="Z98" s="64">
        <f t="shared" si="3"/>
        <v>800</v>
      </c>
      <c r="AA98" s="146">
        <v>800</v>
      </c>
      <c r="AB98" s="145"/>
      <c r="AC98" s="145"/>
      <c r="AD98" s="122" t="s">
        <v>209</v>
      </c>
      <c r="AE98" s="122" t="s">
        <v>210</v>
      </c>
      <c r="AF98" s="122" t="s">
        <v>138</v>
      </c>
      <c r="AG98" s="122" t="s">
        <v>183</v>
      </c>
      <c r="AH98" s="122" t="s">
        <v>211</v>
      </c>
      <c r="AI98" s="122" t="s">
        <v>179</v>
      </c>
      <c r="AJ98" s="122" t="s">
        <v>176</v>
      </c>
      <c r="AK98" s="122" t="s">
        <v>120</v>
      </c>
      <c r="AL98" s="122" t="s">
        <v>173</v>
      </c>
      <c r="AM98" s="122" t="s">
        <v>149</v>
      </c>
      <c r="AN98" s="122" t="s">
        <v>739</v>
      </c>
      <c r="AO98" s="122" t="s">
        <v>646</v>
      </c>
    </row>
    <row r="99" spans="1:41" x14ac:dyDescent="0.25">
      <c r="A99" s="143" t="s">
        <v>1060</v>
      </c>
      <c r="B99" t="s">
        <v>465</v>
      </c>
      <c r="C99" t="s">
        <v>1061</v>
      </c>
      <c r="D99" t="s">
        <v>75</v>
      </c>
      <c r="E99" t="s">
        <v>117</v>
      </c>
      <c r="F99" s="51" t="str">
        <f>IFERROR(VLOOKUP(D99,'Tabelas auxiliares'!$A$3:$B$61,2,FALSE),"")</f>
        <v>BIBLIOTECA</v>
      </c>
      <c r="G99" s="51" t="str">
        <f>IFERROR(VLOOKUP($B99,'Tabelas auxiliares'!$A$65:$C$102,2,FALSE),"")</f>
        <v>Acervo bibliográfico</v>
      </c>
      <c r="H99" s="51" t="str">
        <f>IFERROR(VLOOKUP($B99,'Tabelas auxiliares'!$A$65:$C$102,3,FALSE),"")</f>
        <v>LIVROS / ASSINATURA DE JORNAIS E REVISTAS / PERIÓDICOS / BASES ACADÊMICAS/ENCADERNAÇÃO E REENCADERNAÇÃO DE LIVROS DO ACERVO</v>
      </c>
      <c r="I99" s="144" t="s">
        <v>1580</v>
      </c>
      <c r="J99" s="144" t="s">
        <v>1581</v>
      </c>
      <c r="K99" s="144" t="s">
        <v>1582</v>
      </c>
      <c r="L99" s="144" t="s">
        <v>196</v>
      </c>
      <c r="M99" s="144" t="s">
        <v>197</v>
      </c>
      <c r="N99" s="144" t="s">
        <v>177</v>
      </c>
      <c r="O99" s="144" t="s">
        <v>178</v>
      </c>
      <c r="P99" s="144" t="s">
        <v>288</v>
      </c>
      <c r="Q99" s="144" t="s">
        <v>179</v>
      </c>
      <c r="R99" s="144" t="s">
        <v>176</v>
      </c>
      <c r="S99" s="144" t="s">
        <v>120</v>
      </c>
      <c r="T99" s="144" t="s">
        <v>174</v>
      </c>
      <c r="U99" s="144" t="s">
        <v>119</v>
      </c>
      <c r="V99" s="144" t="s">
        <v>732</v>
      </c>
      <c r="W99" s="144" t="s">
        <v>642</v>
      </c>
      <c r="X99" s="51" t="str">
        <f t="shared" si="2"/>
        <v>3</v>
      </c>
      <c r="Y99" s="51" t="str">
        <f>IF(T99="","",IF(T99&lt;&gt;'Tabelas auxiliares'!$B$236,"FOLHA DE PESSOAL",IF(X99='Tabelas auxiliares'!$A$237,"CUSTEIO",IF(X99='Tabelas auxiliares'!$A$236,"INVESTIMENTO","ERRO - VERIFICAR"))))</f>
        <v>CUSTEIO</v>
      </c>
      <c r="Z99" s="64">
        <f t="shared" si="3"/>
        <v>27736</v>
      </c>
      <c r="AA99" s="146">
        <v>20802</v>
      </c>
      <c r="AB99" s="146">
        <v>6934</v>
      </c>
      <c r="AC99" s="145"/>
      <c r="AD99" s="122" t="s">
        <v>212</v>
      </c>
      <c r="AE99" s="122" t="s">
        <v>190</v>
      </c>
      <c r="AF99" s="122" t="s">
        <v>134</v>
      </c>
      <c r="AG99" s="122" t="s">
        <v>178</v>
      </c>
      <c r="AH99" s="122" t="s">
        <v>213</v>
      </c>
      <c r="AI99" s="122" t="s">
        <v>179</v>
      </c>
      <c r="AJ99" s="122" t="s">
        <v>176</v>
      </c>
      <c r="AK99" s="122" t="s">
        <v>120</v>
      </c>
      <c r="AL99" s="122" t="s">
        <v>172</v>
      </c>
      <c r="AM99" s="122" t="s">
        <v>122</v>
      </c>
      <c r="AN99" s="122" t="s">
        <v>740</v>
      </c>
      <c r="AO99" s="122" t="s">
        <v>647</v>
      </c>
    </row>
    <row r="100" spans="1:41" x14ac:dyDescent="0.25">
      <c r="A100" s="143" t="s">
        <v>1060</v>
      </c>
      <c r="B100" t="s">
        <v>465</v>
      </c>
      <c r="C100" t="s">
        <v>1061</v>
      </c>
      <c r="D100" t="s">
        <v>75</v>
      </c>
      <c r="E100" t="s">
        <v>117</v>
      </c>
      <c r="F100" s="51" t="str">
        <f>IFERROR(VLOOKUP(D100,'Tabelas auxiliares'!$A$3:$B$61,2,FALSE),"")</f>
        <v>BIBLIOTECA</v>
      </c>
      <c r="G100" s="51" t="str">
        <f>IFERROR(VLOOKUP($B100,'Tabelas auxiliares'!$A$65:$C$102,2,FALSE),"")</f>
        <v>Acervo bibliográfico</v>
      </c>
      <c r="H100" s="51" t="str">
        <f>IFERROR(VLOOKUP($B100,'Tabelas auxiliares'!$A$65:$C$102,3,FALSE),"")</f>
        <v>LIVROS / ASSINATURA DE JORNAIS E REVISTAS / PERIÓDICOS / BASES ACADÊMICAS/ENCADERNAÇÃO E REENCADERNAÇÃO DE LIVROS DO ACERVO</v>
      </c>
      <c r="I100" s="144" t="s">
        <v>1583</v>
      </c>
      <c r="J100" s="144" t="s">
        <v>1584</v>
      </c>
      <c r="K100" s="144" t="s">
        <v>1585</v>
      </c>
      <c r="L100" s="144" t="s">
        <v>858</v>
      </c>
      <c r="M100" s="144" t="s">
        <v>859</v>
      </c>
      <c r="N100" s="144" t="s">
        <v>177</v>
      </c>
      <c r="O100" s="144" t="s">
        <v>178</v>
      </c>
      <c r="P100" s="144" t="s">
        <v>288</v>
      </c>
      <c r="Q100" s="144" t="s">
        <v>179</v>
      </c>
      <c r="R100" s="144" t="s">
        <v>176</v>
      </c>
      <c r="S100" s="144" t="s">
        <v>120</v>
      </c>
      <c r="T100" s="144" t="s">
        <v>174</v>
      </c>
      <c r="U100" s="144" t="s">
        <v>119</v>
      </c>
      <c r="V100" s="144" t="s">
        <v>813</v>
      </c>
      <c r="W100" s="144" t="s">
        <v>700</v>
      </c>
      <c r="X100" s="51" t="str">
        <f t="shared" si="2"/>
        <v>3</v>
      </c>
      <c r="Y100" s="51" t="str">
        <f>IF(T100="","",IF(T100&lt;&gt;'Tabelas auxiliares'!$B$236,"FOLHA DE PESSOAL",IF(X100='Tabelas auxiliares'!$A$237,"CUSTEIO",IF(X100='Tabelas auxiliares'!$A$236,"INVESTIMENTO","ERRO - VERIFICAR"))))</f>
        <v>CUSTEIO</v>
      </c>
      <c r="Z100" s="64">
        <f t="shared" si="3"/>
        <v>672000</v>
      </c>
      <c r="AA100" s="145"/>
      <c r="AB100" s="145"/>
      <c r="AC100" s="146">
        <v>672000</v>
      </c>
      <c r="AD100" s="122" t="s">
        <v>214</v>
      </c>
      <c r="AE100" s="122" t="s">
        <v>176</v>
      </c>
      <c r="AF100" s="122" t="s">
        <v>133</v>
      </c>
      <c r="AG100" s="122" t="s">
        <v>178</v>
      </c>
      <c r="AH100" s="122" t="s">
        <v>215</v>
      </c>
      <c r="AI100" s="122" t="s">
        <v>179</v>
      </c>
      <c r="AJ100" s="122" t="s">
        <v>176</v>
      </c>
      <c r="AK100" s="122" t="s">
        <v>216</v>
      </c>
      <c r="AL100" s="122" t="s">
        <v>173</v>
      </c>
      <c r="AM100" s="122" t="s">
        <v>143</v>
      </c>
      <c r="AN100" s="122" t="s">
        <v>741</v>
      </c>
      <c r="AO100" s="122" t="s">
        <v>919</v>
      </c>
    </row>
    <row r="101" spans="1:41" x14ac:dyDescent="0.25">
      <c r="A101" s="143" t="s">
        <v>1060</v>
      </c>
      <c r="B101" t="s">
        <v>465</v>
      </c>
      <c r="C101" t="s">
        <v>1061</v>
      </c>
      <c r="D101" t="s">
        <v>75</v>
      </c>
      <c r="E101" t="s">
        <v>117</v>
      </c>
      <c r="F101" s="51" t="str">
        <f>IFERROR(VLOOKUP(D101,'Tabelas auxiliares'!$A$3:$B$61,2,FALSE),"")</f>
        <v>BIBLIOTECA</v>
      </c>
      <c r="G101" s="51" t="str">
        <f>IFERROR(VLOOKUP($B101,'Tabelas auxiliares'!$A$65:$C$102,2,FALSE),"")</f>
        <v>Acervo bibliográfico</v>
      </c>
      <c r="H101" s="51" t="str">
        <f>IFERROR(VLOOKUP($B101,'Tabelas auxiliares'!$A$65:$C$102,3,FALSE),"")</f>
        <v>LIVROS / ASSINATURA DE JORNAIS E REVISTAS / PERIÓDICOS / BASES ACADÊMICAS/ENCADERNAÇÃO E REENCADERNAÇÃO DE LIVROS DO ACERVO</v>
      </c>
      <c r="I101" s="144" t="s">
        <v>1181</v>
      </c>
      <c r="J101" s="144" t="s">
        <v>1581</v>
      </c>
      <c r="K101" s="144" t="s">
        <v>1586</v>
      </c>
      <c r="L101" s="144" t="s">
        <v>908</v>
      </c>
      <c r="M101" s="144" t="s">
        <v>197</v>
      </c>
      <c r="N101" s="144" t="s">
        <v>177</v>
      </c>
      <c r="O101" s="144" t="s">
        <v>178</v>
      </c>
      <c r="P101" s="144" t="s">
        <v>288</v>
      </c>
      <c r="Q101" s="144" t="s">
        <v>179</v>
      </c>
      <c r="R101" s="144" t="s">
        <v>176</v>
      </c>
      <c r="S101" s="144" t="s">
        <v>120</v>
      </c>
      <c r="T101" s="144" t="s">
        <v>174</v>
      </c>
      <c r="U101" s="144" t="s">
        <v>119</v>
      </c>
      <c r="V101" s="144" t="s">
        <v>732</v>
      </c>
      <c r="W101" s="144" t="s">
        <v>642</v>
      </c>
      <c r="X101" s="51" t="str">
        <f t="shared" si="2"/>
        <v>3</v>
      </c>
      <c r="Y101" s="51" t="str">
        <f>IF(T101="","",IF(T101&lt;&gt;'Tabelas auxiliares'!$B$236,"FOLHA DE PESSOAL",IF(X101='Tabelas auxiliares'!$A$237,"CUSTEIO",IF(X101='Tabelas auxiliares'!$A$236,"INVESTIMENTO","ERRO - VERIFICAR"))))</f>
        <v>CUSTEIO</v>
      </c>
      <c r="Z101" s="64">
        <f t="shared" si="3"/>
        <v>74540.5</v>
      </c>
      <c r="AA101" s="146">
        <v>38137</v>
      </c>
      <c r="AB101" s="145"/>
      <c r="AC101" s="146">
        <v>36403.5</v>
      </c>
      <c r="AD101" s="122" t="s">
        <v>214</v>
      </c>
      <c r="AE101" s="122" t="s">
        <v>176</v>
      </c>
      <c r="AF101" s="122" t="s">
        <v>133</v>
      </c>
      <c r="AG101" s="122" t="s">
        <v>178</v>
      </c>
      <c r="AH101" s="122" t="s">
        <v>215</v>
      </c>
      <c r="AI101" s="122" t="s">
        <v>179</v>
      </c>
      <c r="AJ101" s="122" t="s">
        <v>176</v>
      </c>
      <c r="AK101" s="122" t="s">
        <v>216</v>
      </c>
      <c r="AL101" s="122" t="s">
        <v>173</v>
      </c>
      <c r="AM101" s="122" t="s">
        <v>143</v>
      </c>
      <c r="AN101" s="122" t="s">
        <v>742</v>
      </c>
      <c r="AO101" s="122" t="s">
        <v>920</v>
      </c>
    </row>
    <row r="102" spans="1:41" x14ac:dyDescent="0.25">
      <c r="A102" s="143" t="s">
        <v>1060</v>
      </c>
      <c r="B102" t="s">
        <v>465</v>
      </c>
      <c r="C102" t="s">
        <v>1061</v>
      </c>
      <c r="D102" t="s">
        <v>75</v>
      </c>
      <c r="E102" t="s">
        <v>117</v>
      </c>
      <c r="F102" s="51" t="str">
        <f>IFERROR(VLOOKUP(D102,'Tabelas auxiliares'!$A$3:$B$61,2,FALSE),"")</f>
        <v>BIBLIOTECA</v>
      </c>
      <c r="G102" s="51" t="str">
        <f>IFERROR(VLOOKUP($B102,'Tabelas auxiliares'!$A$65:$C$102,2,FALSE),"")</f>
        <v>Acervo bibliográfico</v>
      </c>
      <c r="H102" s="51" t="str">
        <f>IFERROR(VLOOKUP($B102,'Tabelas auxiliares'!$A$65:$C$102,3,FALSE),"")</f>
        <v>LIVROS / ASSINATURA DE JORNAIS E REVISTAS / PERIÓDICOS / BASES ACADÊMICAS/ENCADERNAÇÃO E REENCADERNAÇÃO DE LIVROS DO ACERVO</v>
      </c>
      <c r="I102" s="144" t="s">
        <v>1587</v>
      </c>
      <c r="J102" s="144" t="s">
        <v>1588</v>
      </c>
      <c r="K102" s="144" t="s">
        <v>1589</v>
      </c>
      <c r="L102" s="144" t="s">
        <v>909</v>
      </c>
      <c r="M102" s="144" t="s">
        <v>910</v>
      </c>
      <c r="N102" s="144" t="s">
        <v>177</v>
      </c>
      <c r="O102" s="144" t="s">
        <v>178</v>
      </c>
      <c r="P102" s="144" t="s">
        <v>288</v>
      </c>
      <c r="Q102" s="144" t="s">
        <v>179</v>
      </c>
      <c r="R102" s="144" t="s">
        <v>176</v>
      </c>
      <c r="S102" s="144" t="s">
        <v>120</v>
      </c>
      <c r="T102" s="144" t="s">
        <v>174</v>
      </c>
      <c r="U102" s="144" t="s">
        <v>119</v>
      </c>
      <c r="V102" s="144" t="s">
        <v>813</v>
      </c>
      <c r="W102" s="144" t="s">
        <v>700</v>
      </c>
      <c r="X102" s="51" t="str">
        <f t="shared" si="2"/>
        <v>3</v>
      </c>
      <c r="Y102" s="51" t="str">
        <f>IF(T102="","",IF(T102&lt;&gt;'Tabelas auxiliares'!$B$236,"FOLHA DE PESSOAL",IF(X102='Tabelas auxiliares'!$A$237,"CUSTEIO",IF(X102='Tabelas auxiliares'!$A$236,"INVESTIMENTO","ERRO - VERIFICAR"))))</f>
        <v>CUSTEIO</v>
      </c>
      <c r="Z102" s="64">
        <f t="shared" si="3"/>
        <v>37994.870000000003</v>
      </c>
      <c r="AA102" s="145"/>
      <c r="AB102" s="145"/>
      <c r="AC102" s="146">
        <v>37994.870000000003</v>
      </c>
      <c r="AD102" s="122" t="s">
        <v>214</v>
      </c>
      <c r="AE102" s="122" t="s">
        <v>176</v>
      </c>
      <c r="AF102" s="122" t="s">
        <v>133</v>
      </c>
      <c r="AG102" s="122" t="s">
        <v>178</v>
      </c>
      <c r="AH102" s="122" t="s">
        <v>215</v>
      </c>
      <c r="AI102" s="122" t="s">
        <v>179</v>
      </c>
      <c r="AJ102" s="122" t="s">
        <v>176</v>
      </c>
      <c r="AK102" s="122" t="s">
        <v>216</v>
      </c>
      <c r="AL102" s="122" t="s">
        <v>173</v>
      </c>
      <c r="AM102" s="122" t="s">
        <v>143</v>
      </c>
      <c r="AN102" s="122" t="s">
        <v>743</v>
      </c>
      <c r="AO102" s="122" t="s">
        <v>921</v>
      </c>
    </row>
    <row r="103" spans="1:41" x14ac:dyDescent="0.25">
      <c r="A103" s="143" t="s">
        <v>1060</v>
      </c>
      <c r="B103" t="s">
        <v>465</v>
      </c>
      <c r="C103" t="s">
        <v>1061</v>
      </c>
      <c r="D103" t="s">
        <v>75</v>
      </c>
      <c r="E103" t="s">
        <v>117</v>
      </c>
      <c r="F103" s="51" t="str">
        <f>IFERROR(VLOOKUP(D103,'Tabelas auxiliares'!$A$3:$B$61,2,FALSE),"")</f>
        <v>BIBLIOTECA</v>
      </c>
      <c r="G103" s="51" t="str">
        <f>IFERROR(VLOOKUP($B103,'Tabelas auxiliares'!$A$65:$C$102,2,FALSE),"")</f>
        <v>Acervo bibliográfico</v>
      </c>
      <c r="H103" s="51" t="str">
        <f>IFERROR(VLOOKUP($B103,'Tabelas auxiliares'!$A$65:$C$102,3,FALSE),"")</f>
        <v>LIVROS / ASSINATURA DE JORNAIS E REVISTAS / PERIÓDICOS / BASES ACADÊMICAS/ENCADERNAÇÃO E REENCADERNAÇÃO DE LIVROS DO ACERVO</v>
      </c>
      <c r="I103" s="144" t="s">
        <v>1590</v>
      </c>
      <c r="J103" s="144" t="s">
        <v>1591</v>
      </c>
      <c r="K103" s="144" t="s">
        <v>1592</v>
      </c>
      <c r="L103" s="144" t="s">
        <v>1043</v>
      </c>
      <c r="M103" s="144" t="s">
        <v>338</v>
      </c>
      <c r="N103" s="144" t="s">
        <v>177</v>
      </c>
      <c r="O103" s="144" t="s">
        <v>178</v>
      </c>
      <c r="P103" s="144" t="s">
        <v>288</v>
      </c>
      <c r="Q103" s="144" t="s">
        <v>179</v>
      </c>
      <c r="R103" s="144" t="s">
        <v>176</v>
      </c>
      <c r="S103" s="144" t="s">
        <v>120</v>
      </c>
      <c r="T103" s="144" t="s">
        <v>174</v>
      </c>
      <c r="U103" s="144" t="s">
        <v>119</v>
      </c>
      <c r="V103" s="144" t="s">
        <v>814</v>
      </c>
      <c r="W103" s="144" t="s">
        <v>701</v>
      </c>
      <c r="X103" s="51" t="str">
        <f t="shared" si="2"/>
        <v>3</v>
      </c>
      <c r="Y103" s="51" t="str">
        <f>IF(T103="","",IF(T103&lt;&gt;'Tabelas auxiliares'!$B$236,"FOLHA DE PESSOAL",IF(X103='Tabelas auxiliares'!$A$237,"CUSTEIO",IF(X103='Tabelas auxiliares'!$A$236,"INVESTIMENTO","ERRO - VERIFICAR"))))</f>
        <v>CUSTEIO</v>
      </c>
      <c r="Z103" s="64">
        <f t="shared" si="3"/>
        <v>18194.28</v>
      </c>
      <c r="AA103" s="146">
        <v>18194.28</v>
      </c>
      <c r="AB103" s="145"/>
      <c r="AC103" s="145"/>
      <c r="AD103" s="122" t="s">
        <v>214</v>
      </c>
      <c r="AE103" s="122" t="s">
        <v>176</v>
      </c>
      <c r="AF103" s="122" t="s">
        <v>133</v>
      </c>
      <c r="AG103" s="122" t="s">
        <v>178</v>
      </c>
      <c r="AH103" s="122" t="s">
        <v>215</v>
      </c>
      <c r="AI103" s="122" t="s">
        <v>179</v>
      </c>
      <c r="AJ103" s="122" t="s">
        <v>176</v>
      </c>
      <c r="AK103" s="122" t="s">
        <v>216</v>
      </c>
      <c r="AL103" s="122" t="s">
        <v>173</v>
      </c>
      <c r="AM103" s="122" t="s">
        <v>143</v>
      </c>
      <c r="AN103" s="122" t="s">
        <v>744</v>
      </c>
      <c r="AO103" s="122" t="s">
        <v>648</v>
      </c>
    </row>
    <row r="104" spans="1:41" x14ac:dyDescent="0.25">
      <c r="A104" s="143" t="s">
        <v>1060</v>
      </c>
      <c r="B104" t="s">
        <v>465</v>
      </c>
      <c r="C104" t="s">
        <v>1061</v>
      </c>
      <c r="D104" t="s">
        <v>75</v>
      </c>
      <c r="E104" t="s">
        <v>117</v>
      </c>
      <c r="F104" s="51" t="str">
        <f>IFERROR(VLOOKUP(D104,'Tabelas auxiliares'!$A$3:$B$61,2,FALSE),"")</f>
        <v>BIBLIOTECA</v>
      </c>
      <c r="G104" s="51" t="str">
        <f>IFERROR(VLOOKUP($B104,'Tabelas auxiliares'!$A$65:$C$102,2,FALSE),"")</f>
        <v>Acervo bibliográfico</v>
      </c>
      <c r="H104" s="51" t="str">
        <f>IFERROR(VLOOKUP($B104,'Tabelas auxiliares'!$A$65:$C$102,3,FALSE),"")</f>
        <v>LIVROS / ASSINATURA DE JORNAIS E REVISTAS / PERIÓDICOS / BASES ACADÊMICAS/ENCADERNAÇÃO E REENCADERNAÇÃO DE LIVROS DO ACERVO</v>
      </c>
      <c r="I104" s="144" t="s">
        <v>1593</v>
      </c>
      <c r="J104" s="144" t="s">
        <v>1594</v>
      </c>
      <c r="K104" s="144" t="s">
        <v>1595</v>
      </c>
      <c r="L104" s="144" t="s">
        <v>1596</v>
      </c>
      <c r="M104" s="144" t="s">
        <v>433</v>
      </c>
      <c r="N104" s="144" t="s">
        <v>177</v>
      </c>
      <c r="O104" s="144" t="s">
        <v>178</v>
      </c>
      <c r="P104" s="144" t="s">
        <v>288</v>
      </c>
      <c r="Q104" s="144" t="s">
        <v>179</v>
      </c>
      <c r="R104" s="144" t="s">
        <v>176</v>
      </c>
      <c r="S104" s="144" t="s">
        <v>120</v>
      </c>
      <c r="T104" s="144" t="s">
        <v>174</v>
      </c>
      <c r="U104" s="144" t="s">
        <v>119</v>
      </c>
      <c r="V104" s="144" t="s">
        <v>810</v>
      </c>
      <c r="W104" s="144" t="s">
        <v>697</v>
      </c>
      <c r="X104" s="51" t="str">
        <f t="shared" si="2"/>
        <v>3</v>
      </c>
      <c r="Y104" s="51" t="str">
        <f>IF(T104="","",IF(T104&lt;&gt;'Tabelas auxiliares'!$B$236,"FOLHA DE PESSOAL",IF(X104='Tabelas auxiliares'!$A$237,"CUSTEIO",IF(X104='Tabelas auxiliares'!$A$236,"INVESTIMENTO","ERRO - VERIFICAR"))))</f>
        <v>CUSTEIO</v>
      </c>
      <c r="Z104" s="64">
        <f t="shared" si="3"/>
        <v>3550.5</v>
      </c>
      <c r="AA104" s="146">
        <v>3550.5</v>
      </c>
      <c r="AB104" s="145"/>
      <c r="AC104" s="145"/>
      <c r="AD104" s="122" t="s">
        <v>214</v>
      </c>
      <c r="AE104" s="122" t="s">
        <v>176</v>
      </c>
      <c r="AF104" s="122" t="s">
        <v>135</v>
      </c>
      <c r="AG104" s="122" t="s">
        <v>178</v>
      </c>
      <c r="AH104" s="122" t="s">
        <v>208</v>
      </c>
      <c r="AI104" s="122" t="s">
        <v>179</v>
      </c>
      <c r="AJ104" s="122" t="s">
        <v>176</v>
      </c>
      <c r="AK104" s="122" t="s">
        <v>120</v>
      </c>
      <c r="AL104" s="122" t="s">
        <v>173</v>
      </c>
      <c r="AM104" s="122" t="s">
        <v>144</v>
      </c>
      <c r="AN104" s="122" t="s">
        <v>745</v>
      </c>
      <c r="AO104" s="122" t="s">
        <v>649</v>
      </c>
    </row>
    <row r="105" spans="1:41" x14ac:dyDescent="0.25">
      <c r="A105" s="143" t="s">
        <v>1060</v>
      </c>
      <c r="B105" t="s">
        <v>465</v>
      </c>
      <c r="C105" t="s">
        <v>1061</v>
      </c>
      <c r="D105" t="s">
        <v>75</v>
      </c>
      <c r="E105" t="s">
        <v>117</v>
      </c>
      <c r="F105" s="51" t="str">
        <f>IFERROR(VLOOKUP(D105,'Tabelas auxiliares'!$A$3:$B$61,2,FALSE),"")</f>
        <v>BIBLIOTECA</v>
      </c>
      <c r="G105" s="51" t="str">
        <f>IFERROR(VLOOKUP($B105,'Tabelas auxiliares'!$A$65:$C$102,2,FALSE),"")</f>
        <v>Acervo bibliográfico</v>
      </c>
      <c r="H105" s="51" t="str">
        <f>IFERROR(VLOOKUP($B105,'Tabelas auxiliares'!$A$65:$C$102,3,FALSE),"")</f>
        <v>LIVROS / ASSINATURA DE JORNAIS E REVISTAS / PERIÓDICOS / BASES ACADÊMICAS/ENCADERNAÇÃO E REENCADERNAÇÃO DE LIVROS DO ACERVO</v>
      </c>
      <c r="I105" s="144" t="s">
        <v>1421</v>
      </c>
      <c r="J105" s="144" t="s">
        <v>1597</v>
      </c>
      <c r="K105" s="144" t="s">
        <v>1598</v>
      </c>
      <c r="L105" s="144" t="s">
        <v>1599</v>
      </c>
      <c r="M105" s="144" t="s">
        <v>1600</v>
      </c>
      <c r="N105" s="144" t="s">
        <v>177</v>
      </c>
      <c r="O105" s="144" t="s">
        <v>178</v>
      </c>
      <c r="P105" s="144" t="s">
        <v>288</v>
      </c>
      <c r="Q105" s="144" t="s">
        <v>179</v>
      </c>
      <c r="R105" s="144" t="s">
        <v>176</v>
      </c>
      <c r="S105" s="144" t="s">
        <v>120</v>
      </c>
      <c r="T105" s="144" t="s">
        <v>174</v>
      </c>
      <c r="U105" s="144" t="s">
        <v>119</v>
      </c>
      <c r="V105" s="144" t="s">
        <v>813</v>
      </c>
      <c r="W105" s="144" t="s">
        <v>700</v>
      </c>
      <c r="X105" s="51" t="str">
        <f t="shared" si="2"/>
        <v>3</v>
      </c>
      <c r="Y105" s="51" t="str">
        <f>IF(T105="","",IF(T105&lt;&gt;'Tabelas auxiliares'!$B$236,"FOLHA DE PESSOAL",IF(X105='Tabelas auxiliares'!$A$237,"CUSTEIO",IF(X105='Tabelas auxiliares'!$A$236,"INVESTIMENTO","ERRO - VERIFICAR"))))</f>
        <v>CUSTEIO</v>
      </c>
      <c r="Z105" s="64">
        <f t="shared" si="3"/>
        <v>378054.13</v>
      </c>
      <c r="AA105" s="146">
        <v>110710.17</v>
      </c>
      <c r="AB105" s="145"/>
      <c r="AC105" s="146">
        <v>267343.96000000002</v>
      </c>
      <c r="AD105" s="122" t="s">
        <v>214</v>
      </c>
      <c r="AE105" s="122" t="s">
        <v>176</v>
      </c>
      <c r="AF105" s="122" t="s">
        <v>135</v>
      </c>
      <c r="AG105" s="122" t="s">
        <v>178</v>
      </c>
      <c r="AH105" s="122" t="s">
        <v>208</v>
      </c>
      <c r="AI105" s="122" t="s">
        <v>179</v>
      </c>
      <c r="AJ105" s="122" t="s">
        <v>176</v>
      </c>
      <c r="AK105" s="122" t="s">
        <v>120</v>
      </c>
      <c r="AL105" s="122" t="s">
        <v>173</v>
      </c>
      <c r="AM105" s="122" t="s">
        <v>144</v>
      </c>
      <c r="AN105" s="122" t="s">
        <v>746</v>
      </c>
      <c r="AO105" s="122" t="s">
        <v>922</v>
      </c>
    </row>
    <row r="106" spans="1:41" x14ac:dyDescent="0.25">
      <c r="A106" s="143" t="s">
        <v>1060</v>
      </c>
      <c r="B106" t="s">
        <v>468</v>
      </c>
      <c r="C106" t="s">
        <v>1061</v>
      </c>
      <c r="D106" t="s">
        <v>86</v>
      </c>
      <c r="E106" t="s">
        <v>117</v>
      </c>
      <c r="F106" s="51" t="str">
        <f>IFERROR(VLOOKUP(D106,'Tabelas auxiliares'!$A$3:$B$61,2,FALSE),"")</f>
        <v>SUGEPE - CAPACITAÇÃO</v>
      </c>
      <c r="G106" s="51" t="str">
        <f>IFERROR(VLOOKUP($B106,'Tabelas auxiliares'!$A$65:$C$102,2,FALSE),"")</f>
        <v>Capacitação de servidores</v>
      </c>
      <c r="H106" s="51" t="str">
        <f>IFERROR(VLOOKUP($B106,'Tabelas auxiliares'!$A$65:$C$102,3,FALSE),"")</f>
        <v>CURSO EXTERNO / INSCRICOES PARA CURSO / CURSOS IN COMPANY</v>
      </c>
      <c r="I106" s="144" t="s">
        <v>1064</v>
      </c>
      <c r="J106" s="144" t="s">
        <v>1601</v>
      </c>
      <c r="K106" s="144" t="s">
        <v>1602</v>
      </c>
      <c r="L106" s="144" t="s">
        <v>911</v>
      </c>
      <c r="M106" s="144" t="s">
        <v>912</v>
      </c>
      <c r="N106" s="144" t="s">
        <v>339</v>
      </c>
      <c r="O106" s="144" t="s">
        <v>178</v>
      </c>
      <c r="P106" s="144" t="s">
        <v>340</v>
      </c>
      <c r="Q106" s="144" t="s">
        <v>179</v>
      </c>
      <c r="R106" s="144" t="s">
        <v>176</v>
      </c>
      <c r="S106" s="144" t="s">
        <v>120</v>
      </c>
      <c r="T106" s="144" t="s">
        <v>174</v>
      </c>
      <c r="U106" s="144" t="s">
        <v>816</v>
      </c>
      <c r="V106" s="144" t="s">
        <v>727</v>
      </c>
      <c r="W106" s="144" t="s">
        <v>637</v>
      </c>
      <c r="X106" s="51" t="str">
        <f t="shared" si="2"/>
        <v>3</v>
      </c>
      <c r="Y106" s="51" t="str">
        <f>IF(T106="","",IF(T106&lt;&gt;'Tabelas auxiliares'!$B$236,"FOLHA DE PESSOAL",IF(X106='Tabelas auxiliares'!$A$237,"CUSTEIO",IF(X106='Tabelas auxiliares'!$A$236,"INVESTIMENTO","ERRO - VERIFICAR"))))</f>
        <v>CUSTEIO</v>
      </c>
      <c r="Z106" s="64">
        <f t="shared" si="3"/>
        <v>25290</v>
      </c>
      <c r="AA106" s="145"/>
      <c r="AB106" s="145"/>
      <c r="AC106" s="146">
        <v>25290</v>
      </c>
      <c r="AD106" s="122" t="s">
        <v>214</v>
      </c>
      <c r="AE106" s="122" t="s">
        <v>176</v>
      </c>
      <c r="AF106" s="122" t="s">
        <v>135</v>
      </c>
      <c r="AG106" s="122" t="s">
        <v>178</v>
      </c>
      <c r="AH106" s="122" t="s">
        <v>208</v>
      </c>
      <c r="AI106" s="122" t="s">
        <v>179</v>
      </c>
      <c r="AJ106" s="122" t="s">
        <v>176</v>
      </c>
      <c r="AK106" s="122" t="s">
        <v>120</v>
      </c>
      <c r="AL106" s="122" t="s">
        <v>173</v>
      </c>
      <c r="AM106" s="122" t="s">
        <v>144</v>
      </c>
      <c r="AN106" s="122" t="s">
        <v>747</v>
      </c>
      <c r="AO106" s="122" t="s">
        <v>923</v>
      </c>
    </row>
    <row r="107" spans="1:41" x14ac:dyDescent="0.25">
      <c r="A107" s="143" t="s">
        <v>1060</v>
      </c>
      <c r="B107" t="s">
        <v>468</v>
      </c>
      <c r="C107" t="s">
        <v>1061</v>
      </c>
      <c r="D107" t="s">
        <v>86</v>
      </c>
      <c r="E107" t="s">
        <v>117</v>
      </c>
      <c r="F107" s="51" t="str">
        <f>IFERROR(VLOOKUP(D107,'Tabelas auxiliares'!$A$3:$B$61,2,FALSE),"")</f>
        <v>SUGEPE - CAPACITAÇÃO</v>
      </c>
      <c r="G107" s="51" t="str">
        <f>IFERROR(VLOOKUP($B107,'Tabelas auxiliares'!$A$65:$C$102,2,FALSE),"")</f>
        <v>Capacitação de servidores</v>
      </c>
      <c r="H107" s="51" t="str">
        <f>IFERROR(VLOOKUP($B107,'Tabelas auxiliares'!$A$65:$C$102,3,FALSE),"")</f>
        <v>CURSO EXTERNO / INSCRICOES PARA CURSO / CURSOS IN COMPANY</v>
      </c>
      <c r="I107" s="144" t="s">
        <v>1197</v>
      </c>
      <c r="J107" s="144" t="s">
        <v>1603</v>
      </c>
      <c r="K107" s="144" t="s">
        <v>1604</v>
      </c>
      <c r="L107" s="144" t="s">
        <v>870</v>
      </c>
      <c r="M107" s="144" t="s">
        <v>1012</v>
      </c>
      <c r="N107" s="144" t="s">
        <v>339</v>
      </c>
      <c r="O107" s="144" t="s">
        <v>178</v>
      </c>
      <c r="P107" s="144" t="s">
        <v>340</v>
      </c>
      <c r="Q107" s="144" t="s">
        <v>179</v>
      </c>
      <c r="R107" s="144" t="s">
        <v>176</v>
      </c>
      <c r="S107" s="144" t="s">
        <v>120</v>
      </c>
      <c r="T107" s="144" t="s">
        <v>174</v>
      </c>
      <c r="U107" s="144" t="s">
        <v>816</v>
      </c>
      <c r="V107" s="144" t="s">
        <v>727</v>
      </c>
      <c r="W107" s="144" t="s">
        <v>637</v>
      </c>
      <c r="X107" s="51" t="str">
        <f t="shared" si="2"/>
        <v>3</v>
      </c>
      <c r="Y107" s="51" t="str">
        <f>IF(T107="","",IF(T107&lt;&gt;'Tabelas auxiliares'!$B$236,"FOLHA DE PESSOAL",IF(X107='Tabelas auxiliares'!$A$237,"CUSTEIO",IF(X107='Tabelas auxiliares'!$A$236,"INVESTIMENTO","ERRO - VERIFICAR"))))</f>
        <v>CUSTEIO</v>
      </c>
      <c r="Z107" s="64">
        <f t="shared" si="3"/>
        <v>3390</v>
      </c>
      <c r="AA107" s="145"/>
      <c r="AB107" s="145"/>
      <c r="AC107" s="146">
        <v>3390</v>
      </c>
      <c r="AD107" s="122" t="s">
        <v>214</v>
      </c>
      <c r="AE107" s="122" t="s">
        <v>176</v>
      </c>
      <c r="AF107" s="122" t="s">
        <v>135</v>
      </c>
      <c r="AG107" s="122" t="s">
        <v>178</v>
      </c>
      <c r="AH107" s="122" t="s">
        <v>208</v>
      </c>
      <c r="AI107" s="122" t="s">
        <v>179</v>
      </c>
      <c r="AJ107" s="122" t="s">
        <v>176</v>
      </c>
      <c r="AK107" s="122" t="s">
        <v>120</v>
      </c>
      <c r="AL107" s="122" t="s">
        <v>173</v>
      </c>
      <c r="AM107" s="122" t="s">
        <v>144</v>
      </c>
      <c r="AN107" s="122" t="s">
        <v>748</v>
      </c>
      <c r="AO107" s="122" t="s">
        <v>650</v>
      </c>
    </row>
    <row r="108" spans="1:41" x14ac:dyDescent="0.25">
      <c r="A108" s="143" t="s">
        <v>1060</v>
      </c>
      <c r="B108" t="s">
        <v>468</v>
      </c>
      <c r="C108" t="s">
        <v>1061</v>
      </c>
      <c r="D108" t="s">
        <v>86</v>
      </c>
      <c r="E108" t="s">
        <v>117</v>
      </c>
      <c r="F108" s="51" t="str">
        <f>IFERROR(VLOOKUP(D108,'Tabelas auxiliares'!$A$3:$B$61,2,FALSE),"")</f>
        <v>SUGEPE - CAPACITAÇÃO</v>
      </c>
      <c r="G108" s="51" t="str">
        <f>IFERROR(VLOOKUP($B108,'Tabelas auxiliares'!$A$65:$C$102,2,FALSE),"")</f>
        <v>Capacitação de servidores</v>
      </c>
      <c r="H108" s="51" t="str">
        <f>IFERROR(VLOOKUP($B108,'Tabelas auxiliares'!$A$65:$C$102,3,FALSE),"")</f>
        <v>CURSO EXTERNO / INSCRICOES PARA CURSO / CURSOS IN COMPANY</v>
      </c>
      <c r="I108" s="144" t="s">
        <v>1605</v>
      </c>
      <c r="J108" s="144" t="s">
        <v>1606</v>
      </c>
      <c r="K108" s="144" t="s">
        <v>1607</v>
      </c>
      <c r="L108" s="144" t="s">
        <v>1608</v>
      </c>
      <c r="M108" s="144" t="s">
        <v>1609</v>
      </c>
      <c r="N108" s="144" t="s">
        <v>339</v>
      </c>
      <c r="O108" s="144" t="s">
        <v>178</v>
      </c>
      <c r="P108" s="144" t="s">
        <v>340</v>
      </c>
      <c r="Q108" s="144" t="s">
        <v>179</v>
      </c>
      <c r="R108" s="144" t="s">
        <v>176</v>
      </c>
      <c r="S108" s="144" t="s">
        <v>120</v>
      </c>
      <c r="T108" s="144" t="s">
        <v>174</v>
      </c>
      <c r="U108" s="144" t="s">
        <v>816</v>
      </c>
      <c r="V108" s="144" t="s">
        <v>727</v>
      </c>
      <c r="W108" s="144" t="s">
        <v>637</v>
      </c>
      <c r="X108" s="51" t="str">
        <f t="shared" si="2"/>
        <v>3</v>
      </c>
      <c r="Y108" s="51" t="str">
        <f>IF(T108="","",IF(T108&lt;&gt;'Tabelas auxiliares'!$B$236,"FOLHA DE PESSOAL",IF(X108='Tabelas auxiliares'!$A$237,"CUSTEIO",IF(X108='Tabelas auxiliares'!$A$236,"INVESTIMENTO","ERRO - VERIFICAR"))))</f>
        <v>CUSTEIO</v>
      </c>
      <c r="Z108" s="64">
        <f t="shared" si="3"/>
        <v>3894</v>
      </c>
      <c r="AA108" s="146">
        <v>3894</v>
      </c>
      <c r="AB108" s="145"/>
      <c r="AC108" s="145"/>
      <c r="AD108" s="122" t="s">
        <v>214</v>
      </c>
      <c r="AE108" s="122" t="s">
        <v>176</v>
      </c>
      <c r="AF108" s="122" t="s">
        <v>135</v>
      </c>
      <c r="AG108" s="122" t="s">
        <v>178</v>
      </c>
      <c r="AH108" s="122" t="s">
        <v>208</v>
      </c>
      <c r="AI108" s="122" t="s">
        <v>179</v>
      </c>
      <c r="AJ108" s="122" t="s">
        <v>176</v>
      </c>
      <c r="AK108" s="122" t="s">
        <v>120</v>
      </c>
      <c r="AL108" s="122" t="s">
        <v>173</v>
      </c>
      <c r="AM108" s="122" t="s">
        <v>144</v>
      </c>
      <c r="AN108" s="122" t="s">
        <v>749</v>
      </c>
      <c r="AO108" s="122" t="s">
        <v>924</v>
      </c>
    </row>
    <row r="109" spans="1:41" x14ac:dyDescent="0.25">
      <c r="A109" s="143" t="s">
        <v>1060</v>
      </c>
      <c r="B109" t="s">
        <v>468</v>
      </c>
      <c r="C109" t="s">
        <v>1061</v>
      </c>
      <c r="D109" t="s">
        <v>86</v>
      </c>
      <c r="E109" t="s">
        <v>117</v>
      </c>
      <c r="F109" s="51" t="str">
        <f>IFERROR(VLOOKUP(D109,'Tabelas auxiliares'!$A$3:$B$61,2,FALSE),"")</f>
        <v>SUGEPE - CAPACITAÇÃO</v>
      </c>
      <c r="G109" s="51" t="str">
        <f>IFERROR(VLOOKUP($B109,'Tabelas auxiliares'!$A$65:$C$102,2,FALSE),"")</f>
        <v>Capacitação de servidores</v>
      </c>
      <c r="H109" s="51" t="str">
        <f>IFERROR(VLOOKUP($B109,'Tabelas auxiliares'!$A$65:$C$102,3,FALSE),"")</f>
        <v>CURSO EXTERNO / INSCRICOES PARA CURSO / CURSOS IN COMPANY</v>
      </c>
      <c r="I109" s="144" t="s">
        <v>1150</v>
      </c>
      <c r="J109" s="144" t="s">
        <v>1610</v>
      </c>
      <c r="K109" s="144" t="s">
        <v>1611</v>
      </c>
      <c r="L109" s="144" t="s">
        <v>1612</v>
      </c>
      <c r="M109" s="144" t="s">
        <v>1613</v>
      </c>
      <c r="N109" s="144" t="s">
        <v>339</v>
      </c>
      <c r="O109" s="144" t="s">
        <v>178</v>
      </c>
      <c r="P109" s="144" t="s">
        <v>340</v>
      </c>
      <c r="Q109" s="144" t="s">
        <v>179</v>
      </c>
      <c r="R109" s="144" t="s">
        <v>176</v>
      </c>
      <c r="S109" s="144" t="s">
        <v>120</v>
      </c>
      <c r="T109" s="144" t="s">
        <v>174</v>
      </c>
      <c r="U109" s="144" t="s">
        <v>816</v>
      </c>
      <c r="V109" s="144" t="s">
        <v>727</v>
      </c>
      <c r="W109" s="144" t="s">
        <v>637</v>
      </c>
      <c r="X109" s="51" t="str">
        <f t="shared" si="2"/>
        <v>3</v>
      </c>
      <c r="Y109" s="51" t="str">
        <f>IF(T109="","",IF(T109&lt;&gt;'Tabelas auxiliares'!$B$236,"FOLHA DE PESSOAL",IF(X109='Tabelas auxiliares'!$A$237,"CUSTEIO",IF(X109='Tabelas auxiliares'!$A$236,"INVESTIMENTO","ERRO - VERIFICAR"))))</f>
        <v>CUSTEIO</v>
      </c>
      <c r="Z109" s="64">
        <f t="shared" si="3"/>
        <v>2100</v>
      </c>
      <c r="AA109" s="146">
        <v>2100</v>
      </c>
      <c r="AB109" s="145"/>
      <c r="AC109" s="145"/>
      <c r="AD109" s="122" t="s">
        <v>214</v>
      </c>
      <c r="AE109" s="122" t="s">
        <v>176</v>
      </c>
      <c r="AF109" s="122" t="s">
        <v>135</v>
      </c>
      <c r="AG109" s="122" t="s">
        <v>178</v>
      </c>
      <c r="AH109" s="122" t="s">
        <v>208</v>
      </c>
      <c r="AI109" s="122" t="s">
        <v>179</v>
      </c>
      <c r="AJ109" s="122" t="s">
        <v>176</v>
      </c>
      <c r="AK109" s="122" t="s">
        <v>120</v>
      </c>
      <c r="AL109" s="122" t="s">
        <v>173</v>
      </c>
      <c r="AM109" s="122" t="s">
        <v>144</v>
      </c>
      <c r="AN109" s="122" t="s">
        <v>750</v>
      </c>
      <c r="AO109" s="122" t="s">
        <v>925</v>
      </c>
    </row>
    <row r="110" spans="1:41" x14ac:dyDescent="0.25">
      <c r="A110" s="143" t="s">
        <v>1060</v>
      </c>
      <c r="B110" t="s">
        <v>471</v>
      </c>
      <c r="C110" t="s">
        <v>1061</v>
      </c>
      <c r="D110" t="s">
        <v>61</v>
      </c>
      <c r="E110" t="s">
        <v>117</v>
      </c>
      <c r="F110" s="51" t="str">
        <f>IFERROR(VLOOKUP(D110,'Tabelas auxiliares'!$A$3:$B$61,2,FALSE),"")</f>
        <v>PROAD - PRÓ-REITORIA DE ADMINISTRAÇÃO</v>
      </c>
      <c r="G110" s="51" t="str">
        <f>IFERROR(VLOOKUP($B110,'Tabelas auxiliares'!$A$65:$C$102,2,FALSE),"")</f>
        <v>Cursos e concursos</v>
      </c>
      <c r="H110" s="51" t="str">
        <f>IFERROR(VLOOKUP($B110,'Tabelas auxiliares'!$A$65:$C$102,3,FALSE),"")</f>
        <v>FOLHA DE PAGAMENTO (ENCARGOS DE CURSO E CONCURSO)</v>
      </c>
      <c r="I110" s="144" t="s">
        <v>1212</v>
      </c>
      <c r="J110" s="144" t="s">
        <v>1614</v>
      </c>
      <c r="K110" s="144" t="s">
        <v>1615</v>
      </c>
      <c r="L110" s="144" t="s">
        <v>198</v>
      </c>
      <c r="M110" s="144" t="s">
        <v>199</v>
      </c>
      <c r="N110" s="144" t="s">
        <v>177</v>
      </c>
      <c r="O110" s="144" t="s">
        <v>178</v>
      </c>
      <c r="P110" s="144" t="s">
        <v>288</v>
      </c>
      <c r="Q110" s="144" t="s">
        <v>179</v>
      </c>
      <c r="R110" s="144" t="s">
        <v>176</v>
      </c>
      <c r="S110" s="144" t="s">
        <v>120</v>
      </c>
      <c r="T110" s="144" t="s">
        <v>174</v>
      </c>
      <c r="U110" s="144" t="s">
        <v>119</v>
      </c>
      <c r="V110" s="144" t="s">
        <v>733</v>
      </c>
      <c r="W110" s="144" t="s">
        <v>643</v>
      </c>
      <c r="X110" s="51" t="str">
        <f t="shared" si="2"/>
        <v>3</v>
      </c>
      <c r="Y110" s="51" t="str">
        <f>IF(T110="","",IF(T110&lt;&gt;'Tabelas auxiliares'!$B$236,"FOLHA DE PESSOAL",IF(X110='Tabelas auxiliares'!$A$237,"CUSTEIO",IF(X110='Tabelas auxiliares'!$A$236,"INVESTIMENTO","ERRO - VERIFICAR"))))</f>
        <v>CUSTEIO</v>
      </c>
      <c r="Z110" s="64">
        <f t="shared" si="3"/>
        <v>15000</v>
      </c>
      <c r="AA110" s="146">
        <v>14821.54</v>
      </c>
      <c r="AB110" s="145"/>
      <c r="AC110" s="146">
        <v>178.46</v>
      </c>
      <c r="AD110" s="122" t="s">
        <v>214</v>
      </c>
      <c r="AE110" s="122" t="s">
        <v>176</v>
      </c>
      <c r="AF110" s="122" t="s">
        <v>135</v>
      </c>
      <c r="AG110" s="122" t="s">
        <v>178</v>
      </c>
      <c r="AH110" s="122" t="s">
        <v>208</v>
      </c>
      <c r="AI110" s="122" t="s">
        <v>179</v>
      </c>
      <c r="AJ110" s="122" t="s">
        <v>176</v>
      </c>
      <c r="AK110" s="122" t="s">
        <v>120</v>
      </c>
      <c r="AL110" s="122" t="s">
        <v>173</v>
      </c>
      <c r="AM110" s="122" t="s">
        <v>144</v>
      </c>
      <c r="AN110" s="122" t="s">
        <v>751</v>
      </c>
      <c r="AO110" s="122" t="s">
        <v>926</v>
      </c>
    </row>
    <row r="111" spans="1:41" x14ac:dyDescent="0.25">
      <c r="A111" s="143" t="s">
        <v>1060</v>
      </c>
      <c r="B111" t="s">
        <v>471</v>
      </c>
      <c r="C111" t="s">
        <v>1061</v>
      </c>
      <c r="D111" t="s">
        <v>88</v>
      </c>
      <c r="E111" t="s">
        <v>117</v>
      </c>
      <c r="F111" s="51" t="str">
        <f>IFERROR(VLOOKUP(D111,'Tabelas auxiliares'!$A$3:$B$61,2,FALSE),"")</f>
        <v>SUGEPE - SUPERINTENDÊNCIA DE GESTÃO DE PESSOAS</v>
      </c>
      <c r="G111" s="51" t="str">
        <f>IFERROR(VLOOKUP($B111,'Tabelas auxiliares'!$A$65:$C$102,2,FALSE),"")</f>
        <v>Cursos e concursos</v>
      </c>
      <c r="H111" s="51" t="str">
        <f>IFERROR(VLOOKUP($B111,'Tabelas auxiliares'!$A$65:$C$102,3,FALSE),"")</f>
        <v>FOLHA DE PAGAMENTO (ENCARGOS DE CURSO E CONCURSO)</v>
      </c>
      <c r="I111" s="144" t="s">
        <v>1616</v>
      </c>
      <c r="J111" s="144" t="s">
        <v>1617</v>
      </c>
      <c r="K111" s="144" t="s">
        <v>1618</v>
      </c>
      <c r="L111" s="144" t="s">
        <v>200</v>
      </c>
      <c r="M111" s="144" t="s">
        <v>176</v>
      </c>
      <c r="N111" s="144" t="s">
        <v>177</v>
      </c>
      <c r="O111" s="144" t="s">
        <v>178</v>
      </c>
      <c r="P111" s="144" t="s">
        <v>288</v>
      </c>
      <c r="Q111" s="144" t="s">
        <v>179</v>
      </c>
      <c r="R111" s="144" t="s">
        <v>176</v>
      </c>
      <c r="S111" s="144" t="s">
        <v>120</v>
      </c>
      <c r="T111" s="144" t="s">
        <v>174</v>
      </c>
      <c r="U111" s="144" t="s">
        <v>119</v>
      </c>
      <c r="V111" s="144" t="s">
        <v>734</v>
      </c>
      <c r="W111" s="144" t="s">
        <v>644</v>
      </c>
      <c r="X111" s="51" t="str">
        <f t="shared" si="2"/>
        <v>3</v>
      </c>
      <c r="Y111" s="51" t="str">
        <f>IF(T111="","",IF(T111&lt;&gt;'Tabelas auxiliares'!$B$236,"FOLHA DE PESSOAL",IF(X111='Tabelas auxiliares'!$A$237,"CUSTEIO",IF(X111='Tabelas auxiliares'!$A$236,"INVESTIMENTO","ERRO - VERIFICAR"))))</f>
        <v>CUSTEIO</v>
      </c>
      <c r="Z111" s="64">
        <f t="shared" si="3"/>
        <v>24000</v>
      </c>
      <c r="AA111" s="146">
        <v>23107.68</v>
      </c>
      <c r="AB111" s="145"/>
      <c r="AC111" s="146">
        <v>892.32</v>
      </c>
      <c r="AD111" s="122" t="s">
        <v>214</v>
      </c>
      <c r="AE111" s="122" t="s">
        <v>176</v>
      </c>
      <c r="AF111" s="122" t="s">
        <v>135</v>
      </c>
      <c r="AG111" s="122" t="s">
        <v>178</v>
      </c>
      <c r="AH111" s="122" t="s">
        <v>208</v>
      </c>
      <c r="AI111" s="122" t="s">
        <v>179</v>
      </c>
      <c r="AJ111" s="122" t="s">
        <v>176</v>
      </c>
      <c r="AK111" s="122" t="s">
        <v>120</v>
      </c>
      <c r="AL111" s="122" t="s">
        <v>173</v>
      </c>
      <c r="AM111" s="122" t="s">
        <v>144</v>
      </c>
      <c r="AN111" s="122" t="s">
        <v>752</v>
      </c>
      <c r="AO111" s="122" t="s">
        <v>651</v>
      </c>
    </row>
    <row r="112" spans="1:41" x14ac:dyDescent="0.25">
      <c r="A112" s="143" t="s">
        <v>1060</v>
      </c>
      <c r="B112" t="s">
        <v>474</v>
      </c>
      <c r="C112" t="s">
        <v>1061</v>
      </c>
      <c r="D112" t="s">
        <v>35</v>
      </c>
      <c r="E112" t="s">
        <v>117</v>
      </c>
      <c r="F112" s="51" t="str">
        <f>IFERROR(VLOOKUP(D112,'Tabelas auxiliares'!$A$3:$B$61,2,FALSE),"")</f>
        <v>PU - PREFEITURA UNIVERSITÁRIA</v>
      </c>
      <c r="G112" s="51" t="str">
        <f>IFERROR(VLOOKUP($B112,'Tabelas auxiliares'!$A$65:$C$102,2,FALSE),"")</f>
        <v>Equipamentos - Áreas comuns</v>
      </c>
      <c r="H112" s="51" t="str">
        <f>IFERROR(VLOOKUP($B112,'Tabelas auxiliares'!$A$65:$C$102,3,FALSE),"")</f>
        <v>MOBILIÁRIO / LINHA BRANCA / QUADROS DE AVISO / DISPLAYS / VENTILADORES / BEBEDOUROS / EQUIPAMENTO DE SOM / PROJETORES / CORTINAS E PERSIANAS/DRONER</v>
      </c>
      <c r="I112" s="144" t="s">
        <v>1506</v>
      </c>
      <c r="J112" s="144" t="s">
        <v>1619</v>
      </c>
      <c r="K112" s="144" t="s">
        <v>1620</v>
      </c>
      <c r="L112" s="144" t="s">
        <v>201</v>
      </c>
      <c r="M112" s="144" t="s">
        <v>202</v>
      </c>
      <c r="N112" s="144" t="s">
        <v>203</v>
      </c>
      <c r="O112" s="144" t="s">
        <v>178</v>
      </c>
      <c r="P112" s="144" t="s">
        <v>204</v>
      </c>
      <c r="Q112" s="144" t="s">
        <v>179</v>
      </c>
      <c r="R112" s="144" t="s">
        <v>176</v>
      </c>
      <c r="S112" s="144" t="s">
        <v>120</v>
      </c>
      <c r="T112" s="144" t="s">
        <v>174</v>
      </c>
      <c r="U112" s="144" t="s">
        <v>121</v>
      </c>
      <c r="V112" s="144" t="s">
        <v>735</v>
      </c>
      <c r="W112" s="144" t="s">
        <v>913</v>
      </c>
      <c r="X112" s="51" t="str">
        <f t="shared" si="2"/>
        <v>4</v>
      </c>
      <c r="Y112" s="51" t="str">
        <f>IF(T112="","",IF(T112&lt;&gt;'Tabelas auxiliares'!$B$236,"FOLHA DE PESSOAL",IF(X112='Tabelas auxiliares'!$A$237,"CUSTEIO",IF(X112='Tabelas auxiliares'!$A$236,"INVESTIMENTO","ERRO - VERIFICAR"))))</f>
        <v>INVESTIMENTO</v>
      </c>
      <c r="Z112" s="64">
        <f t="shared" si="3"/>
        <v>6875.24</v>
      </c>
      <c r="AA112" s="145"/>
      <c r="AB112" s="145"/>
      <c r="AC112" s="146">
        <v>6875.24</v>
      </c>
      <c r="AD112" s="122" t="s">
        <v>214</v>
      </c>
      <c r="AE112" s="122" t="s">
        <v>176</v>
      </c>
      <c r="AF112" s="122" t="s">
        <v>135</v>
      </c>
      <c r="AG112" s="122" t="s">
        <v>178</v>
      </c>
      <c r="AH112" s="122" t="s">
        <v>208</v>
      </c>
      <c r="AI112" s="122" t="s">
        <v>179</v>
      </c>
      <c r="AJ112" s="122" t="s">
        <v>176</v>
      </c>
      <c r="AK112" s="122" t="s">
        <v>120</v>
      </c>
      <c r="AL112" s="122" t="s">
        <v>173</v>
      </c>
      <c r="AM112" s="122" t="s">
        <v>144</v>
      </c>
      <c r="AN112" s="122" t="s">
        <v>753</v>
      </c>
      <c r="AO112" s="122" t="s">
        <v>652</v>
      </c>
    </row>
    <row r="113" spans="1:41" x14ac:dyDescent="0.25">
      <c r="A113" s="143" t="s">
        <v>1060</v>
      </c>
      <c r="B113" t="s">
        <v>474</v>
      </c>
      <c r="C113" t="s">
        <v>1061</v>
      </c>
      <c r="D113" t="s">
        <v>158</v>
      </c>
      <c r="E113" t="s">
        <v>117</v>
      </c>
      <c r="F113" s="51" t="str">
        <f>IFERROR(VLOOKUP(D113,'Tabelas auxiliares'!$A$3:$B$61,2,FALSE),"")</f>
        <v>PU - MOBILIÁRIOS * D.U.C</v>
      </c>
      <c r="G113" s="51" t="str">
        <f>IFERROR(VLOOKUP($B113,'Tabelas auxiliares'!$A$65:$C$102,2,FALSE),"")</f>
        <v>Equipamentos - Áreas comuns</v>
      </c>
      <c r="H113" s="51" t="str">
        <f>IFERROR(VLOOKUP($B113,'Tabelas auxiliares'!$A$65:$C$102,3,FALSE),"")</f>
        <v>MOBILIÁRIO / LINHA BRANCA / QUADROS DE AVISO / DISPLAYS / VENTILADORES / BEBEDOUROS / EQUIPAMENTO DE SOM / PROJETORES / CORTINAS E PERSIANAS/DRONER</v>
      </c>
      <c r="I113" s="144" t="s">
        <v>1621</v>
      </c>
      <c r="J113" s="144" t="s">
        <v>1622</v>
      </c>
      <c r="K113" s="144" t="s">
        <v>1623</v>
      </c>
      <c r="L113" s="144" t="s">
        <v>205</v>
      </c>
      <c r="M113" s="144" t="s">
        <v>206</v>
      </c>
      <c r="N113" s="144" t="s">
        <v>203</v>
      </c>
      <c r="O113" s="144" t="s">
        <v>178</v>
      </c>
      <c r="P113" s="144" t="s">
        <v>204</v>
      </c>
      <c r="Q113" s="144" t="s">
        <v>179</v>
      </c>
      <c r="R113" s="144" t="s">
        <v>176</v>
      </c>
      <c r="S113" s="144" t="s">
        <v>120</v>
      </c>
      <c r="T113" s="144" t="s">
        <v>174</v>
      </c>
      <c r="U113" s="144" t="s">
        <v>121</v>
      </c>
      <c r="V113" s="144" t="s">
        <v>736</v>
      </c>
      <c r="W113" s="144" t="s">
        <v>645</v>
      </c>
      <c r="X113" s="51" t="str">
        <f t="shared" si="2"/>
        <v>4</v>
      </c>
      <c r="Y113" s="51" t="str">
        <f>IF(T113="","",IF(T113&lt;&gt;'Tabelas auxiliares'!$B$236,"FOLHA DE PESSOAL",IF(X113='Tabelas auxiliares'!$A$237,"CUSTEIO",IF(X113='Tabelas auxiliares'!$A$236,"INVESTIMENTO","ERRO - VERIFICAR"))))</f>
        <v>INVESTIMENTO</v>
      </c>
      <c r="Z113" s="64">
        <f t="shared" si="3"/>
        <v>1850</v>
      </c>
      <c r="AA113" s="145"/>
      <c r="AB113" s="145"/>
      <c r="AC113" s="146">
        <v>1850</v>
      </c>
      <c r="AD113" s="122" t="s">
        <v>214</v>
      </c>
      <c r="AE113" s="122" t="s">
        <v>176</v>
      </c>
      <c r="AF113" s="122" t="s">
        <v>135</v>
      </c>
      <c r="AG113" s="122" t="s">
        <v>178</v>
      </c>
      <c r="AH113" s="122" t="s">
        <v>208</v>
      </c>
      <c r="AI113" s="122" t="s">
        <v>179</v>
      </c>
      <c r="AJ113" s="122" t="s">
        <v>176</v>
      </c>
      <c r="AK113" s="122" t="s">
        <v>120</v>
      </c>
      <c r="AL113" s="122" t="s">
        <v>173</v>
      </c>
      <c r="AM113" s="122" t="s">
        <v>144</v>
      </c>
      <c r="AN113" s="122" t="s">
        <v>754</v>
      </c>
      <c r="AO113" s="122" t="s">
        <v>653</v>
      </c>
    </row>
    <row r="114" spans="1:41" x14ac:dyDescent="0.25">
      <c r="A114" s="143" t="s">
        <v>1060</v>
      </c>
      <c r="B114" t="s">
        <v>474</v>
      </c>
      <c r="C114" t="s">
        <v>1061</v>
      </c>
      <c r="D114" t="s">
        <v>158</v>
      </c>
      <c r="E114" t="s">
        <v>117</v>
      </c>
      <c r="F114" s="51" t="str">
        <f>IFERROR(VLOOKUP(D114,'Tabelas auxiliares'!$A$3:$B$61,2,FALSE),"")</f>
        <v>PU - MOBILIÁRIOS * D.U.C</v>
      </c>
      <c r="G114" s="51" t="str">
        <f>IFERROR(VLOOKUP($B114,'Tabelas auxiliares'!$A$65:$C$102,2,FALSE),"")</f>
        <v>Equipamentos - Áreas comuns</v>
      </c>
      <c r="H114" s="51" t="str">
        <f>IFERROR(VLOOKUP($B114,'Tabelas auxiliares'!$A$65:$C$102,3,FALSE),"")</f>
        <v>MOBILIÁRIO / LINHA BRANCA / QUADROS DE AVISO / DISPLAYS / VENTILADORES / BEBEDOUROS / EQUIPAMENTO DE SOM / PROJETORES / CORTINAS E PERSIANAS/DRONER</v>
      </c>
      <c r="I114" s="144" t="s">
        <v>1445</v>
      </c>
      <c r="J114" s="144" t="s">
        <v>1624</v>
      </c>
      <c r="K114" s="144" t="s">
        <v>1625</v>
      </c>
      <c r="L114" s="144" t="s">
        <v>1044</v>
      </c>
      <c r="M114" s="144" t="s">
        <v>1045</v>
      </c>
      <c r="N114" s="144" t="s">
        <v>203</v>
      </c>
      <c r="O114" s="144" t="s">
        <v>178</v>
      </c>
      <c r="P114" s="144" t="s">
        <v>204</v>
      </c>
      <c r="Q114" s="144" t="s">
        <v>179</v>
      </c>
      <c r="R114" s="144" t="s">
        <v>176</v>
      </c>
      <c r="S114" s="144" t="s">
        <v>120</v>
      </c>
      <c r="T114" s="144" t="s">
        <v>174</v>
      </c>
      <c r="U114" s="144" t="s">
        <v>121</v>
      </c>
      <c r="V114" s="144" t="s">
        <v>817</v>
      </c>
      <c r="W114" s="144" t="s">
        <v>703</v>
      </c>
      <c r="X114" s="51" t="str">
        <f t="shared" si="2"/>
        <v>4</v>
      </c>
      <c r="Y114" s="51" t="str">
        <f>IF(T114="","",IF(T114&lt;&gt;'Tabelas auxiliares'!$B$236,"FOLHA DE PESSOAL",IF(X114='Tabelas auxiliares'!$A$237,"CUSTEIO",IF(X114='Tabelas auxiliares'!$A$236,"INVESTIMENTO","ERRO - VERIFICAR"))))</f>
        <v>INVESTIMENTO</v>
      </c>
      <c r="Z114" s="64">
        <f t="shared" si="3"/>
        <v>45345.36</v>
      </c>
      <c r="AA114" s="146">
        <v>45345.36</v>
      </c>
      <c r="AB114" s="145"/>
      <c r="AC114" s="145"/>
      <c r="AD114" s="122" t="s">
        <v>214</v>
      </c>
      <c r="AE114" s="122" t="s">
        <v>176</v>
      </c>
      <c r="AF114" s="122" t="s">
        <v>135</v>
      </c>
      <c r="AG114" s="122" t="s">
        <v>178</v>
      </c>
      <c r="AH114" s="122" t="s">
        <v>208</v>
      </c>
      <c r="AI114" s="122" t="s">
        <v>179</v>
      </c>
      <c r="AJ114" s="122" t="s">
        <v>176</v>
      </c>
      <c r="AK114" s="122" t="s">
        <v>120</v>
      </c>
      <c r="AL114" s="122" t="s">
        <v>173</v>
      </c>
      <c r="AM114" s="122" t="s">
        <v>144</v>
      </c>
      <c r="AN114" s="122" t="s">
        <v>755</v>
      </c>
      <c r="AO114" s="122" t="s">
        <v>654</v>
      </c>
    </row>
    <row r="115" spans="1:41" x14ac:dyDescent="0.25">
      <c r="A115" s="143" t="s">
        <v>1060</v>
      </c>
      <c r="B115" t="s">
        <v>474</v>
      </c>
      <c r="C115" t="s">
        <v>1061</v>
      </c>
      <c r="D115" t="s">
        <v>158</v>
      </c>
      <c r="E115" t="s">
        <v>117</v>
      </c>
      <c r="F115" s="51" t="str">
        <f>IFERROR(VLOOKUP(D115,'Tabelas auxiliares'!$A$3:$B$61,2,FALSE),"")</f>
        <v>PU - MOBILIÁRIOS * D.U.C</v>
      </c>
      <c r="G115" s="51" t="str">
        <f>IFERROR(VLOOKUP($B115,'Tabelas auxiliares'!$A$65:$C$102,2,FALSE),"")</f>
        <v>Equipamentos - Áreas comuns</v>
      </c>
      <c r="H115" s="51" t="str">
        <f>IFERROR(VLOOKUP($B115,'Tabelas auxiliares'!$A$65:$C$102,3,FALSE),"")</f>
        <v>MOBILIÁRIO / LINHA BRANCA / QUADROS DE AVISO / DISPLAYS / VENTILADORES / BEBEDOUROS / EQUIPAMENTO DE SOM / PROJETORES / CORTINAS E PERSIANAS/DRONER</v>
      </c>
      <c r="I115" s="144" t="s">
        <v>1445</v>
      </c>
      <c r="J115" s="144" t="s">
        <v>1624</v>
      </c>
      <c r="K115" s="144" t="s">
        <v>1626</v>
      </c>
      <c r="L115" s="144" t="s">
        <v>1044</v>
      </c>
      <c r="M115" s="144" t="s">
        <v>1046</v>
      </c>
      <c r="N115" s="144" t="s">
        <v>203</v>
      </c>
      <c r="O115" s="144" t="s">
        <v>178</v>
      </c>
      <c r="P115" s="144" t="s">
        <v>204</v>
      </c>
      <c r="Q115" s="144" t="s">
        <v>179</v>
      </c>
      <c r="R115" s="144" t="s">
        <v>176</v>
      </c>
      <c r="S115" s="144" t="s">
        <v>120</v>
      </c>
      <c r="T115" s="144" t="s">
        <v>174</v>
      </c>
      <c r="U115" s="144" t="s">
        <v>121</v>
      </c>
      <c r="V115" s="144" t="s">
        <v>817</v>
      </c>
      <c r="W115" s="144" t="s">
        <v>703</v>
      </c>
      <c r="X115" s="51" t="str">
        <f t="shared" si="2"/>
        <v>4</v>
      </c>
      <c r="Y115" s="51" t="str">
        <f>IF(T115="","",IF(T115&lt;&gt;'Tabelas auxiliares'!$B$236,"FOLHA DE PESSOAL",IF(X115='Tabelas auxiliares'!$A$237,"CUSTEIO",IF(X115='Tabelas auxiliares'!$A$236,"INVESTIMENTO","ERRO - VERIFICAR"))))</f>
        <v>INVESTIMENTO</v>
      </c>
      <c r="Z115" s="64">
        <f t="shared" si="3"/>
        <v>44427.9</v>
      </c>
      <c r="AA115" s="146">
        <v>44427.9</v>
      </c>
      <c r="AB115" s="145"/>
      <c r="AC115" s="145"/>
      <c r="AD115" s="122" t="s">
        <v>214</v>
      </c>
      <c r="AE115" s="122" t="s">
        <v>176</v>
      </c>
      <c r="AF115" s="122" t="s">
        <v>135</v>
      </c>
      <c r="AG115" s="122" t="s">
        <v>178</v>
      </c>
      <c r="AH115" s="122" t="s">
        <v>208</v>
      </c>
      <c r="AI115" s="122" t="s">
        <v>179</v>
      </c>
      <c r="AJ115" s="122" t="s">
        <v>176</v>
      </c>
      <c r="AK115" s="122" t="s">
        <v>120</v>
      </c>
      <c r="AL115" s="122" t="s">
        <v>173</v>
      </c>
      <c r="AM115" s="122" t="s">
        <v>144</v>
      </c>
      <c r="AN115" s="122" t="s">
        <v>756</v>
      </c>
      <c r="AO115" s="122" t="s">
        <v>927</v>
      </c>
    </row>
    <row r="116" spans="1:41" x14ac:dyDescent="0.25">
      <c r="A116" s="143" t="s">
        <v>1060</v>
      </c>
      <c r="B116" t="s">
        <v>474</v>
      </c>
      <c r="C116" t="s">
        <v>1061</v>
      </c>
      <c r="D116" t="s">
        <v>158</v>
      </c>
      <c r="E116" t="s">
        <v>117</v>
      </c>
      <c r="F116" s="51" t="str">
        <f>IFERROR(VLOOKUP(D116,'Tabelas auxiliares'!$A$3:$B$61,2,FALSE),"")</f>
        <v>PU - MOBILIÁRIOS * D.U.C</v>
      </c>
      <c r="G116" s="51" t="str">
        <f>IFERROR(VLOOKUP($B116,'Tabelas auxiliares'!$A$65:$C$102,2,FALSE),"")</f>
        <v>Equipamentos - Áreas comuns</v>
      </c>
      <c r="H116" s="51" t="str">
        <f>IFERROR(VLOOKUP($B116,'Tabelas auxiliares'!$A$65:$C$102,3,FALSE),"")</f>
        <v>MOBILIÁRIO / LINHA BRANCA / QUADROS DE AVISO / DISPLAYS / VENTILADORES / BEBEDOUROS / EQUIPAMENTO DE SOM / PROJETORES / CORTINAS E PERSIANAS/DRONER</v>
      </c>
      <c r="I116" s="144" t="s">
        <v>1533</v>
      </c>
      <c r="J116" s="144" t="s">
        <v>1627</v>
      </c>
      <c r="K116" s="144" t="s">
        <v>1628</v>
      </c>
      <c r="L116" s="144" t="s">
        <v>1629</v>
      </c>
      <c r="M116" s="144" t="s">
        <v>1630</v>
      </c>
      <c r="N116" s="144" t="s">
        <v>203</v>
      </c>
      <c r="O116" s="144" t="s">
        <v>178</v>
      </c>
      <c r="P116" s="144" t="s">
        <v>204</v>
      </c>
      <c r="Q116" s="144" t="s">
        <v>179</v>
      </c>
      <c r="R116" s="144" t="s">
        <v>176</v>
      </c>
      <c r="S116" s="144" t="s">
        <v>120</v>
      </c>
      <c r="T116" s="144" t="s">
        <v>174</v>
      </c>
      <c r="U116" s="144" t="s">
        <v>121</v>
      </c>
      <c r="V116" s="144" t="s">
        <v>817</v>
      </c>
      <c r="W116" s="144" t="s">
        <v>703</v>
      </c>
      <c r="X116" s="51" t="str">
        <f t="shared" si="2"/>
        <v>4</v>
      </c>
      <c r="Y116" s="51" t="str">
        <f>IF(T116="","",IF(T116&lt;&gt;'Tabelas auxiliares'!$B$236,"FOLHA DE PESSOAL",IF(X116='Tabelas auxiliares'!$A$237,"CUSTEIO",IF(X116='Tabelas auxiliares'!$A$236,"INVESTIMENTO","ERRO - VERIFICAR"))))</f>
        <v>INVESTIMENTO</v>
      </c>
      <c r="Z116" s="64">
        <f t="shared" si="3"/>
        <v>15800</v>
      </c>
      <c r="AA116" s="146">
        <v>15800</v>
      </c>
      <c r="AB116" s="145"/>
      <c r="AC116" s="145"/>
      <c r="AD116" s="122" t="s">
        <v>214</v>
      </c>
      <c r="AE116" s="122" t="s">
        <v>176</v>
      </c>
      <c r="AF116" s="122" t="s">
        <v>135</v>
      </c>
      <c r="AG116" s="122" t="s">
        <v>178</v>
      </c>
      <c r="AH116" s="122" t="s">
        <v>208</v>
      </c>
      <c r="AI116" s="122" t="s">
        <v>179</v>
      </c>
      <c r="AJ116" s="122" t="s">
        <v>176</v>
      </c>
      <c r="AK116" s="122" t="s">
        <v>120</v>
      </c>
      <c r="AL116" s="122" t="s">
        <v>173</v>
      </c>
      <c r="AM116" s="122" t="s">
        <v>144</v>
      </c>
      <c r="AN116" s="122" t="s">
        <v>757</v>
      </c>
      <c r="AO116" s="122" t="s">
        <v>655</v>
      </c>
    </row>
    <row r="117" spans="1:41" x14ac:dyDescent="0.25">
      <c r="A117" s="143" t="s">
        <v>1060</v>
      </c>
      <c r="B117" t="s">
        <v>474</v>
      </c>
      <c r="C117" t="s">
        <v>1061</v>
      </c>
      <c r="D117" t="s">
        <v>158</v>
      </c>
      <c r="E117" t="s">
        <v>117</v>
      </c>
      <c r="F117" s="51" t="str">
        <f>IFERROR(VLOOKUP(D117,'Tabelas auxiliares'!$A$3:$B$61,2,FALSE),"")</f>
        <v>PU - MOBILIÁRIOS * D.U.C</v>
      </c>
      <c r="G117" s="51" t="str">
        <f>IFERROR(VLOOKUP($B117,'Tabelas auxiliares'!$A$65:$C$102,2,FALSE),"")</f>
        <v>Equipamentos - Áreas comuns</v>
      </c>
      <c r="H117" s="51" t="str">
        <f>IFERROR(VLOOKUP($B117,'Tabelas auxiliares'!$A$65:$C$102,3,FALSE),"")</f>
        <v>MOBILIÁRIO / LINHA BRANCA / QUADROS DE AVISO / DISPLAYS / VENTILADORES / BEBEDOUROS / EQUIPAMENTO DE SOM / PROJETORES / CORTINAS E PERSIANAS/DRONER</v>
      </c>
      <c r="I117" s="144" t="s">
        <v>1150</v>
      </c>
      <c r="J117" s="144" t="s">
        <v>1624</v>
      </c>
      <c r="K117" s="144" t="s">
        <v>1631</v>
      </c>
      <c r="L117" s="144" t="s">
        <v>1632</v>
      </c>
      <c r="M117" s="144" t="s">
        <v>1045</v>
      </c>
      <c r="N117" s="144" t="s">
        <v>203</v>
      </c>
      <c r="O117" s="144" t="s">
        <v>178</v>
      </c>
      <c r="P117" s="144" t="s">
        <v>204</v>
      </c>
      <c r="Q117" s="144" t="s">
        <v>179</v>
      </c>
      <c r="R117" s="144" t="s">
        <v>176</v>
      </c>
      <c r="S117" s="144" t="s">
        <v>120</v>
      </c>
      <c r="T117" s="144" t="s">
        <v>174</v>
      </c>
      <c r="U117" s="144" t="s">
        <v>121</v>
      </c>
      <c r="V117" s="144" t="s">
        <v>817</v>
      </c>
      <c r="W117" s="144" t="s">
        <v>703</v>
      </c>
      <c r="X117" s="51" t="str">
        <f t="shared" si="2"/>
        <v>4</v>
      </c>
      <c r="Y117" s="51" t="str">
        <f>IF(T117="","",IF(T117&lt;&gt;'Tabelas auxiliares'!$B$236,"FOLHA DE PESSOAL",IF(X117='Tabelas auxiliares'!$A$237,"CUSTEIO",IF(X117='Tabelas auxiliares'!$A$236,"INVESTIMENTO","ERRO - VERIFICAR"))))</f>
        <v>INVESTIMENTO</v>
      </c>
      <c r="Z117" s="64">
        <f t="shared" si="3"/>
        <v>3218</v>
      </c>
      <c r="AA117" s="146">
        <v>3218</v>
      </c>
      <c r="AB117" s="145"/>
      <c r="AC117" s="145"/>
      <c r="AD117" s="122" t="s">
        <v>214</v>
      </c>
      <c r="AE117" s="122" t="s">
        <v>176</v>
      </c>
      <c r="AF117" s="122" t="s">
        <v>135</v>
      </c>
      <c r="AG117" s="122" t="s">
        <v>178</v>
      </c>
      <c r="AH117" s="122" t="s">
        <v>208</v>
      </c>
      <c r="AI117" s="122" t="s">
        <v>179</v>
      </c>
      <c r="AJ117" s="122" t="s">
        <v>176</v>
      </c>
      <c r="AK117" s="122" t="s">
        <v>120</v>
      </c>
      <c r="AL117" s="122" t="s">
        <v>173</v>
      </c>
      <c r="AM117" s="122" t="s">
        <v>144</v>
      </c>
      <c r="AN117" s="122" t="s">
        <v>758</v>
      </c>
      <c r="AO117" s="122" t="s">
        <v>656</v>
      </c>
    </row>
    <row r="118" spans="1:41" x14ac:dyDescent="0.25">
      <c r="A118" s="143" t="s">
        <v>1060</v>
      </c>
      <c r="B118" t="s">
        <v>474</v>
      </c>
      <c r="C118" t="s">
        <v>1061</v>
      </c>
      <c r="D118" t="s">
        <v>158</v>
      </c>
      <c r="E118" t="s">
        <v>117</v>
      </c>
      <c r="F118" s="51" t="str">
        <f>IFERROR(VLOOKUP(D118,'Tabelas auxiliares'!$A$3:$B$61,2,FALSE),"")</f>
        <v>PU - MOBILIÁRIOS * D.U.C</v>
      </c>
      <c r="G118" s="51" t="str">
        <f>IFERROR(VLOOKUP($B118,'Tabelas auxiliares'!$A$65:$C$102,2,FALSE),"")</f>
        <v>Equipamentos - Áreas comuns</v>
      </c>
      <c r="H118" s="51" t="str">
        <f>IFERROR(VLOOKUP($B118,'Tabelas auxiliares'!$A$65:$C$102,3,FALSE),"")</f>
        <v>MOBILIÁRIO / LINHA BRANCA / QUADROS DE AVISO / DISPLAYS / VENTILADORES / BEBEDOUROS / EQUIPAMENTO DE SOM / PROJETORES / CORTINAS E PERSIANAS/DRONER</v>
      </c>
      <c r="I118" s="144" t="s">
        <v>1515</v>
      </c>
      <c r="J118" s="144" t="s">
        <v>1633</v>
      </c>
      <c r="K118" s="144" t="s">
        <v>1634</v>
      </c>
      <c r="L118" s="144" t="s">
        <v>1635</v>
      </c>
      <c r="M118" s="144" t="s">
        <v>1636</v>
      </c>
      <c r="N118" s="144" t="s">
        <v>203</v>
      </c>
      <c r="O118" s="144" t="s">
        <v>178</v>
      </c>
      <c r="P118" s="144" t="s">
        <v>204</v>
      </c>
      <c r="Q118" s="144" t="s">
        <v>179</v>
      </c>
      <c r="R118" s="144" t="s">
        <v>176</v>
      </c>
      <c r="S118" s="144" t="s">
        <v>120</v>
      </c>
      <c r="T118" s="144" t="s">
        <v>174</v>
      </c>
      <c r="U118" s="144" t="s">
        <v>121</v>
      </c>
      <c r="V118" s="144" t="s">
        <v>1637</v>
      </c>
      <c r="W118" s="144" t="s">
        <v>1638</v>
      </c>
      <c r="X118" s="51" t="str">
        <f t="shared" si="2"/>
        <v>4</v>
      </c>
      <c r="Y118" s="51" t="str">
        <f>IF(T118="","",IF(T118&lt;&gt;'Tabelas auxiliares'!$B$236,"FOLHA DE PESSOAL",IF(X118='Tabelas auxiliares'!$A$237,"CUSTEIO",IF(X118='Tabelas auxiliares'!$A$236,"INVESTIMENTO","ERRO - VERIFICAR"))))</f>
        <v>INVESTIMENTO</v>
      </c>
      <c r="Z118" s="64">
        <f t="shared" si="3"/>
        <v>20958</v>
      </c>
      <c r="AA118" s="146">
        <v>20958</v>
      </c>
      <c r="AB118" s="145"/>
      <c r="AC118" s="145"/>
      <c r="AD118" s="122" t="s">
        <v>214</v>
      </c>
      <c r="AE118" s="122" t="s">
        <v>176</v>
      </c>
      <c r="AF118" s="122" t="s">
        <v>135</v>
      </c>
      <c r="AG118" s="122" t="s">
        <v>178</v>
      </c>
      <c r="AH118" s="122" t="s">
        <v>208</v>
      </c>
      <c r="AI118" s="122" t="s">
        <v>179</v>
      </c>
      <c r="AJ118" s="122" t="s">
        <v>176</v>
      </c>
      <c r="AK118" s="122" t="s">
        <v>120</v>
      </c>
      <c r="AL118" s="122" t="s">
        <v>173</v>
      </c>
      <c r="AM118" s="122" t="s">
        <v>144</v>
      </c>
      <c r="AN118" s="122" t="s">
        <v>759</v>
      </c>
      <c r="AO118" s="122" t="s">
        <v>657</v>
      </c>
    </row>
    <row r="119" spans="1:41" x14ac:dyDescent="0.25">
      <c r="A119" s="143" t="s">
        <v>1060</v>
      </c>
      <c r="B119" t="s">
        <v>474</v>
      </c>
      <c r="C119" t="s">
        <v>1061</v>
      </c>
      <c r="D119" t="s">
        <v>158</v>
      </c>
      <c r="E119" t="s">
        <v>117</v>
      </c>
      <c r="F119" s="51" t="str">
        <f>IFERROR(VLOOKUP(D119,'Tabelas auxiliares'!$A$3:$B$61,2,FALSE),"")</f>
        <v>PU - MOBILIÁRIOS * D.U.C</v>
      </c>
      <c r="G119" s="51" t="str">
        <f>IFERROR(VLOOKUP($B119,'Tabelas auxiliares'!$A$65:$C$102,2,FALSE),"")</f>
        <v>Equipamentos - Áreas comuns</v>
      </c>
      <c r="H119" s="51" t="str">
        <f>IFERROR(VLOOKUP($B119,'Tabelas auxiliares'!$A$65:$C$102,3,FALSE),"")</f>
        <v>MOBILIÁRIO / LINHA BRANCA / QUADROS DE AVISO / DISPLAYS / VENTILADORES / BEBEDOUROS / EQUIPAMENTO DE SOM / PROJETORES / CORTINAS E PERSIANAS/DRONER</v>
      </c>
      <c r="I119" s="144" t="s">
        <v>1071</v>
      </c>
      <c r="J119" s="144" t="s">
        <v>1624</v>
      </c>
      <c r="K119" s="144" t="s">
        <v>1639</v>
      </c>
      <c r="L119" s="144" t="s">
        <v>1044</v>
      </c>
      <c r="M119" s="144" t="s">
        <v>1046</v>
      </c>
      <c r="N119" s="144" t="s">
        <v>203</v>
      </c>
      <c r="O119" s="144" t="s">
        <v>178</v>
      </c>
      <c r="P119" s="144" t="s">
        <v>204</v>
      </c>
      <c r="Q119" s="144" t="s">
        <v>179</v>
      </c>
      <c r="R119" s="144" t="s">
        <v>176</v>
      </c>
      <c r="S119" s="144" t="s">
        <v>120</v>
      </c>
      <c r="T119" s="144" t="s">
        <v>174</v>
      </c>
      <c r="U119" s="144" t="s">
        <v>121</v>
      </c>
      <c r="V119" s="144" t="s">
        <v>817</v>
      </c>
      <c r="W119" s="144" t="s">
        <v>703</v>
      </c>
      <c r="X119" s="51" t="str">
        <f t="shared" si="2"/>
        <v>4</v>
      </c>
      <c r="Y119" s="51" t="str">
        <f>IF(T119="","",IF(T119&lt;&gt;'Tabelas auxiliares'!$B$236,"FOLHA DE PESSOAL",IF(X119='Tabelas auxiliares'!$A$237,"CUSTEIO",IF(X119='Tabelas auxiliares'!$A$236,"INVESTIMENTO","ERRO - VERIFICAR"))))</f>
        <v>INVESTIMENTO</v>
      </c>
      <c r="Z119" s="64">
        <f t="shared" si="3"/>
        <v>24970.5</v>
      </c>
      <c r="AA119" s="146">
        <v>24970.5</v>
      </c>
      <c r="AB119" s="145"/>
      <c r="AC119" s="145"/>
      <c r="AD119" s="122" t="s">
        <v>214</v>
      </c>
      <c r="AE119" s="122" t="s">
        <v>176</v>
      </c>
      <c r="AF119" s="122" t="s">
        <v>135</v>
      </c>
      <c r="AG119" s="122" t="s">
        <v>178</v>
      </c>
      <c r="AH119" s="122" t="s">
        <v>208</v>
      </c>
      <c r="AI119" s="122" t="s">
        <v>179</v>
      </c>
      <c r="AJ119" s="122" t="s">
        <v>176</v>
      </c>
      <c r="AK119" s="122" t="s">
        <v>120</v>
      </c>
      <c r="AL119" s="122" t="s">
        <v>173</v>
      </c>
      <c r="AM119" s="122" t="s">
        <v>144</v>
      </c>
      <c r="AN119" s="122" t="s">
        <v>760</v>
      </c>
      <c r="AO119" s="122" t="s">
        <v>658</v>
      </c>
    </row>
    <row r="120" spans="1:41" x14ac:dyDescent="0.25">
      <c r="A120" s="143" t="s">
        <v>1060</v>
      </c>
      <c r="B120" t="s">
        <v>477</v>
      </c>
      <c r="C120" t="s">
        <v>1061</v>
      </c>
      <c r="D120" t="s">
        <v>15</v>
      </c>
      <c r="E120" t="s">
        <v>117</v>
      </c>
      <c r="F120" s="51" t="str">
        <f>IFERROR(VLOOKUP(D120,'Tabelas auxiliares'!$A$3:$B$61,2,FALSE),"")</f>
        <v>PROPES - PRÓ-REITORIA DE PESQUISA / CEM</v>
      </c>
      <c r="G120" s="51" t="str">
        <f>IFERROR(VLOOKUP($B120,'Tabelas auxiliares'!$A$65:$C$102,2,FALSE),"")</f>
        <v>Equipamentos - Laboratórios</v>
      </c>
      <c r="H120" s="51" t="str">
        <f>IFERROR(VLOOKUP($B120,'Tabelas auxiliares'!$A$65:$C$102,3,FALSE),"")</f>
        <v>AQUISICAO POR IMPORTACAO / EQUIPAMENTOS NOVOS / MANUTENÇÃO DE EQUIPAMENTOS LABORATORIAIS</v>
      </c>
      <c r="I120" s="144" t="s">
        <v>1640</v>
      </c>
      <c r="J120" s="144" t="s">
        <v>1641</v>
      </c>
      <c r="K120" s="144" t="s">
        <v>1642</v>
      </c>
      <c r="L120" s="144" t="s">
        <v>413</v>
      </c>
      <c r="M120" s="144" t="s">
        <v>867</v>
      </c>
      <c r="N120" s="144" t="s">
        <v>177</v>
      </c>
      <c r="O120" s="144" t="s">
        <v>178</v>
      </c>
      <c r="P120" s="144" t="s">
        <v>288</v>
      </c>
      <c r="Q120" s="144" t="s">
        <v>179</v>
      </c>
      <c r="R120" s="144" t="s">
        <v>176</v>
      </c>
      <c r="S120" s="144" t="s">
        <v>180</v>
      </c>
      <c r="T120" s="144" t="s">
        <v>174</v>
      </c>
      <c r="U120" s="144" t="s">
        <v>119</v>
      </c>
      <c r="V120" s="144" t="s">
        <v>818</v>
      </c>
      <c r="W120" s="144" t="s">
        <v>704</v>
      </c>
      <c r="X120" s="51" t="str">
        <f t="shared" si="2"/>
        <v>4</v>
      </c>
      <c r="Y120" s="51" t="str">
        <f>IF(T120="","",IF(T120&lt;&gt;'Tabelas auxiliares'!$B$236,"FOLHA DE PESSOAL",IF(X120='Tabelas auxiliares'!$A$237,"CUSTEIO",IF(X120='Tabelas auxiliares'!$A$236,"INVESTIMENTO","ERRO - VERIFICAR"))))</f>
        <v>INVESTIMENTO</v>
      </c>
      <c r="Z120" s="64">
        <f t="shared" si="3"/>
        <v>194263.24</v>
      </c>
      <c r="AA120" s="146">
        <v>44741.07</v>
      </c>
      <c r="AB120" s="146">
        <v>5002.17</v>
      </c>
      <c r="AC120" s="146">
        <v>144520</v>
      </c>
      <c r="AD120" s="122" t="s">
        <v>214</v>
      </c>
      <c r="AE120" s="122" t="s">
        <v>176</v>
      </c>
      <c r="AF120" s="122" t="s">
        <v>135</v>
      </c>
      <c r="AG120" s="122" t="s">
        <v>178</v>
      </c>
      <c r="AH120" s="122" t="s">
        <v>208</v>
      </c>
      <c r="AI120" s="122" t="s">
        <v>179</v>
      </c>
      <c r="AJ120" s="122" t="s">
        <v>176</v>
      </c>
      <c r="AK120" s="122" t="s">
        <v>120</v>
      </c>
      <c r="AL120" s="122" t="s">
        <v>173</v>
      </c>
      <c r="AM120" s="122" t="s">
        <v>144</v>
      </c>
      <c r="AN120" s="122" t="s">
        <v>761</v>
      </c>
      <c r="AO120" s="122" t="s">
        <v>659</v>
      </c>
    </row>
    <row r="121" spans="1:41" x14ac:dyDescent="0.25">
      <c r="A121" s="143" t="s">
        <v>1060</v>
      </c>
      <c r="B121" t="s">
        <v>477</v>
      </c>
      <c r="C121" t="s">
        <v>1061</v>
      </c>
      <c r="D121" t="s">
        <v>53</v>
      </c>
      <c r="E121" t="s">
        <v>117</v>
      </c>
      <c r="F121" s="51" t="str">
        <f>IFERROR(VLOOKUP(D121,'Tabelas auxiliares'!$A$3:$B$61,2,FALSE),"")</f>
        <v>PROGRAD - PRÓ-REITORIA DE GRADUAÇÃO</v>
      </c>
      <c r="G121" s="51" t="str">
        <f>IFERROR(VLOOKUP($B121,'Tabelas auxiliares'!$A$65:$C$102,2,FALSE),"")</f>
        <v>Equipamentos - Laboratórios</v>
      </c>
      <c r="H121" s="51" t="str">
        <f>IFERROR(VLOOKUP($B121,'Tabelas auxiliares'!$A$65:$C$102,3,FALSE),"")</f>
        <v>AQUISICAO POR IMPORTACAO / EQUIPAMENTOS NOVOS / MANUTENÇÃO DE EQUIPAMENTOS LABORATORIAIS</v>
      </c>
      <c r="I121" s="144" t="s">
        <v>1169</v>
      </c>
      <c r="J121" s="144" t="s">
        <v>1209</v>
      </c>
      <c r="K121" s="144" t="s">
        <v>1643</v>
      </c>
      <c r="L121" s="144" t="s">
        <v>914</v>
      </c>
      <c r="M121" s="144" t="s">
        <v>915</v>
      </c>
      <c r="N121" s="144" t="s">
        <v>203</v>
      </c>
      <c r="O121" s="144" t="s">
        <v>178</v>
      </c>
      <c r="P121" s="144" t="s">
        <v>204</v>
      </c>
      <c r="Q121" s="144" t="s">
        <v>179</v>
      </c>
      <c r="R121" s="144" t="s">
        <v>176</v>
      </c>
      <c r="S121" s="144" t="s">
        <v>120</v>
      </c>
      <c r="T121" s="144" t="s">
        <v>174</v>
      </c>
      <c r="U121" s="144" t="s">
        <v>121</v>
      </c>
      <c r="V121" s="144" t="s">
        <v>818</v>
      </c>
      <c r="W121" s="144" t="s">
        <v>704</v>
      </c>
      <c r="X121" s="51" t="str">
        <f t="shared" si="2"/>
        <v>4</v>
      </c>
      <c r="Y121" s="51" t="str">
        <f>IF(T121="","",IF(T121&lt;&gt;'Tabelas auxiliares'!$B$236,"FOLHA DE PESSOAL",IF(X121='Tabelas auxiliares'!$A$237,"CUSTEIO",IF(X121='Tabelas auxiliares'!$A$236,"INVESTIMENTO","ERRO - VERIFICAR"))))</f>
        <v>INVESTIMENTO</v>
      </c>
      <c r="Z121" s="64">
        <f t="shared" si="3"/>
        <v>109500</v>
      </c>
      <c r="AA121" s="146">
        <v>109500</v>
      </c>
      <c r="AB121" s="145"/>
      <c r="AC121" s="145"/>
      <c r="AD121" s="122" t="s">
        <v>214</v>
      </c>
      <c r="AE121" s="122" t="s">
        <v>176</v>
      </c>
      <c r="AF121" s="122" t="s">
        <v>135</v>
      </c>
      <c r="AG121" s="122" t="s">
        <v>178</v>
      </c>
      <c r="AH121" s="122" t="s">
        <v>208</v>
      </c>
      <c r="AI121" s="122" t="s">
        <v>179</v>
      </c>
      <c r="AJ121" s="122" t="s">
        <v>176</v>
      </c>
      <c r="AK121" s="122" t="s">
        <v>120</v>
      </c>
      <c r="AL121" s="122" t="s">
        <v>173</v>
      </c>
      <c r="AM121" s="122" t="s">
        <v>144</v>
      </c>
      <c r="AN121" s="122" t="s">
        <v>762</v>
      </c>
      <c r="AO121" s="122" t="s">
        <v>928</v>
      </c>
    </row>
    <row r="122" spans="1:41" x14ac:dyDescent="0.25">
      <c r="A122" s="143" t="s">
        <v>1060</v>
      </c>
      <c r="B122" t="s">
        <v>477</v>
      </c>
      <c r="C122" t="s">
        <v>1061</v>
      </c>
      <c r="D122" t="s">
        <v>53</v>
      </c>
      <c r="E122" t="s">
        <v>117</v>
      </c>
      <c r="F122" s="51" t="str">
        <f>IFERROR(VLOOKUP(D122,'Tabelas auxiliares'!$A$3:$B$61,2,FALSE),"")</f>
        <v>PROGRAD - PRÓ-REITORIA DE GRADUAÇÃO</v>
      </c>
      <c r="G122" s="51" t="str">
        <f>IFERROR(VLOOKUP($B122,'Tabelas auxiliares'!$A$65:$C$102,2,FALSE),"")</f>
        <v>Equipamentos - Laboratórios</v>
      </c>
      <c r="H122" s="51" t="str">
        <f>IFERROR(VLOOKUP($B122,'Tabelas auxiliares'!$A$65:$C$102,3,FALSE),"")</f>
        <v>AQUISICAO POR IMPORTACAO / EQUIPAMENTOS NOVOS / MANUTENÇÃO DE EQUIPAMENTOS LABORATORIAIS</v>
      </c>
      <c r="I122" s="144" t="s">
        <v>1169</v>
      </c>
      <c r="J122" s="144" t="s">
        <v>1209</v>
      </c>
      <c r="K122" s="144" t="s">
        <v>1644</v>
      </c>
      <c r="L122" s="144" t="s">
        <v>914</v>
      </c>
      <c r="M122" s="144" t="s">
        <v>916</v>
      </c>
      <c r="N122" s="144" t="s">
        <v>203</v>
      </c>
      <c r="O122" s="144" t="s">
        <v>178</v>
      </c>
      <c r="P122" s="144" t="s">
        <v>204</v>
      </c>
      <c r="Q122" s="144" t="s">
        <v>179</v>
      </c>
      <c r="R122" s="144" t="s">
        <v>176</v>
      </c>
      <c r="S122" s="144" t="s">
        <v>120</v>
      </c>
      <c r="T122" s="144" t="s">
        <v>174</v>
      </c>
      <c r="U122" s="144" t="s">
        <v>121</v>
      </c>
      <c r="V122" s="144" t="s">
        <v>818</v>
      </c>
      <c r="W122" s="144" t="s">
        <v>704</v>
      </c>
      <c r="X122" s="51" t="str">
        <f t="shared" si="2"/>
        <v>4</v>
      </c>
      <c r="Y122" s="51" t="str">
        <f>IF(T122="","",IF(T122&lt;&gt;'Tabelas auxiliares'!$B$236,"FOLHA DE PESSOAL",IF(X122='Tabelas auxiliares'!$A$237,"CUSTEIO",IF(X122='Tabelas auxiliares'!$A$236,"INVESTIMENTO","ERRO - VERIFICAR"))))</f>
        <v>INVESTIMENTO</v>
      </c>
      <c r="Z122" s="64">
        <f t="shared" si="3"/>
        <v>24000</v>
      </c>
      <c r="AA122" s="146">
        <v>24000</v>
      </c>
      <c r="AB122" s="145"/>
      <c r="AC122" s="145"/>
      <c r="AD122" s="122" t="s">
        <v>214</v>
      </c>
      <c r="AE122" s="122" t="s">
        <v>176</v>
      </c>
      <c r="AF122" s="122" t="s">
        <v>135</v>
      </c>
      <c r="AG122" s="122" t="s">
        <v>178</v>
      </c>
      <c r="AH122" s="122" t="s">
        <v>208</v>
      </c>
      <c r="AI122" s="122" t="s">
        <v>179</v>
      </c>
      <c r="AJ122" s="122" t="s">
        <v>176</v>
      </c>
      <c r="AK122" s="122" t="s">
        <v>120</v>
      </c>
      <c r="AL122" s="122" t="s">
        <v>173</v>
      </c>
      <c r="AM122" s="122" t="s">
        <v>144</v>
      </c>
      <c r="AN122" s="122" t="s">
        <v>763</v>
      </c>
      <c r="AO122" s="122" t="s">
        <v>660</v>
      </c>
    </row>
    <row r="123" spans="1:41" x14ac:dyDescent="0.25">
      <c r="A123" s="143" t="s">
        <v>1060</v>
      </c>
      <c r="B123" t="s">
        <v>483</v>
      </c>
      <c r="C123" t="s">
        <v>1061</v>
      </c>
      <c r="D123" t="s">
        <v>90</v>
      </c>
      <c r="E123" t="s">
        <v>117</v>
      </c>
      <c r="F123" s="51" t="str">
        <f>IFERROR(VLOOKUP(D123,'Tabelas auxiliares'!$A$3:$B$61,2,FALSE),"")</f>
        <v>SUGEPE-FOLHA - PASEP + AUX. MORADIA</v>
      </c>
      <c r="G123" s="51" t="str">
        <f>IFERROR(VLOOKUP($B123,'Tabelas auxiliares'!$A$65:$C$102,2,FALSE),"")</f>
        <v>Folha de pagamento - Ativos, Previdência, PASEP</v>
      </c>
      <c r="H123" s="51" t="str">
        <f>IFERROR(VLOOKUP($B123,'Tabelas auxiliares'!$A$65:$C$102,3,FALSE),"")</f>
        <v>FOLHA DE PAGAMENTO / CONTRIBUICAO PARA O PSS / SUBSTITUICOES / INSS PATRONAL / PASEP</v>
      </c>
      <c r="I123" s="144" t="s">
        <v>1645</v>
      </c>
      <c r="J123" s="144" t="s">
        <v>1646</v>
      </c>
      <c r="K123" s="144" t="s">
        <v>1647</v>
      </c>
      <c r="L123" s="144" t="s">
        <v>207</v>
      </c>
      <c r="M123" s="144" t="s">
        <v>199</v>
      </c>
      <c r="N123" s="144" t="s">
        <v>135</v>
      </c>
      <c r="O123" s="144" t="s">
        <v>178</v>
      </c>
      <c r="P123" s="144" t="s">
        <v>208</v>
      </c>
      <c r="Q123" s="144" t="s">
        <v>179</v>
      </c>
      <c r="R123" s="144" t="s">
        <v>176</v>
      </c>
      <c r="S123" s="144" t="s">
        <v>120</v>
      </c>
      <c r="T123" s="144" t="s">
        <v>173</v>
      </c>
      <c r="U123" s="144" t="s">
        <v>144</v>
      </c>
      <c r="V123" s="144" t="s">
        <v>737</v>
      </c>
      <c r="W123" s="144" t="s">
        <v>917</v>
      </c>
      <c r="X123" s="51" t="str">
        <f t="shared" si="2"/>
        <v>3</v>
      </c>
      <c r="Y123" s="51" t="str">
        <f>IF(T123="","",IF(T123&lt;&gt;'Tabelas auxiliares'!$B$236,"FOLHA DE PESSOAL",IF(X123='Tabelas auxiliares'!$A$237,"CUSTEIO",IF(X123='Tabelas auxiliares'!$A$236,"INVESTIMENTO","ERRO - VERIFICAR"))))</f>
        <v>FOLHA DE PESSOAL</v>
      </c>
      <c r="Z123" s="64">
        <f t="shared" si="3"/>
        <v>133853.23000000001</v>
      </c>
      <c r="AA123" s="145"/>
      <c r="AB123" s="145"/>
      <c r="AC123" s="146">
        <v>133853.23000000001</v>
      </c>
      <c r="AD123" s="122" t="s">
        <v>214</v>
      </c>
      <c r="AE123" s="122" t="s">
        <v>176</v>
      </c>
      <c r="AF123" s="122" t="s">
        <v>135</v>
      </c>
      <c r="AG123" s="122" t="s">
        <v>178</v>
      </c>
      <c r="AH123" s="122" t="s">
        <v>208</v>
      </c>
      <c r="AI123" s="122" t="s">
        <v>179</v>
      </c>
      <c r="AJ123" s="122" t="s">
        <v>176</v>
      </c>
      <c r="AK123" s="122" t="s">
        <v>120</v>
      </c>
      <c r="AL123" s="122" t="s">
        <v>173</v>
      </c>
      <c r="AM123" s="122" t="s">
        <v>144</v>
      </c>
      <c r="AN123" s="122" t="s">
        <v>764</v>
      </c>
      <c r="AO123" s="122" t="s">
        <v>929</v>
      </c>
    </row>
    <row r="124" spans="1:41" x14ac:dyDescent="0.25">
      <c r="A124" s="143" t="s">
        <v>1060</v>
      </c>
      <c r="B124" t="s">
        <v>483</v>
      </c>
      <c r="C124" t="s">
        <v>1061</v>
      </c>
      <c r="D124" t="s">
        <v>90</v>
      </c>
      <c r="E124" t="s">
        <v>117</v>
      </c>
      <c r="F124" s="51" t="str">
        <f>IFERROR(VLOOKUP(D124,'Tabelas auxiliares'!$A$3:$B$61,2,FALSE),"")</f>
        <v>SUGEPE-FOLHA - PASEP + AUX. MORADIA</v>
      </c>
      <c r="G124" s="51" t="str">
        <f>IFERROR(VLOOKUP($B124,'Tabelas auxiliares'!$A$65:$C$102,2,FALSE),"")</f>
        <v>Folha de pagamento - Ativos, Previdência, PASEP</v>
      </c>
      <c r="H124" s="51" t="str">
        <f>IFERROR(VLOOKUP($B124,'Tabelas auxiliares'!$A$65:$C$102,3,FALSE),"")</f>
        <v>FOLHA DE PAGAMENTO / CONTRIBUICAO PARA O PSS / SUBSTITUICOES / INSS PATRONAL / PASEP</v>
      </c>
      <c r="I124" s="144" t="s">
        <v>1645</v>
      </c>
      <c r="J124" s="144" t="s">
        <v>1646</v>
      </c>
      <c r="K124" s="144" t="s">
        <v>1647</v>
      </c>
      <c r="L124" s="144" t="s">
        <v>207</v>
      </c>
      <c r="M124" s="144" t="s">
        <v>199</v>
      </c>
      <c r="N124" s="144" t="s">
        <v>135</v>
      </c>
      <c r="O124" s="144" t="s">
        <v>178</v>
      </c>
      <c r="P124" s="144" t="s">
        <v>208</v>
      </c>
      <c r="Q124" s="144" t="s">
        <v>179</v>
      </c>
      <c r="R124" s="144" t="s">
        <v>176</v>
      </c>
      <c r="S124" s="144" t="s">
        <v>120</v>
      </c>
      <c r="T124" s="144" t="s">
        <v>173</v>
      </c>
      <c r="U124" s="144" t="s">
        <v>144</v>
      </c>
      <c r="V124" s="144" t="s">
        <v>738</v>
      </c>
      <c r="W124" s="144" t="s">
        <v>918</v>
      </c>
      <c r="X124" s="51" t="str">
        <f t="shared" si="2"/>
        <v>3</v>
      </c>
      <c r="Y124" s="51" t="str">
        <f>IF(T124="","",IF(T124&lt;&gt;'Tabelas auxiliares'!$B$236,"FOLHA DE PESSOAL",IF(X124='Tabelas auxiliares'!$A$237,"CUSTEIO",IF(X124='Tabelas auxiliares'!$A$236,"INVESTIMENTO","ERRO - VERIFICAR"))))</f>
        <v>FOLHA DE PESSOAL</v>
      </c>
      <c r="Z124" s="64">
        <f t="shared" si="3"/>
        <v>6692.66</v>
      </c>
      <c r="AA124" s="145"/>
      <c r="AB124" s="145"/>
      <c r="AC124" s="146">
        <v>6692.66</v>
      </c>
      <c r="AD124" s="122" t="s">
        <v>214</v>
      </c>
      <c r="AE124" s="122" t="s">
        <v>1047</v>
      </c>
      <c r="AF124" s="122" t="s">
        <v>135</v>
      </c>
      <c r="AG124" s="122" t="s">
        <v>178</v>
      </c>
      <c r="AH124" s="122" t="s">
        <v>208</v>
      </c>
      <c r="AI124" s="122" t="s">
        <v>179</v>
      </c>
      <c r="AJ124" s="122" t="s">
        <v>176</v>
      </c>
      <c r="AK124" s="122" t="s">
        <v>120</v>
      </c>
      <c r="AL124" s="122" t="s">
        <v>173</v>
      </c>
      <c r="AM124" s="122" t="s">
        <v>144</v>
      </c>
      <c r="AN124" s="122" t="s">
        <v>765</v>
      </c>
      <c r="AO124" s="122" t="s">
        <v>930</v>
      </c>
    </row>
    <row r="125" spans="1:41" x14ac:dyDescent="0.25">
      <c r="A125" s="143" t="s">
        <v>1060</v>
      </c>
      <c r="B125" t="s">
        <v>483</v>
      </c>
      <c r="C125" t="s">
        <v>1061</v>
      </c>
      <c r="D125" t="s">
        <v>90</v>
      </c>
      <c r="E125" t="s">
        <v>117</v>
      </c>
      <c r="F125" s="51" t="str">
        <f>IFERROR(VLOOKUP(D125,'Tabelas auxiliares'!$A$3:$B$61,2,FALSE),"")</f>
        <v>SUGEPE-FOLHA - PASEP + AUX. MORADIA</v>
      </c>
      <c r="G125" s="51" t="str">
        <f>IFERROR(VLOOKUP($B125,'Tabelas auxiliares'!$A$65:$C$102,2,FALSE),"")</f>
        <v>Folha de pagamento - Ativos, Previdência, PASEP</v>
      </c>
      <c r="H125" s="51" t="str">
        <f>IFERROR(VLOOKUP($B125,'Tabelas auxiliares'!$A$65:$C$102,3,FALSE),"")</f>
        <v>FOLHA DE PAGAMENTO / CONTRIBUICAO PARA O PSS / SUBSTITUICOES / INSS PATRONAL / PASEP</v>
      </c>
      <c r="I125" s="144" t="s">
        <v>1392</v>
      </c>
      <c r="J125" s="144" t="s">
        <v>1648</v>
      </c>
      <c r="K125" s="144" t="s">
        <v>1649</v>
      </c>
      <c r="L125" s="144" t="s">
        <v>209</v>
      </c>
      <c r="M125" s="144" t="s">
        <v>210</v>
      </c>
      <c r="N125" s="144" t="s">
        <v>138</v>
      </c>
      <c r="O125" s="144" t="s">
        <v>183</v>
      </c>
      <c r="P125" s="144" t="s">
        <v>211</v>
      </c>
      <c r="Q125" s="144" t="s">
        <v>179</v>
      </c>
      <c r="R125" s="144" t="s">
        <v>176</v>
      </c>
      <c r="S125" s="144" t="s">
        <v>120</v>
      </c>
      <c r="T125" s="144" t="s">
        <v>173</v>
      </c>
      <c r="U125" s="144" t="s">
        <v>149</v>
      </c>
      <c r="V125" s="144" t="s">
        <v>739</v>
      </c>
      <c r="W125" s="144" t="s">
        <v>646</v>
      </c>
      <c r="X125" s="51" t="str">
        <f t="shared" si="2"/>
        <v>3</v>
      </c>
      <c r="Y125" s="51" t="str">
        <f>IF(T125="","",IF(T125&lt;&gt;'Tabelas auxiliares'!$B$236,"FOLHA DE PESSOAL",IF(X125='Tabelas auxiliares'!$A$237,"CUSTEIO",IF(X125='Tabelas auxiliares'!$A$236,"INVESTIMENTO","ERRO - VERIFICAR"))))</f>
        <v>FOLHA DE PESSOAL</v>
      </c>
      <c r="Z125" s="64">
        <f t="shared" si="3"/>
        <v>1343.99</v>
      </c>
      <c r="AA125" s="145"/>
      <c r="AB125" s="145"/>
      <c r="AC125" s="146">
        <v>1343.99</v>
      </c>
      <c r="AD125" s="122" t="s">
        <v>214</v>
      </c>
      <c r="AE125" s="122" t="s">
        <v>931</v>
      </c>
      <c r="AF125" s="122" t="s">
        <v>134</v>
      </c>
      <c r="AG125" s="122" t="s">
        <v>178</v>
      </c>
      <c r="AH125" s="122" t="s">
        <v>213</v>
      </c>
      <c r="AI125" s="122" t="s">
        <v>179</v>
      </c>
      <c r="AJ125" s="122" t="s">
        <v>176</v>
      </c>
      <c r="AK125" s="122" t="s">
        <v>120</v>
      </c>
      <c r="AL125" s="122" t="s">
        <v>172</v>
      </c>
      <c r="AM125" s="122" t="s">
        <v>122</v>
      </c>
      <c r="AN125" s="122" t="s">
        <v>740</v>
      </c>
      <c r="AO125" s="122" t="s">
        <v>647</v>
      </c>
    </row>
    <row r="126" spans="1:41" x14ac:dyDescent="0.25">
      <c r="A126" s="143" t="s">
        <v>1060</v>
      </c>
      <c r="B126" t="s">
        <v>483</v>
      </c>
      <c r="C126" t="s">
        <v>1061</v>
      </c>
      <c r="D126" t="s">
        <v>90</v>
      </c>
      <c r="E126" t="s">
        <v>117</v>
      </c>
      <c r="F126" s="51" t="str">
        <f>IFERROR(VLOOKUP(D126,'Tabelas auxiliares'!$A$3:$B$61,2,FALSE),"")</f>
        <v>SUGEPE-FOLHA - PASEP + AUX. MORADIA</v>
      </c>
      <c r="G126" s="51" t="str">
        <f>IFERROR(VLOOKUP($B126,'Tabelas auxiliares'!$A$65:$C$102,2,FALSE),"")</f>
        <v>Folha de pagamento - Ativos, Previdência, PASEP</v>
      </c>
      <c r="H126" s="51" t="str">
        <f>IFERROR(VLOOKUP($B126,'Tabelas auxiliares'!$A$65:$C$102,3,FALSE),"")</f>
        <v>FOLHA DE PAGAMENTO / CONTRIBUICAO PARA O PSS / SUBSTITUICOES / INSS PATRONAL / PASEP</v>
      </c>
      <c r="I126" s="144" t="s">
        <v>1552</v>
      </c>
      <c r="J126" s="144" t="s">
        <v>1229</v>
      </c>
      <c r="K126" s="144" t="s">
        <v>1650</v>
      </c>
      <c r="L126" s="144" t="s">
        <v>212</v>
      </c>
      <c r="M126" s="144" t="s">
        <v>190</v>
      </c>
      <c r="N126" s="144" t="s">
        <v>134</v>
      </c>
      <c r="O126" s="144" t="s">
        <v>178</v>
      </c>
      <c r="P126" s="144" t="s">
        <v>213</v>
      </c>
      <c r="Q126" s="144" t="s">
        <v>179</v>
      </c>
      <c r="R126" s="144" t="s">
        <v>176</v>
      </c>
      <c r="S126" s="144" t="s">
        <v>120</v>
      </c>
      <c r="T126" s="144" t="s">
        <v>172</v>
      </c>
      <c r="U126" s="144" t="s">
        <v>122</v>
      </c>
      <c r="V126" s="144" t="s">
        <v>740</v>
      </c>
      <c r="W126" s="144" t="s">
        <v>647</v>
      </c>
      <c r="X126" s="51" t="str">
        <f t="shared" si="2"/>
        <v>3</v>
      </c>
      <c r="Y126" s="51" t="str">
        <f>IF(T126="","",IF(T126&lt;&gt;'Tabelas auxiliares'!$B$236,"FOLHA DE PESSOAL",IF(X126='Tabelas auxiliares'!$A$237,"CUSTEIO",IF(X126='Tabelas auxiliares'!$A$236,"INVESTIMENTO","ERRO - VERIFICAR"))))</f>
        <v>FOLHA DE PESSOAL</v>
      </c>
      <c r="Z126" s="64">
        <f t="shared" si="3"/>
        <v>5140.3599999999997</v>
      </c>
      <c r="AA126" s="145"/>
      <c r="AB126" s="145"/>
      <c r="AC126" s="146">
        <v>5140.3599999999997</v>
      </c>
      <c r="AD126" s="122" t="s">
        <v>214</v>
      </c>
      <c r="AE126" s="122" t="s">
        <v>217</v>
      </c>
      <c r="AF126" s="122" t="s">
        <v>177</v>
      </c>
      <c r="AG126" s="122" t="s">
        <v>178</v>
      </c>
      <c r="AH126" s="122" t="s">
        <v>288</v>
      </c>
      <c r="AI126" s="122" t="s">
        <v>179</v>
      </c>
      <c r="AJ126" s="122" t="s">
        <v>176</v>
      </c>
      <c r="AK126" s="122" t="s">
        <v>120</v>
      </c>
      <c r="AL126" s="122" t="s">
        <v>174</v>
      </c>
      <c r="AM126" s="122" t="s">
        <v>119</v>
      </c>
      <c r="AN126" s="122" t="s">
        <v>766</v>
      </c>
      <c r="AO126" s="122" t="s">
        <v>932</v>
      </c>
    </row>
    <row r="127" spans="1:41" x14ac:dyDescent="0.25">
      <c r="A127" s="143" t="s">
        <v>1060</v>
      </c>
      <c r="B127" t="s">
        <v>483</v>
      </c>
      <c r="C127" t="s">
        <v>1061</v>
      </c>
      <c r="D127" t="s">
        <v>90</v>
      </c>
      <c r="E127" t="s">
        <v>117</v>
      </c>
      <c r="F127" s="51" t="str">
        <f>IFERROR(VLOOKUP(D127,'Tabelas auxiliares'!$A$3:$B$61,2,FALSE),"")</f>
        <v>SUGEPE-FOLHA - PASEP + AUX. MORADIA</v>
      </c>
      <c r="G127" s="51" t="str">
        <f>IFERROR(VLOOKUP($B127,'Tabelas auxiliares'!$A$65:$C$102,2,FALSE),"")</f>
        <v>Folha de pagamento - Ativos, Previdência, PASEP</v>
      </c>
      <c r="H127" s="51" t="str">
        <f>IFERROR(VLOOKUP($B127,'Tabelas auxiliares'!$A$65:$C$102,3,FALSE),"")</f>
        <v>FOLHA DE PAGAMENTO / CONTRIBUICAO PARA O PSS / SUBSTITUICOES / INSS PATRONAL / PASEP</v>
      </c>
      <c r="I127" s="144" t="s">
        <v>1651</v>
      </c>
      <c r="J127" s="144" t="s">
        <v>1652</v>
      </c>
      <c r="K127" s="144" t="s">
        <v>1653</v>
      </c>
      <c r="L127" s="144" t="s">
        <v>214</v>
      </c>
      <c r="M127" s="144" t="s">
        <v>176</v>
      </c>
      <c r="N127" s="144" t="s">
        <v>133</v>
      </c>
      <c r="O127" s="144" t="s">
        <v>178</v>
      </c>
      <c r="P127" s="144" t="s">
        <v>215</v>
      </c>
      <c r="Q127" s="144" t="s">
        <v>179</v>
      </c>
      <c r="R127" s="144" t="s">
        <v>176</v>
      </c>
      <c r="S127" s="144" t="s">
        <v>216</v>
      </c>
      <c r="T127" s="144" t="s">
        <v>173</v>
      </c>
      <c r="U127" s="144" t="s">
        <v>143</v>
      </c>
      <c r="V127" s="144" t="s">
        <v>741</v>
      </c>
      <c r="W127" s="144" t="s">
        <v>919</v>
      </c>
      <c r="X127" s="51" t="str">
        <f t="shared" si="2"/>
        <v>3</v>
      </c>
      <c r="Y127" s="51" t="str">
        <f>IF(T127="","",IF(T127&lt;&gt;'Tabelas auxiliares'!$B$236,"FOLHA DE PESSOAL",IF(X127='Tabelas auxiliares'!$A$237,"CUSTEIO",IF(X127='Tabelas auxiliares'!$A$236,"INVESTIMENTO","ERRO - VERIFICAR"))))</f>
        <v>FOLHA DE PESSOAL</v>
      </c>
      <c r="Z127" s="64">
        <f t="shared" si="3"/>
        <v>361002.13</v>
      </c>
      <c r="AA127" s="145"/>
      <c r="AB127" s="145"/>
      <c r="AC127" s="146">
        <v>361002.13</v>
      </c>
      <c r="AD127" s="122" t="s">
        <v>214</v>
      </c>
      <c r="AE127" s="122" t="s">
        <v>176</v>
      </c>
      <c r="AF127" s="122" t="s">
        <v>135</v>
      </c>
      <c r="AG127" s="122" t="s">
        <v>178</v>
      </c>
      <c r="AH127" s="122" t="s">
        <v>208</v>
      </c>
      <c r="AI127" s="122" t="s">
        <v>179</v>
      </c>
      <c r="AJ127" s="122" t="s">
        <v>176</v>
      </c>
      <c r="AK127" s="122" t="s">
        <v>120</v>
      </c>
      <c r="AL127" s="122" t="s">
        <v>173</v>
      </c>
      <c r="AM127" s="122" t="s">
        <v>144</v>
      </c>
      <c r="AN127" s="122" t="s">
        <v>767</v>
      </c>
      <c r="AO127" s="122" t="s">
        <v>661</v>
      </c>
    </row>
    <row r="128" spans="1:41" x14ac:dyDescent="0.25">
      <c r="A128" s="143" t="s">
        <v>1060</v>
      </c>
      <c r="B128" t="s">
        <v>483</v>
      </c>
      <c r="C128" t="s">
        <v>1061</v>
      </c>
      <c r="D128" t="s">
        <v>90</v>
      </c>
      <c r="E128" t="s">
        <v>117</v>
      </c>
      <c r="F128" s="51" t="str">
        <f>IFERROR(VLOOKUP(D128,'Tabelas auxiliares'!$A$3:$B$61,2,FALSE),"")</f>
        <v>SUGEPE-FOLHA - PASEP + AUX. MORADIA</v>
      </c>
      <c r="G128" s="51" t="str">
        <f>IFERROR(VLOOKUP($B128,'Tabelas auxiliares'!$A$65:$C$102,2,FALSE),"")</f>
        <v>Folha de pagamento - Ativos, Previdência, PASEP</v>
      </c>
      <c r="H128" s="51" t="str">
        <f>IFERROR(VLOOKUP($B128,'Tabelas auxiliares'!$A$65:$C$102,3,FALSE),"")</f>
        <v>FOLHA DE PAGAMENTO / CONTRIBUICAO PARA O PSS / SUBSTITUICOES / INSS PATRONAL / PASEP</v>
      </c>
      <c r="I128" s="144" t="s">
        <v>1651</v>
      </c>
      <c r="J128" s="144" t="s">
        <v>1652</v>
      </c>
      <c r="K128" s="144" t="s">
        <v>1653</v>
      </c>
      <c r="L128" s="144" t="s">
        <v>214</v>
      </c>
      <c r="M128" s="144" t="s">
        <v>176</v>
      </c>
      <c r="N128" s="144" t="s">
        <v>133</v>
      </c>
      <c r="O128" s="144" t="s">
        <v>178</v>
      </c>
      <c r="P128" s="144" t="s">
        <v>215</v>
      </c>
      <c r="Q128" s="144" t="s">
        <v>179</v>
      </c>
      <c r="R128" s="144" t="s">
        <v>176</v>
      </c>
      <c r="S128" s="144" t="s">
        <v>216</v>
      </c>
      <c r="T128" s="144" t="s">
        <v>173</v>
      </c>
      <c r="U128" s="144" t="s">
        <v>143</v>
      </c>
      <c r="V128" s="144" t="s">
        <v>742</v>
      </c>
      <c r="W128" s="144" t="s">
        <v>920</v>
      </c>
      <c r="X128" s="51" t="str">
        <f t="shared" si="2"/>
        <v>3</v>
      </c>
      <c r="Y128" s="51" t="str">
        <f>IF(T128="","",IF(T128&lt;&gt;'Tabelas auxiliares'!$B$236,"FOLHA DE PESSOAL",IF(X128='Tabelas auxiliares'!$A$237,"CUSTEIO",IF(X128='Tabelas auxiliares'!$A$236,"INVESTIMENTO","ERRO - VERIFICAR"))))</f>
        <v>FOLHA DE PESSOAL</v>
      </c>
      <c r="Z128" s="64">
        <f t="shared" si="3"/>
        <v>7463.45</v>
      </c>
      <c r="AA128" s="145"/>
      <c r="AB128" s="145"/>
      <c r="AC128" s="146">
        <v>7463.45</v>
      </c>
      <c r="AD128" s="122" t="s">
        <v>218</v>
      </c>
      <c r="AE128" s="122" t="s">
        <v>190</v>
      </c>
      <c r="AF128" s="122" t="s">
        <v>134</v>
      </c>
      <c r="AG128" s="122" t="s">
        <v>178</v>
      </c>
      <c r="AH128" s="122" t="s">
        <v>213</v>
      </c>
      <c r="AI128" s="122" t="s">
        <v>179</v>
      </c>
      <c r="AJ128" s="122" t="s">
        <v>176</v>
      </c>
      <c r="AK128" s="122" t="s">
        <v>120</v>
      </c>
      <c r="AL128" s="122" t="s">
        <v>172</v>
      </c>
      <c r="AM128" s="122" t="s">
        <v>122</v>
      </c>
      <c r="AN128" s="122" t="s">
        <v>740</v>
      </c>
      <c r="AO128" s="122" t="s">
        <v>647</v>
      </c>
    </row>
    <row r="129" spans="1:41" x14ac:dyDescent="0.25">
      <c r="A129" s="143" t="s">
        <v>1060</v>
      </c>
      <c r="B129" t="s">
        <v>483</v>
      </c>
      <c r="C129" t="s">
        <v>1061</v>
      </c>
      <c r="D129" t="s">
        <v>90</v>
      </c>
      <c r="E129" t="s">
        <v>117</v>
      </c>
      <c r="F129" s="51" t="str">
        <f>IFERROR(VLOOKUP(D129,'Tabelas auxiliares'!$A$3:$B$61,2,FALSE),"")</f>
        <v>SUGEPE-FOLHA - PASEP + AUX. MORADIA</v>
      </c>
      <c r="G129" s="51" t="str">
        <f>IFERROR(VLOOKUP($B129,'Tabelas auxiliares'!$A$65:$C$102,2,FALSE),"")</f>
        <v>Folha de pagamento - Ativos, Previdência, PASEP</v>
      </c>
      <c r="H129" s="51" t="str">
        <f>IFERROR(VLOOKUP($B129,'Tabelas auxiliares'!$A$65:$C$102,3,FALSE),"")</f>
        <v>FOLHA DE PAGAMENTO / CONTRIBUICAO PARA O PSS / SUBSTITUICOES / INSS PATRONAL / PASEP</v>
      </c>
      <c r="I129" s="144" t="s">
        <v>1651</v>
      </c>
      <c r="J129" s="144" t="s">
        <v>1652</v>
      </c>
      <c r="K129" s="144" t="s">
        <v>1653</v>
      </c>
      <c r="L129" s="144" t="s">
        <v>214</v>
      </c>
      <c r="M129" s="144" t="s">
        <v>176</v>
      </c>
      <c r="N129" s="144" t="s">
        <v>133</v>
      </c>
      <c r="O129" s="144" t="s">
        <v>178</v>
      </c>
      <c r="P129" s="144" t="s">
        <v>215</v>
      </c>
      <c r="Q129" s="144" t="s">
        <v>179</v>
      </c>
      <c r="R129" s="144" t="s">
        <v>176</v>
      </c>
      <c r="S129" s="144" t="s">
        <v>216</v>
      </c>
      <c r="T129" s="144" t="s">
        <v>173</v>
      </c>
      <c r="U129" s="144" t="s">
        <v>143</v>
      </c>
      <c r="V129" s="144" t="s">
        <v>743</v>
      </c>
      <c r="W129" s="144" t="s">
        <v>921</v>
      </c>
      <c r="X129" s="51" t="str">
        <f t="shared" si="2"/>
        <v>3</v>
      </c>
      <c r="Y129" s="51" t="str">
        <f>IF(T129="","",IF(T129&lt;&gt;'Tabelas auxiliares'!$B$236,"FOLHA DE PESSOAL",IF(X129='Tabelas auxiliares'!$A$237,"CUSTEIO",IF(X129='Tabelas auxiliares'!$A$236,"INVESTIMENTO","ERRO - VERIFICAR"))))</f>
        <v>FOLHA DE PESSOAL</v>
      </c>
      <c r="Z129" s="64">
        <f t="shared" si="3"/>
        <v>252.37</v>
      </c>
      <c r="AA129" s="145"/>
      <c r="AB129" s="145"/>
      <c r="AC129" s="146">
        <v>252.37</v>
      </c>
      <c r="AD129" s="122" t="s">
        <v>219</v>
      </c>
      <c r="AE129" s="122" t="s">
        <v>190</v>
      </c>
      <c r="AF129" s="122" t="s">
        <v>134</v>
      </c>
      <c r="AG129" s="122" t="s">
        <v>178</v>
      </c>
      <c r="AH129" s="122" t="s">
        <v>213</v>
      </c>
      <c r="AI129" s="122" t="s">
        <v>179</v>
      </c>
      <c r="AJ129" s="122" t="s">
        <v>176</v>
      </c>
      <c r="AK129" s="122" t="s">
        <v>120</v>
      </c>
      <c r="AL129" s="122" t="s">
        <v>172</v>
      </c>
      <c r="AM129" s="122" t="s">
        <v>122</v>
      </c>
      <c r="AN129" s="122" t="s">
        <v>740</v>
      </c>
      <c r="AO129" s="122" t="s">
        <v>647</v>
      </c>
    </row>
    <row r="130" spans="1:41" x14ac:dyDescent="0.25">
      <c r="A130" s="143" t="s">
        <v>1060</v>
      </c>
      <c r="B130" t="s">
        <v>483</v>
      </c>
      <c r="C130" t="s">
        <v>1061</v>
      </c>
      <c r="D130" t="s">
        <v>90</v>
      </c>
      <c r="E130" t="s">
        <v>117</v>
      </c>
      <c r="F130" s="51" t="str">
        <f>IFERROR(VLOOKUP(D130,'Tabelas auxiliares'!$A$3:$B$61,2,FALSE),"")</f>
        <v>SUGEPE-FOLHA - PASEP + AUX. MORADIA</v>
      </c>
      <c r="G130" s="51" t="str">
        <f>IFERROR(VLOOKUP($B130,'Tabelas auxiliares'!$A$65:$C$102,2,FALSE),"")</f>
        <v>Folha de pagamento - Ativos, Previdência, PASEP</v>
      </c>
      <c r="H130" s="51" t="str">
        <f>IFERROR(VLOOKUP($B130,'Tabelas auxiliares'!$A$65:$C$102,3,FALSE),"")</f>
        <v>FOLHA DE PAGAMENTO / CONTRIBUICAO PARA O PSS / SUBSTITUICOES / INSS PATRONAL / PASEP</v>
      </c>
      <c r="I130" s="144" t="s">
        <v>1651</v>
      </c>
      <c r="J130" s="144" t="s">
        <v>1652</v>
      </c>
      <c r="K130" s="144" t="s">
        <v>1654</v>
      </c>
      <c r="L130" s="144" t="s">
        <v>214</v>
      </c>
      <c r="M130" s="144" t="s">
        <v>176</v>
      </c>
      <c r="N130" s="144" t="s">
        <v>133</v>
      </c>
      <c r="O130" s="144" t="s">
        <v>178</v>
      </c>
      <c r="P130" s="144" t="s">
        <v>215</v>
      </c>
      <c r="Q130" s="144" t="s">
        <v>179</v>
      </c>
      <c r="R130" s="144" t="s">
        <v>176</v>
      </c>
      <c r="S130" s="144" t="s">
        <v>216</v>
      </c>
      <c r="T130" s="144" t="s">
        <v>173</v>
      </c>
      <c r="U130" s="144" t="s">
        <v>143</v>
      </c>
      <c r="V130" s="144" t="s">
        <v>744</v>
      </c>
      <c r="W130" s="144" t="s">
        <v>648</v>
      </c>
      <c r="X130" s="51" t="str">
        <f t="shared" si="2"/>
        <v>3</v>
      </c>
      <c r="Y130" s="51" t="str">
        <f>IF(T130="","",IF(T130&lt;&gt;'Tabelas auxiliares'!$B$236,"FOLHA DE PESSOAL",IF(X130='Tabelas auxiliares'!$A$237,"CUSTEIO",IF(X130='Tabelas auxiliares'!$A$236,"INVESTIMENTO","ERRO - VERIFICAR"))))</f>
        <v>FOLHA DE PESSOAL</v>
      </c>
      <c r="Z130" s="64">
        <f t="shared" si="3"/>
        <v>68277.119999999995</v>
      </c>
      <c r="AA130" s="145"/>
      <c r="AB130" s="145"/>
      <c r="AC130" s="146">
        <v>68277.119999999995</v>
      </c>
      <c r="AD130" s="122" t="s">
        <v>123</v>
      </c>
      <c r="AE130" s="122" t="s">
        <v>190</v>
      </c>
      <c r="AF130" s="122" t="s">
        <v>134</v>
      </c>
      <c r="AG130" s="122" t="s">
        <v>178</v>
      </c>
      <c r="AH130" s="122" t="s">
        <v>213</v>
      </c>
      <c r="AI130" s="122" t="s">
        <v>179</v>
      </c>
      <c r="AJ130" s="122" t="s">
        <v>176</v>
      </c>
      <c r="AK130" s="122" t="s">
        <v>120</v>
      </c>
      <c r="AL130" s="122" t="s">
        <v>172</v>
      </c>
      <c r="AM130" s="122" t="s">
        <v>122</v>
      </c>
      <c r="AN130" s="122" t="s">
        <v>740</v>
      </c>
      <c r="AO130" s="122" t="s">
        <v>647</v>
      </c>
    </row>
    <row r="131" spans="1:41" x14ac:dyDescent="0.25">
      <c r="A131" s="143" t="s">
        <v>1060</v>
      </c>
      <c r="B131" t="s">
        <v>483</v>
      </c>
      <c r="C131" t="s">
        <v>1061</v>
      </c>
      <c r="D131" t="s">
        <v>90</v>
      </c>
      <c r="E131" t="s">
        <v>117</v>
      </c>
      <c r="F131" s="51" t="str">
        <f>IFERROR(VLOOKUP(D131,'Tabelas auxiliares'!$A$3:$B$61,2,FALSE),"")</f>
        <v>SUGEPE-FOLHA - PASEP + AUX. MORADIA</v>
      </c>
      <c r="G131" s="51" t="str">
        <f>IFERROR(VLOOKUP($B131,'Tabelas auxiliares'!$A$65:$C$102,2,FALSE),"")</f>
        <v>Folha de pagamento - Ativos, Previdência, PASEP</v>
      </c>
      <c r="H131" s="51" t="str">
        <f>IFERROR(VLOOKUP($B131,'Tabelas auxiliares'!$A$65:$C$102,3,FALSE),"")</f>
        <v>FOLHA DE PAGAMENTO / CONTRIBUICAO PARA O PSS / SUBSTITUICOES / INSS PATRONAL / PASEP</v>
      </c>
      <c r="I131" s="144" t="s">
        <v>1651</v>
      </c>
      <c r="J131" s="144" t="s">
        <v>1652</v>
      </c>
      <c r="K131" s="144" t="s">
        <v>1655</v>
      </c>
      <c r="L131" s="144" t="s">
        <v>214</v>
      </c>
      <c r="M131" s="144" t="s">
        <v>176</v>
      </c>
      <c r="N131" s="144" t="s">
        <v>135</v>
      </c>
      <c r="O131" s="144" t="s">
        <v>178</v>
      </c>
      <c r="P131" s="144" t="s">
        <v>208</v>
      </c>
      <c r="Q131" s="144" t="s">
        <v>179</v>
      </c>
      <c r="R131" s="144" t="s">
        <v>176</v>
      </c>
      <c r="S131" s="144" t="s">
        <v>120</v>
      </c>
      <c r="T131" s="144" t="s">
        <v>173</v>
      </c>
      <c r="U131" s="144" t="s">
        <v>144</v>
      </c>
      <c r="V131" s="144" t="s">
        <v>745</v>
      </c>
      <c r="W131" s="144" t="s">
        <v>649</v>
      </c>
      <c r="X131" s="51" t="str">
        <f t="shared" si="2"/>
        <v>3</v>
      </c>
      <c r="Y131" s="51" t="str">
        <f>IF(T131="","",IF(T131&lt;&gt;'Tabelas auxiliares'!$B$236,"FOLHA DE PESSOAL",IF(X131='Tabelas auxiliares'!$A$237,"CUSTEIO",IF(X131='Tabelas auxiliares'!$A$236,"INVESTIMENTO","ERRO - VERIFICAR"))))</f>
        <v>FOLHA DE PESSOAL</v>
      </c>
      <c r="Z131" s="64">
        <f t="shared" si="3"/>
        <v>681538.9</v>
      </c>
      <c r="AA131" s="146">
        <v>26614.62</v>
      </c>
      <c r="AB131" s="145"/>
      <c r="AC131" s="146">
        <v>654924.28</v>
      </c>
      <c r="AD131" s="122" t="s">
        <v>220</v>
      </c>
      <c r="AE131" s="122" t="s">
        <v>190</v>
      </c>
      <c r="AF131" s="122" t="s">
        <v>134</v>
      </c>
      <c r="AG131" s="122" t="s">
        <v>178</v>
      </c>
      <c r="AH131" s="122" t="s">
        <v>213</v>
      </c>
      <c r="AI131" s="122" t="s">
        <v>179</v>
      </c>
      <c r="AJ131" s="122" t="s">
        <v>176</v>
      </c>
      <c r="AK131" s="122" t="s">
        <v>120</v>
      </c>
      <c r="AL131" s="122" t="s">
        <v>172</v>
      </c>
      <c r="AM131" s="122" t="s">
        <v>122</v>
      </c>
      <c r="AN131" s="122" t="s">
        <v>740</v>
      </c>
      <c r="AO131" s="122" t="s">
        <v>647</v>
      </c>
    </row>
    <row r="132" spans="1:41" x14ac:dyDescent="0.25">
      <c r="A132" s="143" t="s">
        <v>1060</v>
      </c>
      <c r="B132" t="s">
        <v>483</v>
      </c>
      <c r="C132" t="s">
        <v>1061</v>
      </c>
      <c r="D132" t="s">
        <v>90</v>
      </c>
      <c r="E132" t="s">
        <v>117</v>
      </c>
      <c r="F132" s="51" t="str">
        <f>IFERROR(VLOOKUP(D132,'Tabelas auxiliares'!$A$3:$B$61,2,FALSE),"")</f>
        <v>SUGEPE-FOLHA - PASEP + AUX. MORADIA</v>
      </c>
      <c r="G132" s="51" t="str">
        <f>IFERROR(VLOOKUP($B132,'Tabelas auxiliares'!$A$65:$C$102,2,FALSE),"")</f>
        <v>Folha de pagamento - Ativos, Previdência, PASEP</v>
      </c>
      <c r="H132" s="51" t="str">
        <f>IFERROR(VLOOKUP($B132,'Tabelas auxiliares'!$A$65:$C$102,3,FALSE),"")</f>
        <v>FOLHA DE PAGAMENTO / CONTRIBUICAO PARA O PSS / SUBSTITUICOES / INSS PATRONAL / PASEP</v>
      </c>
      <c r="I132" s="144" t="s">
        <v>1651</v>
      </c>
      <c r="J132" s="144" t="s">
        <v>1652</v>
      </c>
      <c r="K132" s="144" t="s">
        <v>1655</v>
      </c>
      <c r="L132" s="144" t="s">
        <v>214</v>
      </c>
      <c r="M132" s="144" t="s">
        <v>176</v>
      </c>
      <c r="N132" s="144" t="s">
        <v>135</v>
      </c>
      <c r="O132" s="144" t="s">
        <v>178</v>
      </c>
      <c r="P132" s="144" t="s">
        <v>208</v>
      </c>
      <c r="Q132" s="144" t="s">
        <v>179</v>
      </c>
      <c r="R132" s="144" t="s">
        <v>176</v>
      </c>
      <c r="S132" s="144" t="s">
        <v>120</v>
      </c>
      <c r="T132" s="144" t="s">
        <v>173</v>
      </c>
      <c r="U132" s="144" t="s">
        <v>144</v>
      </c>
      <c r="V132" s="144" t="s">
        <v>746</v>
      </c>
      <c r="W132" s="144" t="s">
        <v>922</v>
      </c>
      <c r="X132" s="51" t="str">
        <f t="shared" ref="X132:X195" si="4">LEFT(V132,1)</f>
        <v>3</v>
      </c>
      <c r="Y132" s="51" t="str">
        <f>IF(T132="","",IF(T132&lt;&gt;'Tabelas auxiliares'!$B$236,"FOLHA DE PESSOAL",IF(X132='Tabelas auxiliares'!$A$237,"CUSTEIO",IF(X132='Tabelas auxiliares'!$A$236,"INVESTIMENTO","ERRO - VERIFICAR"))))</f>
        <v>FOLHA DE PESSOAL</v>
      </c>
      <c r="Z132" s="64">
        <f t="shared" si="3"/>
        <v>32855.29</v>
      </c>
      <c r="AA132" s="146">
        <v>1602.7</v>
      </c>
      <c r="AB132" s="145"/>
      <c r="AC132" s="146">
        <v>31252.59</v>
      </c>
      <c r="AD132" s="122" t="s">
        <v>221</v>
      </c>
      <c r="AE132" s="122" t="s">
        <v>199</v>
      </c>
      <c r="AF132" s="122" t="s">
        <v>135</v>
      </c>
      <c r="AG132" s="122" t="s">
        <v>178</v>
      </c>
      <c r="AH132" s="122" t="s">
        <v>208</v>
      </c>
      <c r="AI132" s="122" t="s">
        <v>179</v>
      </c>
      <c r="AJ132" s="122" t="s">
        <v>176</v>
      </c>
      <c r="AK132" s="122" t="s">
        <v>120</v>
      </c>
      <c r="AL132" s="122" t="s">
        <v>173</v>
      </c>
      <c r="AM132" s="122" t="s">
        <v>144</v>
      </c>
      <c r="AN132" s="122" t="s">
        <v>737</v>
      </c>
      <c r="AO132" s="122" t="s">
        <v>917</v>
      </c>
    </row>
    <row r="133" spans="1:41" x14ac:dyDescent="0.25">
      <c r="A133" s="143" t="s">
        <v>1060</v>
      </c>
      <c r="B133" t="s">
        <v>483</v>
      </c>
      <c r="C133" t="s">
        <v>1061</v>
      </c>
      <c r="D133" t="s">
        <v>90</v>
      </c>
      <c r="E133" t="s">
        <v>117</v>
      </c>
      <c r="F133" s="51" t="str">
        <f>IFERROR(VLOOKUP(D133,'Tabelas auxiliares'!$A$3:$B$61,2,FALSE),"")</f>
        <v>SUGEPE-FOLHA - PASEP + AUX. MORADIA</v>
      </c>
      <c r="G133" s="51" t="str">
        <f>IFERROR(VLOOKUP($B133,'Tabelas auxiliares'!$A$65:$C$102,2,FALSE),"")</f>
        <v>Folha de pagamento - Ativos, Previdência, PASEP</v>
      </c>
      <c r="H133" s="51" t="str">
        <f>IFERROR(VLOOKUP($B133,'Tabelas auxiliares'!$A$65:$C$102,3,FALSE),"")</f>
        <v>FOLHA DE PAGAMENTO / CONTRIBUICAO PARA O PSS / SUBSTITUICOES / INSS PATRONAL / PASEP</v>
      </c>
      <c r="I133" s="144" t="s">
        <v>1651</v>
      </c>
      <c r="J133" s="144" t="s">
        <v>1652</v>
      </c>
      <c r="K133" s="144" t="s">
        <v>1655</v>
      </c>
      <c r="L133" s="144" t="s">
        <v>214</v>
      </c>
      <c r="M133" s="144" t="s">
        <v>176</v>
      </c>
      <c r="N133" s="144" t="s">
        <v>135</v>
      </c>
      <c r="O133" s="144" t="s">
        <v>178</v>
      </c>
      <c r="P133" s="144" t="s">
        <v>208</v>
      </c>
      <c r="Q133" s="144" t="s">
        <v>179</v>
      </c>
      <c r="R133" s="144" t="s">
        <v>176</v>
      </c>
      <c r="S133" s="144" t="s">
        <v>120</v>
      </c>
      <c r="T133" s="144" t="s">
        <v>173</v>
      </c>
      <c r="U133" s="144" t="s">
        <v>144</v>
      </c>
      <c r="V133" s="144" t="s">
        <v>747</v>
      </c>
      <c r="W133" s="144" t="s">
        <v>923</v>
      </c>
      <c r="X133" s="51" t="str">
        <f t="shared" si="4"/>
        <v>3</v>
      </c>
      <c r="Y133" s="51" t="str">
        <f>IF(T133="","",IF(T133&lt;&gt;'Tabelas auxiliares'!$B$236,"FOLHA DE PESSOAL",IF(X133='Tabelas auxiliares'!$A$237,"CUSTEIO",IF(X133='Tabelas auxiliares'!$A$236,"INVESTIMENTO","ERRO - VERIFICAR"))))</f>
        <v>FOLHA DE PESSOAL</v>
      </c>
      <c r="Z133" s="64">
        <f t="shared" ref="Z133:Z196" si="5">IF(AA133+AB133+AC133&lt;&gt;0,AA133+AB133+AC133,"")</f>
        <v>14157.15</v>
      </c>
      <c r="AA133" s="145"/>
      <c r="AB133" s="145"/>
      <c r="AC133" s="146">
        <v>14157.15</v>
      </c>
      <c r="AD133" s="122" t="s">
        <v>221</v>
      </c>
      <c r="AE133" s="122" t="s">
        <v>199</v>
      </c>
      <c r="AF133" s="122" t="s">
        <v>135</v>
      </c>
      <c r="AG133" s="122" t="s">
        <v>178</v>
      </c>
      <c r="AH133" s="122" t="s">
        <v>208</v>
      </c>
      <c r="AI133" s="122" t="s">
        <v>179</v>
      </c>
      <c r="AJ133" s="122" t="s">
        <v>176</v>
      </c>
      <c r="AK133" s="122" t="s">
        <v>120</v>
      </c>
      <c r="AL133" s="122" t="s">
        <v>173</v>
      </c>
      <c r="AM133" s="122" t="s">
        <v>144</v>
      </c>
      <c r="AN133" s="122" t="s">
        <v>738</v>
      </c>
      <c r="AO133" s="122" t="s">
        <v>918</v>
      </c>
    </row>
    <row r="134" spans="1:41" x14ac:dyDescent="0.25">
      <c r="A134" s="143" t="s">
        <v>1060</v>
      </c>
      <c r="B134" t="s">
        <v>483</v>
      </c>
      <c r="C134" t="s">
        <v>1061</v>
      </c>
      <c r="D134" t="s">
        <v>90</v>
      </c>
      <c r="E134" t="s">
        <v>117</v>
      </c>
      <c r="F134" s="51" t="str">
        <f>IFERROR(VLOOKUP(D134,'Tabelas auxiliares'!$A$3:$B$61,2,FALSE),"")</f>
        <v>SUGEPE-FOLHA - PASEP + AUX. MORADIA</v>
      </c>
      <c r="G134" s="51" t="str">
        <f>IFERROR(VLOOKUP($B134,'Tabelas auxiliares'!$A$65:$C$102,2,FALSE),"")</f>
        <v>Folha de pagamento - Ativos, Previdência, PASEP</v>
      </c>
      <c r="H134" s="51" t="str">
        <f>IFERROR(VLOOKUP($B134,'Tabelas auxiliares'!$A$65:$C$102,3,FALSE),"")</f>
        <v>FOLHA DE PAGAMENTO / CONTRIBUICAO PARA O PSS / SUBSTITUICOES / INSS PATRONAL / PASEP</v>
      </c>
      <c r="I134" s="144" t="s">
        <v>1651</v>
      </c>
      <c r="J134" s="144" t="s">
        <v>1652</v>
      </c>
      <c r="K134" s="144" t="s">
        <v>1656</v>
      </c>
      <c r="L134" s="144" t="s">
        <v>214</v>
      </c>
      <c r="M134" s="144" t="s">
        <v>176</v>
      </c>
      <c r="N134" s="144" t="s">
        <v>135</v>
      </c>
      <c r="O134" s="144" t="s">
        <v>178</v>
      </c>
      <c r="P134" s="144" t="s">
        <v>208</v>
      </c>
      <c r="Q134" s="144" t="s">
        <v>179</v>
      </c>
      <c r="R134" s="144" t="s">
        <v>176</v>
      </c>
      <c r="S134" s="144" t="s">
        <v>120</v>
      </c>
      <c r="T134" s="144" t="s">
        <v>173</v>
      </c>
      <c r="U134" s="144" t="s">
        <v>144</v>
      </c>
      <c r="V134" s="144" t="s">
        <v>748</v>
      </c>
      <c r="W134" s="144" t="s">
        <v>650</v>
      </c>
      <c r="X134" s="51" t="str">
        <f t="shared" si="4"/>
        <v>3</v>
      </c>
      <c r="Y134" s="51" t="str">
        <f>IF(T134="","",IF(T134&lt;&gt;'Tabelas auxiliares'!$B$236,"FOLHA DE PESSOAL",IF(X134='Tabelas auxiliares'!$A$237,"CUSTEIO",IF(X134='Tabelas auxiliares'!$A$236,"INVESTIMENTO","ERRO - VERIFICAR"))))</f>
        <v>FOLHA DE PESSOAL</v>
      </c>
      <c r="Z134" s="64">
        <f t="shared" si="5"/>
        <v>8303780.9500000002</v>
      </c>
      <c r="AA134" s="146">
        <v>14638.41</v>
      </c>
      <c r="AB134" s="145"/>
      <c r="AC134" s="146">
        <v>8289142.54</v>
      </c>
      <c r="AD134" s="122" t="s">
        <v>222</v>
      </c>
      <c r="AE134" s="122" t="s">
        <v>190</v>
      </c>
      <c r="AF134" s="122" t="s">
        <v>177</v>
      </c>
      <c r="AG134" s="122" t="s">
        <v>178</v>
      </c>
      <c r="AH134" s="122" t="s">
        <v>288</v>
      </c>
      <c r="AI134" s="122" t="s">
        <v>179</v>
      </c>
      <c r="AJ134" s="122" t="s">
        <v>176</v>
      </c>
      <c r="AK134" s="122" t="s">
        <v>120</v>
      </c>
      <c r="AL134" s="122" t="s">
        <v>174</v>
      </c>
      <c r="AM134" s="122" t="s">
        <v>119</v>
      </c>
      <c r="AN134" s="122" t="s">
        <v>728</v>
      </c>
      <c r="AO134" s="122" t="s">
        <v>904</v>
      </c>
    </row>
    <row r="135" spans="1:41" x14ac:dyDescent="0.25">
      <c r="A135" s="143" t="s">
        <v>1060</v>
      </c>
      <c r="B135" t="s">
        <v>483</v>
      </c>
      <c r="C135" t="s">
        <v>1061</v>
      </c>
      <c r="D135" t="s">
        <v>90</v>
      </c>
      <c r="E135" t="s">
        <v>117</v>
      </c>
      <c r="F135" s="51" t="str">
        <f>IFERROR(VLOOKUP(D135,'Tabelas auxiliares'!$A$3:$B$61,2,FALSE),"")</f>
        <v>SUGEPE-FOLHA - PASEP + AUX. MORADIA</v>
      </c>
      <c r="G135" s="51" t="str">
        <f>IFERROR(VLOOKUP($B135,'Tabelas auxiliares'!$A$65:$C$102,2,FALSE),"")</f>
        <v>Folha de pagamento - Ativos, Previdência, PASEP</v>
      </c>
      <c r="H135" s="51" t="str">
        <f>IFERROR(VLOOKUP($B135,'Tabelas auxiliares'!$A$65:$C$102,3,FALSE),"")</f>
        <v>FOLHA DE PAGAMENTO / CONTRIBUICAO PARA O PSS / SUBSTITUICOES / INSS PATRONAL / PASEP</v>
      </c>
      <c r="I135" s="144" t="s">
        <v>1651</v>
      </c>
      <c r="J135" s="144" t="s">
        <v>1652</v>
      </c>
      <c r="K135" s="144" t="s">
        <v>1656</v>
      </c>
      <c r="L135" s="144" t="s">
        <v>214</v>
      </c>
      <c r="M135" s="144" t="s">
        <v>176</v>
      </c>
      <c r="N135" s="144" t="s">
        <v>135</v>
      </c>
      <c r="O135" s="144" t="s">
        <v>178</v>
      </c>
      <c r="P135" s="144" t="s">
        <v>208</v>
      </c>
      <c r="Q135" s="144" t="s">
        <v>179</v>
      </c>
      <c r="R135" s="144" t="s">
        <v>176</v>
      </c>
      <c r="S135" s="144" t="s">
        <v>120</v>
      </c>
      <c r="T135" s="144" t="s">
        <v>173</v>
      </c>
      <c r="U135" s="144" t="s">
        <v>144</v>
      </c>
      <c r="V135" s="144" t="s">
        <v>749</v>
      </c>
      <c r="W135" s="144" t="s">
        <v>924</v>
      </c>
      <c r="X135" s="51" t="str">
        <f t="shared" si="4"/>
        <v>3</v>
      </c>
      <c r="Y135" s="51" t="str">
        <f>IF(T135="","",IF(T135&lt;&gt;'Tabelas auxiliares'!$B$236,"FOLHA DE PESSOAL",IF(X135='Tabelas auxiliares'!$A$237,"CUSTEIO",IF(X135='Tabelas auxiliares'!$A$236,"INVESTIMENTO","ERRO - VERIFICAR"))))</f>
        <v>FOLHA DE PESSOAL</v>
      </c>
      <c r="Z135" s="64">
        <f t="shared" si="5"/>
        <v>1013.7</v>
      </c>
      <c r="AA135" s="145"/>
      <c r="AB135" s="145"/>
      <c r="AC135" s="146">
        <v>1013.7</v>
      </c>
      <c r="AD135" s="122" t="s">
        <v>223</v>
      </c>
      <c r="AE135" s="122" t="s">
        <v>176</v>
      </c>
      <c r="AF135" s="122" t="s">
        <v>133</v>
      </c>
      <c r="AG135" s="122" t="s">
        <v>178</v>
      </c>
      <c r="AH135" s="122" t="s">
        <v>215</v>
      </c>
      <c r="AI135" s="122" t="s">
        <v>179</v>
      </c>
      <c r="AJ135" s="122" t="s">
        <v>176</v>
      </c>
      <c r="AK135" s="122" t="s">
        <v>216</v>
      </c>
      <c r="AL135" s="122" t="s">
        <v>173</v>
      </c>
      <c r="AM135" s="122" t="s">
        <v>143</v>
      </c>
      <c r="AN135" s="122" t="s">
        <v>741</v>
      </c>
      <c r="AO135" s="122" t="s">
        <v>919</v>
      </c>
    </row>
    <row r="136" spans="1:41" x14ac:dyDescent="0.25">
      <c r="A136" s="143" t="s">
        <v>1060</v>
      </c>
      <c r="B136" t="s">
        <v>483</v>
      </c>
      <c r="C136" t="s">
        <v>1061</v>
      </c>
      <c r="D136" t="s">
        <v>90</v>
      </c>
      <c r="E136" t="s">
        <v>117</v>
      </c>
      <c r="F136" s="51" t="str">
        <f>IFERROR(VLOOKUP(D136,'Tabelas auxiliares'!$A$3:$B$61,2,FALSE),"")</f>
        <v>SUGEPE-FOLHA - PASEP + AUX. MORADIA</v>
      </c>
      <c r="G136" s="51" t="str">
        <f>IFERROR(VLOOKUP($B136,'Tabelas auxiliares'!$A$65:$C$102,2,FALSE),"")</f>
        <v>Folha de pagamento - Ativos, Previdência, PASEP</v>
      </c>
      <c r="H136" s="51" t="str">
        <f>IFERROR(VLOOKUP($B136,'Tabelas auxiliares'!$A$65:$C$102,3,FALSE),"")</f>
        <v>FOLHA DE PAGAMENTO / CONTRIBUICAO PARA O PSS / SUBSTITUICOES / INSS PATRONAL / PASEP</v>
      </c>
      <c r="I136" s="144" t="s">
        <v>1651</v>
      </c>
      <c r="J136" s="144" t="s">
        <v>1652</v>
      </c>
      <c r="K136" s="144" t="s">
        <v>1656</v>
      </c>
      <c r="L136" s="144" t="s">
        <v>214</v>
      </c>
      <c r="M136" s="144" t="s">
        <v>176</v>
      </c>
      <c r="N136" s="144" t="s">
        <v>135</v>
      </c>
      <c r="O136" s="144" t="s">
        <v>178</v>
      </c>
      <c r="P136" s="144" t="s">
        <v>208</v>
      </c>
      <c r="Q136" s="144" t="s">
        <v>179</v>
      </c>
      <c r="R136" s="144" t="s">
        <v>176</v>
      </c>
      <c r="S136" s="144" t="s">
        <v>120</v>
      </c>
      <c r="T136" s="144" t="s">
        <v>173</v>
      </c>
      <c r="U136" s="144" t="s">
        <v>144</v>
      </c>
      <c r="V136" s="144" t="s">
        <v>750</v>
      </c>
      <c r="W136" s="144" t="s">
        <v>925</v>
      </c>
      <c r="X136" s="51" t="str">
        <f t="shared" si="4"/>
        <v>3</v>
      </c>
      <c r="Y136" s="51" t="str">
        <f>IF(T136="","",IF(T136&lt;&gt;'Tabelas auxiliares'!$B$236,"FOLHA DE PESSOAL",IF(X136='Tabelas auxiliares'!$A$237,"CUSTEIO",IF(X136='Tabelas auxiliares'!$A$236,"INVESTIMENTO","ERRO - VERIFICAR"))))</f>
        <v>FOLHA DE PESSOAL</v>
      </c>
      <c r="Z136" s="64">
        <f t="shared" si="5"/>
        <v>582.34</v>
      </c>
      <c r="AA136" s="145"/>
      <c r="AB136" s="145"/>
      <c r="AC136" s="146">
        <v>582.34</v>
      </c>
      <c r="AD136" s="122" t="s">
        <v>223</v>
      </c>
      <c r="AE136" s="122" t="s">
        <v>176</v>
      </c>
      <c r="AF136" s="122" t="s">
        <v>133</v>
      </c>
      <c r="AG136" s="122" t="s">
        <v>178</v>
      </c>
      <c r="AH136" s="122" t="s">
        <v>215</v>
      </c>
      <c r="AI136" s="122" t="s">
        <v>179</v>
      </c>
      <c r="AJ136" s="122" t="s">
        <v>176</v>
      </c>
      <c r="AK136" s="122" t="s">
        <v>216</v>
      </c>
      <c r="AL136" s="122" t="s">
        <v>173</v>
      </c>
      <c r="AM136" s="122" t="s">
        <v>143</v>
      </c>
      <c r="AN136" s="122" t="s">
        <v>742</v>
      </c>
      <c r="AO136" s="122" t="s">
        <v>920</v>
      </c>
    </row>
    <row r="137" spans="1:41" x14ac:dyDescent="0.25">
      <c r="A137" s="143" t="s">
        <v>1060</v>
      </c>
      <c r="B137" t="s">
        <v>483</v>
      </c>
      <c r="C137" t="s">
        <v>1061</v>
      </c>
      <c r="D137" t="s">
        <v>90</v>
      </c>
      <c r="E137" t="s">
        <v>117</v>
      </c>
      <c r="F137" s="51" t="str">
        <f>IFERROR(VLOOKUP(D137,'Tabelas auxiliares'!$A$3:$B$61,2,FALSE),"")</f>
        <v>SUGEPE-FOLHA - PASEP + AUX. MORADIA</v>
      </c>
      <c r="G137" s="51" t="str">
        <f>IFERROR(VLOOKUP($B137,'Tabelas auxiliares'!$A$65:$C$102,2,FALSE),"")</f>
        <v>Folha de pagamento - Ativos, Previdência, PASEP</v>
      </c>
      <c r="H137" s="51" t="str">
        <f>IFERROR(VLOOKUP($B137,'Tabelas auxiliares'!$A$65:$C$102,3,FALSE),"")</f>
        <v>FOLHA DE PAGAMENTO / CONTRIBUICAO PARA O PSS / SUBSTITUICOES / INSS PATRONAL / PASEP</v>
      </c>
      <c r="I137" s="144" t="s">
        <v>1651</v>
      </c>
      <c r="J137" s="144" t="s">
        <v>1652</v>
      </c>
      <c r="K137" s="144" t="s">
        <v>1656</v>
      </c>
      <c r="L137" s="144" t="s">
        <v>214</v>
      </c>
      <c r="M137" s="144" t="s">
        <v>176</v>
      </c>
      <c r="N137" s="144" t="s">
        <v>135</v>
      </c>
      <c r="O137" s="144" t="s">
        <v>178</v>
      </c>
      <c r="P137" s="144" t="s">
        <v>208</v>
      </c>
      <c r="Q137" s="144" t="s">
        <v>179</v>
      </c>
      <c r="R137" s="144" t="s">
        <v>176</v>
      </c>
      <c r="S137" s="144" t="s">
        <v>120</v>
      </c>
      <c r="T137" s="144" t="s">
        <v>173</v>
      </c>
      <c r="U137" s="144" t="s">
        <v>144</v>
      </c>
      <c r="V137" s="144" t="s">
        <v>751</v>
      </c>
      <c r="W137" s="144" t="s">
        <v>926</v>
      </c>
      <c r="X137" s="51" t="str">
        <f t="shared" si="4"/>
        <v>3</v>
      </c>
      <c r="Y137" s="51" t="str">
        <f>IF(T137="","",IF(T137&lt;&gt;'Tabelas auxiliares'!$B$236,"FOLHA DE PESSOAL",IF(X137='Tabelas auxiliares'!$A$237,"CUSTEIO",IF(X137='Tabelas auxiliares'!$A$236,"INVESTIMENTO","ERRO - VERIFICAR"))))</f>
        <v>FOLHA DE PESSOAL</v>
      </c>
      <c r="Z137" s="64">
        <f t="shared" si="5"/>
        <v>8633.39</v>
      </c>
      <c r="AA137" s="145"/>
      <c r="AB137" s="145"/>
      <c r="AC137" s="146">
        <v>8633.39</v>
      </c>
      <c r="AD137" s="122" t="s">
        <v>223</v>
      </c>
      <c r="AE137" s="122" t="s">
        <v>176</v>
      </c>
      <c r="AF137" s="122" t="s">
        <v>133</v>
      </c>
      <c r="AG137" s="122" t="s">
        <v>178</v>
      </c>
      <c r="AH137" s="122" t="s">
        <v>215</v>
      </c>
      <c r="AI137" s="122" t="s">
        <v>179</v>
      </c>
      <c r="AJ137" s="122" t="s">
        <v>176</v>
      </c>
      <c r="AK137" s="122" t="s">
        <v>216</v>
      </c>
      <c r="AL137" s="122" t="s">
        <v>173</v>
      </c>
      <c r="AM137" s="122" t="s">
        <v>143</v>
      </c>
      <c r="AN137" s="122" t="s">
        <v>743</v>
      </c>
      <c r="AO137" s="122" t="s">
        <v>921</v>
      </c>
    </row>
    <row r="138" spans="1:41" x14ac:dyDescent="0.25">
      <c r="A138" s="143" t="s">
        <v>1060</v>
      </c>
      <c r="B138" t="s">
        <v>483</v>
      </c>
      <c r="C138" t="s">
        <v>1061</v>
      </c>
      <c r="D138" t="s">
        <v>90</v>
      </c>
      <c r="E138" t="s">
        <v>117</v>
      </c>
      <c r="F138" s="51" t="str">
        <f>IFERROR(VLOOKUP(D138,'Tabelas auxiliares'!$A$3:$B$61,2,FALSE),"")</f>
        <v>SUGEPE-FOLHA - PASEP + AUX. MORADIA</v>
      </c>
      <c r="G138" s="51" t="str">
        <f>IFERROR(VLOOKUP($B138,'Tabelas auxiliares'!$A$65:$C$102,2,FALSE),"")</f>
        <v>Folha de pagamento - Ativos, Previdência, PASEP</v>
      </c>
      <c r="H138" s="51" t="str">
        <f>IFERROR(VLOOKUP($B138,'Tabelas auxiliares'!$A$65:$C$102,3,FALSE),"")</f>
        <v>FOLHA DE PAGAMENTO / CONTRIBUICAO PARA O PSS / SUBSTITUICOES / INSS PATRONAL / PASEP</v>
      </c>
      <c r="I138" s="144" t="s">
        <v>1651</v>
      </c>
      <c r="J138" s="144" t="s">
        <v>1652</v>
      </c>
      <c r="K138" s="144" t="s">
        <v>1656</v>
      </c>
      <c r="L138" s="144" t="s">
        <v>214</v>
      </c>
      <c r="M138" s="144" t="s">
        <v>176</v>
      </c>
      <c r="N138" s="144" t="s">
        <v>135</v>
      </c>
      <c r="O138" s="144" t="s">
        <v>178</v>
      </c>
      <c r="P138" s="144" t="s">
        <v>208</v>
      </c>
      <c r="Q138" s="144" t="s">
        <v>179</v>
      </c>
      <c r="R138" s="144" t="s">
        <v>176</v>
      </c>
      <c r="S138" s="144" t="s">
        <v>120</v>
      </c>
      <c r="T138" s="144" t="s">
        <v>173</v>
      </c>
      <c r="U138" s="144" t="s">
        <v>144</v>
      </c>
      <c r="V138" s="144" t="s">
        <v>752</v>
      </c>
      <c r="W138" s="144" t="s">
        <v>651</v>
      </c>
      <c r="X138" s="51" t="str">
        <f t="shared" si="4"/>
        <v>3</v>
      </c>
      <c r="Y138" s="51" t="str">
        <f>IF(T138="","",IF(T138&lt;&gt;'Tabelas auxiliares'!$B$236,"FOLHA DE PESSOAL",IF(X138='Tabelas auxiliares'!$A$237,"CUSTEIO",IF(X138='Tabelas auxiliares'!$A$236,"INVESTIMENTO","ERRO - VERIFICAR"))))</f>
        <v>FOLHA DE PESSOAL</v>
      </c>
      <c r="Z138" s="64">
        <f t="shared" si="5"/>
        <v>28826.7</v>
      </c>
      <c r="AA138" s="145"/>
      <c r="AB138" s="145"/>
      <c r="AC138" s="146">
        <v>28826.7</v>
      </c>
      <c r="AD138" s="122" t="s">
        <v>223</v>
      </c>
      <c r="AE138" s="122" t="s">
        <v>176</v>
      </c>
      <c r="AF138" s="122" t="s">
        <v>133</v>
      </c>
      <c r="AG138" s="122" t="s">
        <v>178</v>
      </c>
      <c r="AH138" s="122" t="s">
        <v>215</v>
      </c>
      <c r="AI138" s="122" t="s">
        <v>179</v>
      </c>
      <c r="AJ138" s="122" t="s">
        <v>176</v>
      </c>
      <c r="AK138" s="122" t="s">
        <v>216</v>
      </c>
      <c r="AL138" s="122" t="s">
        <v>173</v>
      </c>
      <c r="AM138" s="122" t="s">
        <v>143</v>
      </c>
      <c r="AN138" s="122" t="s">
        <v>744</v>
      </c>
      <c r="AO138" s="122" t="s">
        <v>648</v>
      </c>
    </row>
    <row r="139" spans="1:41" x14ac:dyDescent="0.25">
      <c r="A139" s="143" t="s">
        <v>1060</v>
      </c>
      <c r="B139" t="s">
        <v>483</v>
      </c>
      <c r="C139" t="s">
        <v>1061</v>
      </c>
      <c r="D139" t="s">
        <v>90</v>
      </c>
      <c r="E139" t="s">
        <v>117</v>
      </c>
      <c r="F139" s="51" t="str">
        <f>IFERROR(VLOOKUP(D139,'Tabelas auxiliares'!$A$3:$B$61,2,FALSE),"")</f>
        <v>SUGEPE-FOLHA - PASEP + AUX. MORADIA</v>
      </c>
      <c r="G139" s="51" t="str">
        <f>IFERROR(VLOOKUP($B139,'Tabelas auxiliares'!$A$65:$C$102,2,FALSE),"")</f>
        <v>Folha de pagamento - Ativos, Previdência, PASEP</v>
      </c>
      <c r="H139" s="51" t="str">
        <f>IFERROR(VLOOKUP($B139,'Tabelas auxiliares'!$A$65:$C$102,3,FALSE),"")</f>
        <v>FOLHA DE PAGAMENTO / CONTRIBUICAO PARA O PSS / SUBSTITUICOES / INSS PATRONAL / PASEP</v>
      </c>
      <c r="I139" s="144" t="s">
        <v>1651</v>
      </c>
      <c r="J139" s="144" t="s">
        <v>1652</v>
      </c>
      <c r="K139" s="144" t="s">
        <v>1656</v>
      </c>
      <c r="L139" s="144" t="s">
        <v>214</v>
      </c>
      <c r="M139" s="144" t="s">
        <v>176</v>
      </c>
      <c r="N139" s="144" t="s">
        <v>135</v>
      </c>
      <c r="O139" s="144" t="s">
        <v>178</v>
      </c>
      <c r="P139" s="144" t="s">
        <v>208</v>
      </c>
      <c r="Q139" s="144" t="s">
        <v>179</v>
      </c>
      <c r="R139" s="144" t="s">
        <v>176</v>
      </c>
      <c r="S139" s="144" t="s">
        <v>120</v>
      </c>
      <c r="T139" s="144" t="s">
        <v>173</v>
      </c>
      <c r="U139" s="144" t="s">
        <v>144</v>
      </c>
      <c r="V139" s="144" t="s">
        <v>753</v>
      </c>
      <c r="W139" s="144" t="s">
        <v>652</v>
      </c>
      <c r="X139" s="51" t="str">
        <f t="shared" si="4"/>
        <v>3</v>
      </c>
      <c r="Y139" s="51" t="str">
        <f>IF(T139="","",IF(T139&lt;&gt;'Tabelas auxiliares'!$B$236,"FOLHA DE PESSOAL",IF(X139='Tabelas auxiliares'!$A$237,"CUSTEIO",IF(X139='Tabelas auxiliares'!$A$236,"INVESTIMENTO","ERRO - VERIFICAR"))))</f>
        <v>FOLHA DE PESSOAL</v>
      </c>
      <c r="Z139" s="64">
        <f t="shared" si="5"/>
        <v>9298.1299999999992</v>
      </c>
      <c r="AA139" s="146">
        <v>1067</v>
      </c>
      <c r="AB139" s="145"/>
      <c r="AC139" s="146">
        <v>8231.1299999999992</v>
      </c>
      <c r="AD139" s="122" t="s">
        <v>223</v>
      </c>
      <c r="AE139" s="122" t="s">
        <v>176</v>
      </c>
      <c r="AF139" s="122" t="s">
        <v>135</v>
      </c>
      <c r="AG139" s="122" t="s">
        <v>178</v>
      </c>
      <c r="AH139" s="122" t="s">
        <v>208</v>
      </c>
      <c r="AI139" s="122" t="s">
        <v>179</v>
      </c>
      <c r="AJ139" s="122" t="s">
        <v>176</v>
      </c>
      <c r="AK139" s="122" t="s">
        <v>120</v>
      </c>
      <c r="AL139" s="122" t="s">
        <v>173</v>
      </c>
      <c r="AM139" s="122" t="s">
        <v>144</v>
      </c>
      <c r="AN139" s="122" t="s">
        <v>745</v>
      </c>
      <c r="AO139" s="122" t="s">
        <v>649</v>
      </c>
    </row>
    <row r="140" spans="1:41" x14ac:dyDescent="0.25">
      <c r="A140" s="143" t="s">
        <v>1060</v>
      </c>
      <c r="B140" t="s">
        <v>483</v>
      </c>
      <c r="C140" t="s">
        <v>1061</v>
      </c>
      <c r="D140" t="s">
        <v>90</v>
      </c>
      <c r="E140" t="s">
        <v>117</v>
      </c>
      <c r="F140" s="51" t="str">
        <f>IFERROR(VLOOKUP(D140,'Tabelas auxiliares'!$A$3:$B$61,2,FALSE),"")</f>
        <v>SUGEPE-FOLHA - PASEP + AUX. MORADIA</v>
      </c>
      <c r="G140" s="51" t="str">
        <f>IFERROR(VLOOKUP($B140,'Tabelas auxiliares'!$A$65:$C$102,2,FALSE),"")</f>
        <v>Folha de pagamento - Ativos, Previdência, PASEP</v>
      </c>
      <c r="H140" s="51" t="str">
        <f>IFERROR(VLOOKUP($B140,'Tabelas auxiliares'!$A$65:$C$102,3,FALSE),"")</f>
        <v>FOLHA DE PAGAMENTO / CONTRIBUICAO PARA O PSS / SUBSTITUICOES / INSS PATRONAL / PASEP</v>
      </c>
      <c r="I140" s="144" t="s">
        <v>1651</v>
      </c>
      <c r="J140" s="144" t="s">
        <v>1652</v>
      </c>
      <c r="K140" s="144" t="s">
        <v>1656</v>
      </c>
      <c r="L140" s="144" t="s">
        <v>214</v>
      </c>
      <c r="M140" s="144" t="s">
        <v>176</v>
      </c>
      <c r="N140" s="144" t="s">
        <v>135</v>
      </c>
      <c r="O140" s="144" t="s">
        <v>178</v>
      </c>
      <c r="P140" s="144" t="s">
        <v>208</v>
      </c>
      <c r="Q140" s="144" t="s">
        <v>179</v>
      </c>
      <c r="R140" s="144" t="s">
        <v>176</v>
      </c>
      <c r="S140" s="144" t="s">
        <v>120</v>
      </c>
      <c r="T140" s="144" t="s">
        <v>173</v>
      </c>
      <c r="U140" s="144" t="s">
        <v>144</v>
      </c>
      <c r="V140" s="144" t="s">
        <v>754</v>
      </c>
      <c r="W140" s="144" t="s">
        <v>653</v>
      </c>
      <c r="X140" s="51" t="str">
        <f t="shared" si="4"/>
        <v>3</v>
      </c>
      <c r="Y140" s="51" t="str">
        <f>IF(T140="","",IF(T140&lt;&gt;'Tabelas auxiliares'!$B$236,"FOLHA DE PESSOAL",IF(X140='Tabelas auxiliares'!$A$237,"CUSTEIO",IF(X140='Tabelas auxiliares'!$A$236,"INVESTIMENTO","ERRO - VERIFICAR"))))</f>
        <v>FOLHA DE PESSOAL</v>
      </c>
      <c r="Z140" s="64">
        <f t="shared" si="5"/>
        <v>7080566.1600000001</v>
      </c>
      <c r="AA140" s="146">
        <v>643.61</v>
      </c>
      <c r="AB140" s="145"/>
      <c r="AC140" s="146">
        <v>7079922.5499999998</v>
      </c>
      <c r="AD140" s="122" t="s">
        <v>223</v>
      </c>
      <c r="AE140" s="122" t="s">
        <v>176</v>
      </c>
      <c r="AF140" s="122" t="s">
        <v>135</v>
      </c>
      <c r="AG140" s="122" t="s">
        <v>178</v>
      </c>
      <c r="AH140" s="122" t="s">
        <v>208</v>
      </c>
      <c r="AI140" s="122" t="s">
        <v>179</v>
      </c>
      <c r="AJ140" s="122" t="s">
        <v>176</v>
      </c>
      <c r="AK140" s="122" t="s">
        <v>120</v>
      </c>
      <c r="AL140" s="122" t="s">
        <v>173</v>
      </c>
      <c r="AM140" s="122" t="s">
        <v>144</v>
      </c>
      <c r="AN140" s="122" t="s">
        <v>746</v>
      </c>
      <c r="AO140" s="122" t="s">
        <v>922</v>
      </c>
    </row>
    <row r="141" spans="1:41" x14ac:dyDescent="0.25">
      <c r="A141" s="143" t="s">
        <v>1060</v>
      </c>
      <c r="B141" t="s">
        <v>483</v>
      </c>
      <c r="C141" t="s">
        <v>1061</v>
      </c>
      <c r="D141" t="s">
        <v>90</v>
      </c>
      <c r="E141" t="s">
        <v>117</v>
      </c>
      <c r="F141" s="51" t="str">
        <f>IFERROR(VLOOKUP(D141,'Tabelas auxiliares'!$A$3:$B$61,2,FALSE),"")</f>
        <v>SUGEPE-FOLHA - PASEP + AUX. MORADIA</v>
      </c>
      <c r="G141" s="51" t="str">
        <f>IFERROR(VLOOKUP($B141,'Tabelas auxiliares'!$A$65:$C$102,2,FALSE),"")</f>
        <v>Folha de pagamento - Ativos, Previdência, PASEP</v>
      </c>
      <c r="H141" s="51" t="str">
        <f>IFERROR(VLOOKUP($B141,'Tabelas auxiliares'!$A$65:$C$102,3,FALSE),"")</f>
        <v>FOLHA DE PAGAMENTO / CONTRIBUICAO PARA O PSS / SUBSTITUICOES / INSS PATRONAL / PASEP</v>
      </c>
      <c r="I141" s="144" t="s">
        <v>1651</v>
      </c>
      <c r="J141" s="144" t="s">
        <v>1652</v>
      </c>
      <c r="K141" s="144" t="s">
        <v>1656</v>
      </c>
      <c r="L141" s="144" t="s">
        <v>214</v>
      </c>
      <c r="M141" s="144" t="s">
        <v>176</v>
      </c>
      <c r="N141" s="144" t="s">
        <v>135</v>
      </c>
      <c r="O141" s="144" t="s">
        <v>178</v>
      </c>
      <c r="P141" s="144" t="s">
        <v>208</v>
      </c>
      <c r="Q141" s="144" t="s">
        <v>179</v>
      </c>
      <c r="R141" s="144" t="s">
        <v>176</v>
      </c>
      <c r="S141" s="144" t="s">
        <v>120</v>
      </c>
      <c r="T141" s="144" t="s">
        <v>173</v>
      </c>
      <c r="U141" s="144" t="s">
        <v>144</v>
      </c>
      <c r="V141" s="144" t="s">
        <v>755</v>
      </c>
      <c r="W141" s="144" t="s">
        <v>654</v>
      </c>
      <c r="X141" s="51" t="str">
        <f t="shared" si="4"/>
        <v>3</v>
      </c>
      <c r="Y141" s="51" t="str">
        <f>IF(T141="","",IF(T141&lt;&gt;'Tabelas auxiliares'!$B$236,"FOLHA DE PESSOAL",IF(X141='Tabelas auxiliares'!$A$237,"CUSTEIO",IF(X141='Tabelas auxiliares'!$A$236,"INVESTIMENTO","ERRO - VERIFICAR"))))</f>
        <v>FOLHA DE PESSOAL</v>
      </c>
      <c r="Z141" s="64">
        <f t="shared" si="5"/>
        <v>106740.53</v>
      </c>
      <c r="AA141" s="146">
        <v>3.9</v>
      </c>
      <c r="AB141" s="145"/>
      <c r="AC141" s="146">
        <v>106736.63</v>
      </c>
      <c r="AD141" s="122" t="s">
        <v>223</v>
      </c>
      <c r="AE141" s="122" t="s">
        <v>176</v>
      </c>
      <c r="AF141" s="122" t="s">
        <v>135</v>
      </c>
      <c r="AG141" s="122" t="s">
        <v>178</v>
      </c>
      <c r="AH141" s="122" t="s">
        <v>208</v>
      </c>
      <c r="AI141" s="122" t="s">
        <v>179</v>
      </c>
      <c r="AJ141" s="122" t="s">
        <v>176</v>
      </c>
      <c r="AK141" s="122" t="s">
        <v>120</v>
      </c>
      <c r="AL141" s="122" t="s">
        <v>173</v>
      </c>
      <c r="AM141" s="122" t="s">
        <v>144</v>
      </c>
      <c r="AN141" s="122" t="s">
        <v>768</v>
      </c>
      <c r="AO141" s="122" t="s">
        <v>933</v>
      </c>
    </row>
    <row r="142" spans="1:41" x14ac:dyDescent="0.25">
      <c r="A142" s="143" t="s">
        <v>1060</v>
      </c>
      <c r="B142" t="s">
        <v>483</v>
      </c>
      <c r="C142" t="s">
        <v>1061</v>
      </c>
      <c r="D142" t="s">
        <v>90</v>
      </c>
      <c r="E142" t="s">
        <v>117</v>
      </c>
      <c r="F142" s="51" t="str">
        <f>IFERROR(VLOOKUP(D142,'Tabelas auxiliares'!$A$3:$B$61,2,FALSE),"")</f>
        <v>SUGEPE-FOLHA - PASEP + AUX. MORADIA</v>
      </c>
      <c r="G142" s="51" t="str">
        <f>IFERROR(VLOOKUP($B142,'Tabelas auxiliares'!$A$65:$C$102,2,FALSE),"")</f>
        <v>Folha de pagamento - Ativos, Previdência, PASEP</v>
      </c>
      <c r="H142" s="51" t="str">
        <f>IFERROR(VLOOKUP($B142,'Tabelas auxiliares'!$A$65:$C$102,3,FALSE),"")</f>
        <v>FOLHA DE PAGAMENTO / CONTRIBUICAO PARA O PSS / SUBSTITUICOES / INSS PATRONAL / PASEP</v>
      </c>
      <c r="I142" s="144" t="s">
        <v>1651</v>
      </c>
      <c r="J142" s="144" t="s">
        <v>1652</v>
      </c>
      <c r="K142" s="144" t="s">
        <v>1656</v>
      </c>
      <c r="L142" s="144" t="s">
        <v>214</v>
      </c>
      <c r="M142" s="144" t="s">
        <v>176</v>
      </c>
      <c r="N142" s="144" t="s">
        <v>135</v>
      </c>
      <c r="O142" s="144" t="s">
        <v>178</v>
      </c>
      <c r="P142" s="144" t="s">
        <v>208</v>
      </c>
      <c r="Q142" s="144" t="s">
        <v>179</v>
      </c>
      <c r="R142" s="144" t="s">
        <v>176</v>
      </c>
      <c r="S142" s="144" t="s">
        <v>120</v>
      </c>
      <c r="T142" s="144" t="s">
        <v>173</v>
      </c>
      <c r="U142" s="144" t="s">
        <v>144</v>
      </c>
      <c r="V142" s="144" t="s">
        <v>756</v>
      </c>
      <c r="W142" s="144" t="s">
        <v>927</v>
      </c>
      <c r="X142" s="51" t="str">
        <f t="shared" si="4"/>
        <v>3</v>
      </c>
      <c r="Y142" s="51" t="str">
        <f>IF(T142="","",IF(T142&lt;&gt;'Tabelas auxiliares'!$B$236,"FOLHA DE PESSOAL",IF(X142='Tabelas auxiliares'!$A$237,"CUSTEIO",IF(X142='Tabelas auxiliares'!$A$236,"INVESTIMENTO","ERRO - VERIFICAR"))))</f>
        <v>FOLHA DE PESSOAL</v>
      </c>
      <c r="Z142" s="64">
        <f t="shared" si="5"/>
        <v>200469.7</v>
      </c>
      <c r="AA142" s="145"/>
      <c r="AB142" s="145"/>
      <c r="AC142" s="146">
        <v>200469.7</v>
      </c>
      <c r="AD142" s="122" t="s">
        <v>223</v>
      </c>
      <c r="AE142" s="122" t="s">
        <v>176</v>
      </c>
      <c r="AF142" s="122" t="s">
        <v>135</v>
      </c>
      <c r="AG142" s="122" t="s">
        <v>178</v>
      </c>
      <c r="AH142" s="122" t="s">
        <v>208</v>
      </c>
      <c r="AI142" s="122" t="s">
        <v>179</v>
      </c>
      <c r="AJ142" s="122" t="s">
        <v>176</v>
      </c>
      <c r="AK142" s="122" t="s">
        <v>120</v>
      </c>
      <c r="AL142" s="122" t="s">
        <v>173</v>
      </c>
      <c r="AM142" s="122" t="s">
        <v>144</v>
      </c>
      <c r="AN142" s="122" t="s">
        <v>747</v>
      </c>
      <c r="AO142" s="122" t="s">
        <v>923</v>
      </c>
    </row>
    <row r="143" spans="1:41" x14ac:dyDescent="0.25">
      <c r="A143" s="143" t="s">
        <v>1060</v>
      </c>
      <c r="B143" t="s">
        <v>483</v>
      </c>
      <c r="C143" t="s">
        <v>1061</v>
      </c>
      <c r="D143" t="s">
        <v>90</v>
      </c>
      <c r="E143" t="s">
        <v>117</v>
      </c>
      <c r="F143" s="51" t="str">
        <f>IFERROR(VLOOKUP(D143,'Tabelas auxiliares'!$A$3:$B$61,2,FALSE),"")</f>
        <v>SUGEPE-FOLHA - PASEP + AUX. MORADIA</v>
      </c>
      <c r="G143" s="51" t="str">
        <f>IFERROR(VLOOKUP($B143,'Tabelas auxiliares'!$A$65:$C$102,2,FALSE),"")</f>
        <v>Folha de pagamento - Ativos, Previdência, PASEP</v>
      </c>
      <c r="H143" s="51" t="str">
        <f>IFERROR(VLOOKUP($B143,'Tabelas auxiliares'!$A$65:$C$102,3,FALSE),"")</f>
        <v>FOLHA DE PAGAMENTO / CONTRIBUICAO PARA O PSS / SUBSTITUICOES / INSS PATRONAL / PASEP</v>
      </c>
      <c r="I143" s="144" t="s">
        <v>1651</v>
      </c>
      <c r="J143" s="144" t="s">
        <v>1652</v>
      </c>
      <c r="K143" s="144" t="s">
        <v>1656</v>
      </c>
      <c r="L143" s="144" t="s">
        <v>214</v>
      </c>
      <c r="M143" s="144" t="s">
        <v>176</v>
      </c>
      <c r="N143" s="144" t="s">
        <v>135</v>
      </c>
      <c r="O143" s="144" t="s">
        <v>178</v>
      </c>
      <c r="P143" s="144" t="s">
        <v>208</v>
      </c>
      <c r="Q143" s="144" t="s">
        <v>179</v>
      </c>
      <c r="R143" s="144" t="s">
        <v>176</v>
      </c>
      <c r="S143" s="144" t="s">
        <v>120</v>
      </c>
      <c r="T143" s="144" t="s">
        <v>173</v>
      </c>
      <c r="U143" s="144" t="s">
        <v>144</v>
      </c>
      <c r="V143" s="144" t="s">
        <v>757</v>
      </c>
      <c r="W143" s="144" t="s">
        <v>655</v>
      </c>
      <c r="X143" s="51" t="str">
        <f t="shared" si="4"/>
        <v>3</v>
      </c>
      <c r="Y143" s="51" t="str">
        <f>IF(T143="","",IF(T143&lt;&gt;'Tabelas auxiliares'!$B$236,"FOLHA DE PESSOAL",IF(X143='Tabelas auxiliares'!$A$237,"CUSTEIO",IF(X143='Tabelas auxiliares'!$A$236,"INVESTIMENTO","ERRO - VERIFICAR"))))</f>
        <v>FOLHA DE PESSOAL</v>
      </c>
      <c r="Z143" s="64">
        <f t="shared" si="5"/>
        <v>5060.66</v>
      </c>
      <c r="AA143" s="145"/>
      <c r="AB143" s="145"/>
      <c r="AC143" s="146">
        <v>5060.66</v>
      </c>
      <c r="AD143" s="122" t="s">
        <v>223</v>
      </c>
      <c r="AE143" s="122" t="s">
        <v>176</v>
      </c>
      <c r="AF143" s="122" t="s">
        <v>135</v>
      </c>
      <c r="AG143" s="122" t="s">
        <v>178</v>
      </c>
      <c r="AH143" s="122" t="s">
        <v>208</v>
      </c>
      <c r="AI143" s="122" t="s">
        <v>179</v>
      </c>
      <c r="AJ143" s="122" t="s">
        <v>176</v>
      </c>
      <c r="AK143" s="122" t="s">
        <v>120</v>
      </c>
      <c r="AL143" s="122" t="s">
        <v>173</v>
      </c>
      <c r="AM143" s="122" t="s">
        <v>144</v>
      </c>
      <c r="AN143" s="122" t="s">
        <v>748</v>
      </c>
      <c r="AO143" s="122" t="s">
        <v>650</v>
      </c>
    </row>
    <row r="144" spans="1:41" x14ac:dyDescent="0.25">
      <c r="A144" s="143" t="s">
        <v>1060</v>
      </c>
      <c r="B144" t="s">
        <v>483</v>
      </c>
      <c r="C144" t="s">
        <v>1061</v>
      </c>
      <c r="D144" t="s">
        <v>90</v>
      </c>
      <c r="E144" t="s">
        <v>117</v>
      </c>
      <c r="F144" s="51" t="str">
        <f>IFERROR(VLOOKUP(D144,'Tabelas auxiliares'!$A$3:$B$61,2,FALSE),"")</f>
        <v>SUGEPE-FOLHA - PASEP + AUX. MORADIA</v>
      </c>
      <c r="G144" s="51" t="str">
        <f>IFERROR(VLOOKUP($B144,'Tabelas auxiliares'!$A$65:$C$102,2,FALSE),"")</f>
        <v>Folha de pagamento - Ativos, Previdência, PASEP</v>
      </c>
      <c r="H144" s="51" t="str">
        <f>IFERROR(VLOOKUP($B144,'Tabelas auxiliares'!$A$65:$C$102,3,FALSE),"")</f>
        <v>FOLHA DE PAGAMENTO / CONTRIBUICAO PARA O PSS / SUBSTITUICOES / INSS PATRONAL / PASEP</v>
      </c>
      <c r="I144" s="144" t="s">
        <v>1651</v>
      </c>
      <c r="J144" s="144" t="s">
        <v>1652</v>
      </c>
      <c r="K144" s="144" t="s">
        <v>1656</v>
      </c>
      <c r="L144" s="144" t="s">
        <v>214</v>
      </c>
      <c r="M144" s="144" t="s">
        <v>176</v>
      </c>
      <c r="N144" s="144" t="s">
        <v>135</v>
      </c>
      <c r="O144" s="144" t="s">
        <v>178</v>
      </c>
      <c r="P144" s="144" t="s">
        <v>208</v>
      </c>
      <c r="Q144" s="144" t="s">
        <v>179</v>
      </c>
      <c r="R144" s="144" t="s">
        <v>176</v>
      </c>
      <c r="S144" s="144" t="s">
        <v>120</v>
      </c>
      <c r="T144" s="144" t="s">
        <v>173</v>
      </c>
      <c r="U144" s="144" t="s">
        <v>144</v>
      </c>
      <c r="V144" s="144" t="s">
        <v>758</v>
      </c>
      <c r="W144" s="144" t="s">
        <v>656</v>
      </c>
      <c r="X144" s="51" t="str">
        <f t="shared" si="4"/>
        <v>3</v>
      </c>
      <c r="Y144" s="51" t="str">
        <f>IF(T144="","",IF(T144&lt;&gt;'Tabelas auxiliares'!$B$236,"FOLHA DE PESSOAL",IF(X144='Tabelas auxiliares'!$A$237,"CUSTEIO",IF(X144='Tabelas auxiliares'!$A$236,"INVESTIMENTO","ERRO - VERIFICAR"))))</f>
        <v>FOLHA DE PESSOAL</v>
      </c>
      <c r="Z144" s="64">
        <f t="shared" si="5"/>
        <v>17039.59</v>
      </c>
      <c r="AA144" s="146">
        <v>545.12</v>
      </c>
      <c r="AB144" s="145"/>
      <c r="AC144" s="146">
        <v>16494.47</v>
      </c>
      <c r="AD144" s="122" t="s">
        <v>223</v>
      </c>
      <c r="AE144" s="122" t="s">
        <v>176</v>
      </c>
      <c r="AF144" s="122" t="s">
        <v>135</v>
      </c>
      <c r="AG144" s="122" t="s">
        <v>178</v>
      </c>
      <c r="AH144" s="122" t="s">
        <v>208</v>
      </c>
      <c r="AI144" s="122" t="s">
        <v>179</v>
      </c>
      <c r="AJ144" s="122" t="s">
        <v>176</v>
      </c>
      <c r="AK144" s="122" t="s">
        <v>120</v>
      </c>
      <c r="AL144" s="122" t="s">
        <v>173</v>
      </c>
      <c r="AM144" s="122" t="s">
        <v>144</v>
      </c>
      <c r="AN144" s="122" t="s">
        <v>749</v>
      </c>
      <c r="AO144" s="122" t="s">
        <v>924</v>
      </c>
    </row>
    <row r="145" spans="1:41" x14ac:dyDescent="0.25">
      <c r="A145" s="143" t="s">
        <v>1060</v>
      </c>
      <c r="B145" t="s">
        <v>483</v>
      </c>
      <c r="C145" t="s">
        <v>1061</v>
      </c>
      <c r="D145" t="s">
        <v>90</v>
      </c>
      <c r="E145" t="s">
        <v>117</v>
      </c>
      <c r="F145" s="51" t="str">
        <f>IFERROR(VLOOKUP(D145,'Tabelas auxiliares'!$A$3:$B$61,2,FALSE),"")</f>
        <v>SUGEPE-FOLHA - PASEP + AUX. MORADIA</v>
      </c>
      <c r="G145" s="51" t="str">
        <f>IFERROR(VLOOKUP($B145,'Tabelas auxiliares'!$A$65:$C$102,2,FALSE),"")</f>
        <v>Folha de pagamento - Ativos, Previdência, PASEP</v>
      </c>
      <c r="H145" s="51" t="str">
        <f>IFERROR(VLOOKUP($B145,'Tabelas auxiliares'!$A$65:$C$102,3,FALSE),"")</f>
        <v>FOLHA DE PAGAMENTO / CONTRIBUICAO PARA O PSS / SUBSTITUICOES / INSS PATRONAL / PASEP</v>
      </c>
      <c r="I145" s="144" t="s">
        <v>1651</v>
      </c>
      <c r="J145" s="144" t="s">
        <v>1652</v>
      </c>
      <c r="K145" s="144" t="s">
        <v>1656</v>
      </c>
      <c r="L145" s="144" t="s">
        <v>214</v>
      </c>
      <c r="M145" s="144" t="s">
        <v>176</v>
      </c>
      <c r="N145" s="144" t="s">
        <v>135</v>
      </c>
      <c r="O145" s="144" t="s">
        <v>178</v>
      </c>
      <c r="P145" s="144" t="s">
        <v>208</v>
      </c>
      <c r="Q145" s="144" t="s">
        <v>179</v>
      </c>
      <c r="R145" s="144" t="s">
        <v>176</v>
      </c>
      <c r="S145" s="144" t="s">
        <v>120</v>
      </c>
      <c r="T145" s="144" t="s">
        <v>173</v>
      </c>
      <c r="U145" s="144" t="s">
        <v>144</v>
      </c>
      <c r="V145" s="144" t="s">
        <v>759</v>
      </c>
      <c r="W145" s="144" t="s">
        <v>657</v>
      </c>
      <c r="X145" s="51" t="str">
        <f t="shared" si="4"/>
        <v>3</v>
      </c>
      <c r="Y145" s="51" t="str">
        <f>IF(T145="","",IF(T145&lt;&gt;'Tabelas auxiliares'!$B$236,"FOLHA DE PESSOAL",IF(X145='Tabelas auxiliares'!$A$237,"CUSTEIO",IF(X145='Tabelas auxiliares'!$A$236,"INVESTIMENTO","ERRO - VERIFICAR"))))</f>
        <v>FOLHA DE PESSOAL</v>
      </c>
      <c r="Z145" s="64">
        <f t="shared" si="5"/>
        <v>373875.04</v>
      </c>
      <c r="AA145" s="145"/>
      <c r="AB145" s="145"/>
      <c r="AC145" s="146">
        <v>373875.04</v>
      </c>
      <c r="AD145" s="122" t="s">
        <v>223</v>
      </c>
      <c r="AE145" s="122" t="s">
        <v>176</v>
      </c>
      <c r="AF145" s="122" t="s">
        <v>135</v>
      </c>
      <c r="AG145" s="122" t="s">
        <v>178</v>
      </c>
      <c r="AH145" s="122" t="s">
        <v>208</v>
      </c>
      <c r="AI145" s="122" t="s">
        <v>179</v>
      </c>
      <c r="AJ145" s="122" t="s">
        <v>176</v>
      </c>
      <c r="AK145" s="122" t="s">
        <v>120</v>
      </c>
      <c r="AL145" s="122" t="s">
        <v>173</v>
      </c>
      <c r="AM145" s="122" t="s">
        <v>144</v>
      </c>
      <c r="AN145" s="122" t="s">
        <v>750</v>
      </c>
      <c r="AO145" s="122" t="s">
        <v>925</v>
      </c>
    </row>
    <row r="146" spans="1:41" x14ac:dyDescent="0.25">
      <c r="A146" s="143" t="s">
        <v>1060</v>
      </c>
      <c r="B146" t="s">
        <v>483</v>
      </c>
      <c r="C146" t="s">
        <v>1061</v>
      </c>
      <c r="D146" t="s">
        <v>90</v>
      </c>
      <c r="E146" t="s">
        <v>117</v>
      </c>
      <c r="F146" s="51" t="str">
        <f>IFERROR(VLOOKUP(D146,'Tabelas auxiliares'!$A$3:$B$61,2,FALSE),"")</f>
        <v>SUGEPE-FOLHA - PASEP + AUX. MORADIA</v>
      </c>
      <c r="G146" s="51" t="str">
        <f>IFERROR(VLOOKUP($B146,'Tabelas auxiliares'!$A$65:$C$102,2,FALSE),"")</f>
        <v>Folha de pagamento - Ativos, Previdência, PASEP</v>
      </c>
      <c r="H146" s="51" t="str">
        <f>IFERROR(VLOOKUP($B146,'Tabelas auxiliares'!$A$65:$C$102,3,FALSE),"")</f>
        <v>FOLHA DE PAGAMENTO / CONTRIBUICAO PARA O PSS / SUBSTITUICOES / INSS PATRONAL / PASEP</v>
      </c>
      <c r="I146" s="144" t="s">
        <v>1651</v>
      </c>
      <c r="J146" s="144" t="s">
        <v>1652</v>
      </c>
      <c r="K146" s="144" t="s">
        <v>1656</v>
      </c>
      <c r="L146" s="144" t="s">
        <v>214</v>
      </c>
      <c r="M146" s="144" t="s">
        <v>176</v>
      </c>
      <c r="N146" s="144" t="s">
        <v>135</v>
      </c>
      <c r="O146" s="144" t="s">
        <v>178</v>
      </c>
      <c r="P146" s="144" t="s">
        <v>208</v>
      </c>
      <c r="Q146" s="144" t="s">
        <v>179</v>
      </c>
      <c r="R146" s="144" t="s">
        <v>176</v>
      </c>
      <c r="S146" s="144" t="s">
        <v>120</v>
      </c>
      <c r="T146" s="144" t="s">
        <v>173</v>
      </c>
      <c r="U146" s="144" t="s">
        <v>144</v>
      </c>
      <c r="V146" s="144" t="s">
        <v>760</v>
      </c>
      <c r="W146" s="144" t="s">
        <v>658</v>
      </c>
      <c r="X146" s="51" t="str">
        <f t="shared" si="4"/>
        <v>3</v>
      </c>
      <c r="Y146" s="51" t="str">
        <f>IF(T146="","",IF(T146&lt;&gt;'Tabelas auxiliares'!$B$236,"FOLHA DE PESSOAL",IF(X146='Tabelas auxiliares'!$A$237,"CUSTEIO",IF(X146='Tabelas auxiliares'!$A$236,"INVESTIMENTO","ERRO - VERIFICAR"))))</f>
        <v>FOLHA DE PESSOAL</v>
      </c>
      <c r="Z146" s="64">
        <f t="shared" si="5"/>
        <v>647566.58000000007</v>
      </c>
      <c r="AA146" s="146">
        <v>198568.94</v>
      </c>
      <c r="AB146" s="145"/>
      <c r="AC146" s="146">
        <v>448997.64</v>
      </c>
      <c r="AD146" s="122" t="s">
        <v>223</v>
      </c>
      <c r="AE146" s="122" t="s">
        <v>176</v>
      </c>
      <c r="AF146" s="122" t="s">
        <v>135</v>
      </c>
      <c r="AG146" s="122" t="s">
        <v>178</v>
      </c>
      <c r="AH146" s="122" t="s">
        <v>208</v>
      </c>
      <c r="AI146" s="122" t="s">
        <v>179</v>
      </c>
      <c r="AJ146" s="122" t="s">
        <v>176</v>
      </c>
      <c r="AK146" s="122" t="s">
        <v>120</v>
      </c>
      <c r="AL146" s="122" t="s">
        <v>173</v>
      </c>
      <c r="AM146" s="122" t="s">
        <v>144</v>
      </c>
      <c r="AN146" s="122" t="s">
        <v>751</v>
      </c>
      <c r="AO146" s="122" t="s">
        <v>926</v>
      </c>
    </row>
    <row r="147" spans="1:41" x14ac:dyDescent="0.25">
      <c r="A147" s="143" t="s">
        <v>1060</v>
      </c>
      <c r="B147" t="s">
        <v>483</v>
      </c>
      <c r="C147" t="s">
        <v>1061</v>
      </c>
      <c r="D147" t="s">
        <v>90</v>
      </c>
      <c r="E147" t="s">
        <v>117</v>
      </c>
      <c r="F147" s="51" t="str">
        <f>IFERROR(VLOOKUP(D147,'Tabelas auxiliares'!$A$3:$B$61,2,FALSE),"")</f>
        <v>SUGEPE-FOLHA - PASEP + AUX. MORADIA</v>
      </c>
      <c r="G147" s="51" t="str">
        <f>IFERROR(VLOOKUP($B147,'Tabelas auxiliares'!$A$65:$C$102,2,FALSE),"")</f>
        <v>Folha de pagamento - Ativos, Previdência, PASEP</v>
      </c>
      <c r="H147" s="51" t="str">
        <f>IFERROR(VLOOKUP($B147,'Tabelas auxiliares'!$A$65:$C$102,3,FALSE),"")</f>
        <v>FOLHA DE PAGAMENTO / CONTRIBUICAO PARA O PSS / SUBSTITUICOES / INSS PATRONAL / PASEP</v>
      </c>
      <c r="I147" s="144" t="s">
        <v>1651</v>
      </c>
      <c r="J147" s="144" t="s">
        <v>1652</v>
      </c>
      <c r="K147" s="144" t="s">
        <v>1656</v>
      </c>
      <c r="L147" s="144" t="s">
        <v>214</v>
      </c>
      <c r="M147" s="144" t="s">
        <v>176</v>
      </c>
      <c r="N147" s="144" t="s">
        <v>135</v>
      </c>
      <c r="O147" s="144" t="s">
        <v>178</v>
      </c>
      <c r="P147" s="144" t="s">
        <v>208</v>
      </c>
      <c r="Q147" s="144" t="s">
        <v>179</v>
      </c>
      <c r="R147" s="144" t="s">
        <v>176</v>
      </c>
      <c r="S147" s="144" t="s">
        <v>120</v>
      </c>
      <c r="T147" s="144" t="s">
        <v>173</v>
      </c>
      <c r="U147" s="144" t="s">
        <v>144</v>
      </c>
      <c r="V147" s="144" t="s">
        <v>761</v>
      </c>
      <c r="W147" s="144" t="s">
        <v>659</v>
      </c>
      <c r="X147" s="51" t="str">
        <f t="shared" si="4"/>
        <v>3</v>
      </c>
      <c r="Y147" s="51" t="str">
        <f>IF(T147="","",IF(T147&lt;&gt;'Tabelas auxiliares'!$B$236,"FOLHA DE PESSOAL",IF(X147='Tabelas auxiliares'!$A$237,"CUSTEIO",IF(X147='Tabelas auxiliares'!$A$236,"INVESTIMENTO","ERRO - VERIFICAR"))))</f>
        <v>FOLHA DE PESSOAL</v>
      </c>
      <c r="Z147" s="64">
        <f t="shared" si="5"/>
        <v>42429.399999999994</v>
      </c>
      <c r="AA147" s="146">
        <v>21963.67</v>
      </c>
      <c r="AB147" s="145"/>
      <c r="AC147" s="146">
        <v>20465.73</v>
      </c>
      <c r="AD147" s="122" t="s">
        <v>223</v>
      </c>
      <c r="AE147" s="122" t="s">
        <v>176</v>
      </c>
      <c r="AF147" s="122" t="s">
        <v>135</v>
      </c>
      <c r="AG147" s="122" t="s">
        <v>178</v>
      </c>
      <c r="AH147" s="122" t="s">
        <v>208</v>
      </c>
      <c r="AI147" s="122" t="s">
        <v>179</v>
      </c>
      <c r="AJ147" s="122" t="s">
        <v>176</v>
      </c>
      <c r="AK147" s="122" t="s">
        <v>120</v>
      </c>
      <c r="AL147" s="122" t="s">
        <v>173</v>
      </c>
      <c r="AM147" s="122" t="s">
        <v>144</v>
      </c>
      <c r="AN147" s="122" t="s">
        <v>752</v>
      </c>
      <c r="AO147" s="122" t="s">
        <v>651</v>
      </c>
    </row>
    <row r="148" spans="1:41" x14ac:dyDescent="0.25">
      <c r="A148" s="143" t="s">
        <v>1060</v>
      </c>
      <c r="B148" t="s">
        <v>483</v>
      </c>
      <c r="C148" t="s">
        <v>1061</v>
      </c>
      <c r="D148" t="s">
        <v>90</v>
      </c>
      <c r="E148" t="s">
        <v>117</v>
      </c>
      <c r="F148" s="51" t="str">
        <f>IFERROR(VLOOKUP(D148,'Tabelas auxiliares'!$A$3:$B$61,2,FALSE),"")</f>
        <v>SUGEPE-FOLHA - PASEP + AUX. MORADIA</v>
      </c>
      <c r="G148" s="51" t="str">
        <f>IFERROR(VLOOKUP($B148,'Tabelas auxiliares'!$A$65:$C$102,2,FALSE),"")</f>
        <v>Folha de pagamento - Ativos, Previdência, PASEP</v>
      </c>
      <c r="H148" s="51" t="str">
        <f>IFERROR(VLOOKUP($B148,'Tabelas auxiliares'!$A$65:$C$102,3,FALSE),"")</f>
        <v>FOLHA DE PAGAMENTO / CONTRIBUICAO PARA O PSS / SUBSTITUICOES / INSS PATRONAL / PASEP</v>
      </c>
      <c r="I148" s="144" t="s">
        <v>1651</v>
      </c>
      <c r="J148" s="144" t="s">
        <v>1652</v>
      </c>
      <c r="K148" s="144" t="s">
        <v>1657</v>
      </c>
      <c r="L148" s="144" t="s">
        <v>214</v>
      </c>
      <c r="M148" s="144" t="s">
        <v>176</v>
      </c>
      <c r="N148" s="144" t="s">
        <v>135</v>
      </c>
      <c r="O148" s="144" t="s">
        <v>178</v>
      </c>
      <c r="P148" s="144" t="s">
        <v>208</v>
      </c>
      <c r="Q148" s="144" t="s">
        <v>179</v>
      </c>
      <c r="R148" s="144" t="s">
        <v>176</v>
      </c>
      <c r="S148" s="144" t="s">
        <v>120</v>
      </c>
      <c r="T148" s="144" t="s">
        <v>173</v>
      </c>
      <c r="U148" s="144" t="s">
        <v>144</v>
      </c>
      <c r="V148" s="144" t="s">
        <v>762</v>
      </c>
      <c r="W148" s="144" t="s">
        <v>928</v>
      </c>
      <c r="X148" s="51" t="str">
        <f t="shared" si="4"/>
        <v>3</v>
      </c>
      <c r="Y148" s="51" t="str">
        <f>IF(T148="","",IF(T148&lt;&gt;'Tabelas auxiliares'!$B$236,"FOLHA DE PESSOAL",IF(X148='Tabelas auxiliares'!$A$237,"CUSTEIO",IF(X148='Tabelas auxiliares'!$A$236,"INVESTIMENTO","ERRO - VERIFICAR"))))</f>
        <v>FOLHA DE PESSOAL</v>
      </c>
      <c r="Z148" s="64">
        <f t="shared" si="5"/>
        <v>40808.480000000003</v>
      </c>
      <c r="AA148" s="145"/>
      <c r="AB148" s="145"/>
      <c r="AC148" s="146">
        <v>40808.480000000003</v>
      </c>
      <c r="AD148" s="122" t="s">
        <v>223</v>
      </c>
      <c r="AE148" s="122" t="s">
        <v>176</v>
      </c>
      <c r="AF148" s="122" t="s">
        <v>135</v>
      </c>
      <c r="AG148" s="122" t="s">
        <v>178</v>
      </c>
      <c r="AH148" s="122" t="s">
        <v>208</v>
      </c>
      <c r="AI148" s="122" t="s">
        <v>179</v>
      </c>
      <c r="AJ148" s="122" t="s">
        <v>176</v>
      </c>
      <c r="AK148" s="122" t="s">
        <v>120</v>
      </c>
      <c r="AL148" s="122" t="s">
        <v>173</v>
      </c>
      <c r="AM148" s="122" t="s">
        <v>144</v>
      </c>
      <c r="AN148" s="122" t="s">
        <v>753</v>
      </c>
      <c r="AO148" s="122" t="s">
        <v>652</v>
      </c>
    </row>
    <row r="149" spans="1:41" x14ac:dyDescent="0.25">
      <c r="A149" s="143" t="s">
        <v>1060</v>
      </c>
      <c r="B149" t="s">
        <v>483</v>
      </c>
      <c r="C149" t="s">
        <v>1061</v>
      </c>
      <c r="D149" t="s">
        <v>90</v>
      </c>
      <c r="E149" t="s">
        <v>117</v>
      </c>
      <c r="F149" s="51" t="str">
        <f>IFERROR(VLOOKUP(D149,'Tabelas auxiliares'!$A$3:$B$61,2,FALSE),"")</f>
        <v>SUGEPE-FOLHA - PASEP + AUX. MORADIA</v>
      </c>
      <c r="G149" s="51" t="str">
        <f>IFERROR(VLOOKUP($B149,'Tabelas auxiliares'!$A$65:$C$102,2,FALSE),"")</f>
        <v>Folha de pagamento - Ativos, Previdência, PASEP</v>
      </c>
      <c r="H149" s="51" t="str">
        <f>IFERROR(VLOOKUP($B149,'Tabelas auxiliares'!$A$65:$C$102,3,FALSE),"")</f>
        <v>FOLHA DE PAGAMENTO / CONTRIBUICAO PARA O PSS / SUBSTITUICOES / INSS PATRONAL / PASEP</v>
      </c>
      <c r="I149" s="144" t="s">
        <v>1651</v>
      </c>
      <c r="J149" s="144" t="s">
        <v>1652</v>
      </c>
      <c r="K149" s="144" t="s">
        <v>1658</v>
      </c>
      <c r="L149" s="144" t="s">
        <v>214</v>
      </c>
      <c r="M149" s="144" t="s">
        <v>176</v>
      </c>
      <c r="N149" s="144" t="s">
        <v>135</v>
      </c>
      <c r="O149" s="144" t="s">
        <v>178</v>
      </c>
      <c r="P149" s="144" t="s">
        <v>208</v>
      </c>
      <c r="Q149" s="144" t="s">
        <v>179</v>
      </c>
      <c r="R149" s="144" t="s">
        <v>176</v>
      </c>
      <c r="S149" s="144" t="s">
        <v>120</v>
      </c>
      <c r="T149" s="144" t="s">
        <v>173</v>
      </c>
      <c r="U149" s="144" t="s">
        <v>144</v>
      </c>
      <c r="V149" s="144" t="s">
        <v>763</v>
      </c>
      <c r="W149" s="144" t="s">
        <v>660</v>
      </c>
      <c r="X149" s="51" t="str">
        <f t="shared" si="4"/>
        <v>3</v>
      </c>
      <c r="Y149" s="51" t="str">
        <f>IF(T149="","",IF(T149&lt;&gt;'Tabelas auxiliares'!$B$236,"FOLHA DE PESSOAL",IF(X149='Tabelas auxiliares'!$A$237,"CUSTEIO",IF(X149='Tabelas auxiliares'!$A$236,"INVESTIMENTO","ERRO - VERIFICAR"))))</f>
        <v>FOLHA DE PESSOAL</v>
      </c>
      <c r="Z149" s="64">
        <f t="shared" si="5"/>
        <v>13815.06</v>
      </c>
      <c r="AA149" s="146">
        <v>219.75</v>
      </c>
      <c r="AB149" s="145"/>
      <c r="AC149" s="146">
        <v>13595.31</v>
      </c>
      <c r="AD149" s="122" t="s">
        <v>223</v>
      </c>
      <c r="AE149" s="122" t="s">
        <v>176</v>
      </c>
      <c r="AF149" s="122" t="s">
        <v>135</v>
      </c>
      <c r="AG149" s="122" t="s">
        <v>178</v>
      </c>
      <c r="AH149" s="122" t="s">
        <v>208</v>
      </c>
      <c r="AI149" s="122" t="s">
        <v>179</v>
      </c>
      <c r="AJ149" s="122" t="s">
        <v>176</v>
      </c>
      <c r="AK149" s="122" t="s">
        <v>120</v>
      </c>
      <c r="AL149" s="122" t="s">
        <v>173</v>
      </c>
      <c r="AM149" s="122" t="s">
        <v>144</v>
      </c>
      <c r="AN149" s="122" t="s">
        <v>754</v>
      </c>
      <c r="AO149" s="122" t="s">
        <v>653</v>
      </c>
    </row>
    <row r="150" spans="1:41" x14ac:dyDescent="0.25">
      <c r="A150" s="143" t="s">
        <v>1060</v>
      </c>
      <c r="B150" t="s">
        <v>483</v>
      </c>
      <c r="C150" t="s">
        <v>1061</v>
      </c>
      <c r="D150" t="s">
        <v>90</v>
      </c>
      <c r="E150" t="s">
        <v>117</v>
      </c>
      <c r="F150" s="51" t="str">
        <f>IFERROR(VLOOKUP(D150,'Tabelas auxiliares'!$A$3:$B$61,2,FALSE),"")</f>
        <v>SUGEPE-FOLHA - PASEP + AUX. MORADIA</v>
      </c>
      <c r="G150" s="51" t="str">
        <f>IFERROR(VLOOKUP($B150,'Tabelas auxiliares'!$A$65:$C$102,2,FALSE),"")</f>
        <v>Folha de pagamento - Ativos, Previdência, PASEP</v>
      </c>
      <c r="H150" s="51" t="str">
        <f>IFERROR(VLOOKUP($B150,'Tabelas auxiliares'!$A$65:$C$102,3,FALSE),"")</f>
        <v>FOLHA DE PAGAMENTO / CONTRIBUICAO PARA O PSS / SUBSTITUICOES / INSS PATRONAL / PASEP</v>
      </c>
      <c r="I150" s="144" t="s">
        <v>1651</v>
      </c>
      <c r="J150" s="144" t="s">
        <v>1652</v>
      </c>
      <c r="K150" s="144" t="s">
        <v>1659</v>
      </c>
      <c r="L150" s="144" t="s">
        <v>214</v>
      </c>
      <c r="M150" s="144" t="s">
        <v>176</v>
      </c>
      <c r="N150" s="144" t="s">
        <v>135</v>
      </c>
      <c r="O150" s="144" t="s">
        <v>178</v>
      </c>
      <c r="P150" s="144" t="s">
        <v>208</v>
      </c>
      <c r="Q150" s="144" t="s">
        <v>179</v>
      </c>
      <c r="R150" s="144" t="s">
        <v>176</v>
      </c>
      <c r="S150" s="144" t="s">
        <v>120</v>
      </c>
      <c r="T150" s="144" t="s">
        <v>173</v>
      </c>
      <c r="U150" s="144" t="s">
        <v>144</v>
      </c>
      <c r="V150" s="144" t="s">
        <v>764</v>
      </c>
      <c r="W150" s="144" t="s">
        <v>929</v>
      </c>
      <c r="X150" s="51" t="str">
        <f t="shared" si="4"/>
        <v>3</v>
      </c>
      <c r="Y150" s="51" t="str">
        <f>IF(T150="","",IF(T150&lt;&gt;'Tabelas auxiliares'!$B$236,"FOLHA DE PESSOAL",IF(X150='Tabelas auxiliares'!$A$237,"CUSTEIO",IF(X150='Tabelas auxiliares'!$A$236,"INVESTIMENTO","ERRO - VERIFICAR"))))</f>
        <v>FOLHA DE PESSOAL</v>
      </c>
      <c r="Z150" s="64">
        <f t="shared" si="5"/>
        <v>6768.76</v>
      </c>
      <c r="AA150" s="145"/>
      <c r="AB150" s="145"/>
      <c r="AC150" s="146">
        <v>6768.76</v>
      </c>
      <c r="AD150" s="122" t="s">
        <v>223</v>
      </c>
      <c r="AE150" s="122" t="s">
        <v>176</v>
      </c>
      <c r="AF150" s="122" t="s">
        <v>135</v>
      </c>
      <c r="AG150" s="122" t="s">
        <v>178</v>
      </c>
      <c r="AH150" s="122" t="s">
        <v>208</v>
      </c>
      <c r="AI150" s="122" t="s">
        <v>179</v>
      </c>
      <c r="AJ150" s="122" t="s">
        <v>176</v>
      </c>
      <c r="AK150" s="122" t="s">
        <v>120</v>
      </c>
      <c r="AL150" s="122" t="s">
        <v>173</v>
      </c>
      <c r="AM150" s="122" t="s">
        <v>144</v>
      </c>
      <c r="AN150" s="122" t="s">
        <v>755</v>
      </c>
      <c r="AO150" s="122" t="s">
        <v>654</v>
      </c>
    </row>
    <row r="151" spans="1:41" x14ac:dyDescent="0.25">
      <c r="A151" s="143" t="s">
        <v>1060</v>
      </c>
      <c r="B151" t="s">
        <v>483</v>
      </c>
      <c r="C151" t="s">
        <v>1061</v>
      </c>
      <c r="D151" t="s">
        <v>90</v>
      </c>
      <c r="E151" t="s">
        <v>117</v>
      </c>
      <c r="F151" s="51" t="str">
        <f>IFERROR(VLOOKUP(D151,'Tabelas auxiliares'!$A$3:$B$61,2,FALSE),"")</f>
        <v>SUGEPE-FOLHA - PASEP + AUX. MORADIA</v>
      </c>
      <c r="G151" s="51" t="str">
        <f>IFERROR(VLOOKUP($B151,'Tabelas auxiliares'!$A$65:$C$102,2,FALSE),"")</f>
        <v>Folha de pagamento - Ativos, Previdência, PASEP</v>
      </c>
      <c r="H151" s="51" t="str">
        <f>IFERROR(VLOOKUP($B151,'Tabelas auxiliares'!$A$65:$C$102,3,FALSE),"")</f>
        <v>FOLHA DE PAGAMENTO / CONTRIBUICAO PARA O PSS / SUBSTITUICOES / INSS PATRONAL / PASEP</v>
      </c>
      <c r="I151" s="144" t="s">
        <v>1651</v>
      </c>
      <c r="J151" s="144" t="s">
        <v>1652</v>
      </c>
      <c r="K151" s="144" t="s">
        <v>1660</v>
      </c>
      <c r="L151" s="144" t="s">
        <v>214</v>
      </c>
      <c r="M151" s="144" t="s">
        <v>1047</v>
      </c>
      <c r="N151" s="144" t="s">
        <v>135</v>
      </c>
      <c r="O151" s="144" t="s">
        <v>178</v>
      </c>
      <c r="P151" s="144" t="s">
        <v>208</v>
      </c>
      <c r="Q151" s="144" t="s">
        <v>179</v>
      </c>
      <c r="R151" s="144" t="s">
        <v>176</v>
      </c>
      <c r="S151" s="144" t="s">
        <v>120</v>
      </c>
      <c r="T151" s="144" t="s">
        <v>173</v>
      </c>
      <c r="U151" s="144" t="s">
        <v>144</v>
      </c>
      <c r="V151" s="144" t="s">
        <v>765</v>
      </c>
      <c r="W151" s="144" t="s">
        <v>930</v>
      </c>
      <c r="X151" s="51" t="str">
        <f t="shared" si="4"/>
        <v>3</v>
      </c>
      <c r="Y151" s="51" t="str">
        <f>IF(T151="","",IF(T151&lt;&gt;'Tabelas auxiliares'!$B$236,"FOLHA DE PESSOAL",IF(X151='Tabelas auxiliares'!$A$237,"CUSTEIO",IF(X151='Tabelas auxiliares'!$A$236,"INVESTIMENTO","ERRO - VERIFICAR"))))</f>
        <v>FOLHA DE PESSOAL</v>
      </c>
      <c r="Z151" s="64">
        <f t="shared" si="5"/>
        <v>107516.76</v>
      </c>
      <c r="AA151" s="145"/>
      <c r="AB151" s="145"/>
      <c r="AC151" s="146">
        <v>107516.76</v>
      </c>
      <c r="AD151" s="122" t="s">
        <v>223</v>
      </c>
      <c r="AE151" s="122" t="s">
        <v>176</v>
      </c>
      <c r="AF151" s="122" t="s">
        <v>135</v>
      </c>
      <c r="AG151" s="122" t="s">
        <v>178</v>
      </c>
      <c r="AH151" s="122" t="s">
        <v>208</v>
      </c>
      <c r="AI151" s="122" t="s">
        <v>179</v>
      </c>
      <c r="AJ151" s="122" t="s">
        <v>176</v>
      </c>
      <c r="AK151" s="122" t="s">
        <v>120</v>
      </c>
      <c r="AL151" s="122" t="s">
        <v>173</v>
      </c>
      <c r="AM151" s="122" t="s">
        <v>144</v>
      </c>
      <c r="AN151" s="122" t="s">
        <v>756</v>
      </c>
      <c r="AO151" s="122" t="s">
        <v>927</v>
      </c>
    </row>
    <row r="152" spans="1:41" x14ac:dyDescent="0.25">
      <c r="A152" s="143" t="s">
        <v>1060</v>
      </c>
      <c r="B152" t="s">
        <v>483</v>
      </c>
      <c r="C152" t="s">
        <v>1061</v>
      </c>
      <c r="D152" t="s">
        <v>90</v>
      </c>
      <c r="E152" t="s">
        <v>117</v>
      </c>
      <c r="F152" s="51" t="str">
        <f>IFERROR(VLOOKUP(D152,'Tabelas auxiliares'!$A$3:$B$61,2,FALSE),"")</f>
        <v>SUGEPE-FOLHA - PASEP + AUX. MORADIA</v>
      </c>
      <c r="G152" s="51" t="str">
        <f>IFERROR(VLOOKUP($B152,'Tabelas auxiliares'!$A$65:$C$102,2,FALSE),"")</f>
        <v>Folha de pagamento - Ativos, Previdência, PASEP</v>
      </c>
      <c r="H152" s="51" t="str">
        <f>IFERROR(VLOOKUP($B152,'Tabelas auxiliares'!$A$65:$C$102,3,FALSE),"")</f>
        <v>FOLHA DE PAGAMENTO / CONTRIBUICAO PARA O PSS / SUBSTITUICOES / INSS PATRONAL / PASEP</v>
      </c>
      <c r="I152" s="144" t="s">
        <v>1651</v>
      </c>
      <c r="J152" s="144" t="s">
        <v>1652</v>
      </c>
      <c r="K152" s="144" t="s">
        <v>1661</v>
      </c>
      <c r="L152" s="144" t="s">
        <v>214</v>
      </c>
      <c r="M152" s="144" t="s">
        <v>931</v>
      </c>
      <c r="N152" s="144" t="s">
        <v>134</v>
      </c>
      <c r="O152" s="144" t="s">
        <v>178</v>
      </c>
      <c r="P152" s="144" t="s">
        <v>213</v>
      </c>
      <c r="Q152" s="144" t="s">
        <v>179</v>
      </c>
      <c r="R152" s="144" t="s">
        <v>176</v>
      </c>
      <c r="S152" s="144" t="s">
        <v>120</v>
      </c>
      <c r="T152" s="144" t="s">
        <v>172</v>
      </c>
      <c r="U152" s="144" t="s">
        <v>122</v>
      </c>
      <c r="V152" s="144" t="s">
        <v>740</v>
      </c>
      <c r="W152" s="144" t="s">
        <v>647</v>
      </c>
      <c r="X152" s="51" t="str">
        <f t="shared" si="4"/>
        <v>3</v>
      </c>
      <c r="Y152" s="51" t="str">
        <f>IF(T152="","",IF(T152&lt;&gt;'Tabelas auxiliares'!$B$236,"FOLHA DE PESSOAL",IF(X152='Tabelas auxiliares'!$A$237,"CUSTEIO",IF(X152='Tabelas auxiliares'!$A$236,"INVESTIMENTO","ERRO - VERIFICAR"))))</f>
        <v>FOLHA DE PESSOAL</v>
      </c>
      <c r="Z152" s="64">
        <f t="shared" si="5"/>
        <v>3487341.9</v>
      </c>
      <c r="AA152" s="145"/>
      <c r="AB152" s="145"/>
      <c r="AC152" s="146">
        <v>3487341.9</v>
      </c>
      <c r="AD152" s="122" t="s">
        <v>223</v>
      </c>
      <c r="AE152" s="122" t="s">
        <v>176</v>
      </c>
      <c r="AF152" s="122" t="s">
        <v>135</v>
      </c>
      <c r="AG152" s="122" t="s">
        <v>178</v>
      </c>
      <c r="AH152" s="122" t="s">
        <v>208</v>
      </c>
      <c r="AI152" s="122" t="s">
        <v>179</v>
      </c>
      <c r="AJ152" s="122" t="s">
        <v>176</v>
      </c>
      <c r="AK152" s="122" t="s">
        <v>120</v>
      </c>
      <c r="AL152" s="122" t="s">
        <v>173</v>
      </c>
      <c r="AM152" s="122" t="s">
        <v>144</v>
      </c>
      <c r="AN152" s="122" t="s">
        <v>757</v>
      </c>
      <c r="AO152" s="122" t="s">
        <v>655</v>
      </c>
    </row>
    <row r="153" spans="1:41" x14ac:dyDescent="0.25">
      <c r="A153" s="143" t="s">
        <v>1060</v>
      </c>
      <c r="B153" t="s">
        <v>483</v>
      </c>
      <c r="C153" t="s">
        <v>1061</v>
      </c>
      <c r="D153" t="s">
        <v>90</v>
      </c>
      <c r="E153" t="s">
        <v>117</v>
      </c>
      <c r="F153" s="51" t="str">
        <f>IFERROR(VLOOKUP(D153,'Tabelas auxiliares'!$A$3:$B$61,2,FALSE),"")</f>
        <v>SUGEPE-FOLHA - PASEP + AUX. MORADIA</v>
      </c>
      <c r="G153" s="51" t="str">
        <f>IFERROR(VLOOKUP($B153,'Tabelas auxiliares'!$A$65:$C$102,2,FALSE),"")</f>
        <v>Folha de pagamento - Ativos, Previdência, PASEP</v>
      </c>
      <c r="H153" s="51" t="str">
        <f>IFERROR(VLOOKUP($B153,'Tabelas auxiliares'!$A$65:$C$102,3,FALSE),"")</f>
        <v>FOLHA DE PAGAMENTO / CONTRIBUICAO PARA O PSS / SUBSTITUICOES / INSS PATRONAL / PASEP</v>
      </c>
      <c r="I153" s="144" t="s">
        <v>1651</v>
      </c>
      <c r="J153" s="144" t="s">
        <v>1652</v>
      </c>
      <c r="K153" s="144" t="s">
        <v>1662</v>
      </c>
      <c r="L153" s="144" t="s">
        <v>214</v>
      </c>
      <c r="M153" s="144" t="s">
        <v>217</v>
      </c>
      <c r="N153" s="144" t="s">
        <v>177</v>
      </c>
      <c r="O153" s="144" t="s">
        <v>178</v>
      </c>
      <c r="P153" s="144" t="s">
        <v>288</v>
      </c>
      <c r="Q153" s="144" t="s">
        <v>179</v>
      </c>
      <c r="R153" s="144" t="s">
        <v>176</v>
      </c>
      <c r="S153" s="144" t="s">
        <v>120</v>
      </c>
      <c r="T153" s="144" t="s">
        <v>174</v>
      </c>
      <c r="U153" s="144" t="s">
        <v>119</v>
      </c>
      <c r="V153" s="144" t="s">
        <v>766</v>
      </c>
      <c r="W153" s="144" t="s">
        <v>932</v>
      </c>
      <c r="X153" s="51" t="str">
        <f t="shared" si="4"/>
        <v>3</v>
      </c>
      <c r="Y153" s="51" t="str">
        <f>IF(T153="","",IF(T153&lt;&gt;'Tabelas auxiliares'!$B$236,"FOLHA DE PESSOAL",IF(X153='Tabelas auxiliares'!$A$237,"CUSTEIO",IF(X153='Tabelas auxiliares'!$A$236,"INVESTIMENTO","ERRO - VERIFICAR"))))</f>
        <v>CUSTEIO</v>
      </c>
      <c r="Z153" s="64">
        <f t="shared" si="5"/>
        <v>173595.51</v>
      </c>
      <c r="AA153" s="145"/>
      <c r="AB153" s="145"/>
      <c r="AC153" s="146">
        <v>173595.51</v>
      </c>
      <c r="AD153" s="122" t="s">
        <v>223</v>
      </c>
      <c r="AE153" s="122" t="s">
        <v>176</v>
      </c>
      <c r="AF153" s="122" t="s">
        <v>135</v>
      </c>
      <c r="AG153" s="122" t="s">
        <v>178</v>
      </c>
      <c r="AH153" s="122" t="s">
        <v>208</v>
      </c>
      <c r="AI153" s="122" t="s">
        <v>179</v>
      </c>
      <c r="AJ153" s="122" t="s">
        <v>176</v>
      </c>
      <c r="AK153" s="122" t="s">
        <v>120</v>
      </c>
      <c r="AL153" s="122" t="s">
        <v>173</v>
      </c>
      <c r="AM153" s="122" t="s">
        <v>144</v>
      </c>
      <c r="AN153" s="122" t="s">
        <v>758</v>
      </c>
      <c r="AO153" s="122" t="s">
        <v>656</v>
      </c>
    </row>
    <row r="154" spans="1:41" x14ac:dyDescent="0.25">
      <c r="A154" s="143" t="s">
        <v>1060</v>
      </c>
      <c r="B154" t="s">
        <v>483</v>
      </c>
      <c r="C154" t="s">
        <v>1061</v>
      </c>
      <c r="D154" t="s">
        <v>90</v>
      </c>
      <c r="E154" t="s">
        <v>117</v>
      </c>
      <c r="F154" s="51" t="str">
        <f>IFERROR(VLOOKUP(D154,'Tabelas auxiliares'!$A$3:$B$61,2,FALSE),"")</f>
        <v>SUGEPE-FOLHA - PASEP + AUX. MORADIA</v>
      </c>
      <c r="G154" s="51" t="str">
        <f>IFERROR(VLOOKUP($B154,'Tabelas auxiliares'!$A$65:$C$102,2,FALSE),"")</f>
        <v>Folha de pagamento - Ativos, Previdência, PASEP</v>
      </c>
      <c r="H154" s="51" t="str">
        <f>IFERROR(VLOOKUP($B154,'Tabelas auxiliares'!$A$65:$C$102,3,FALSE),"")</f>
        <v>FOLHA DE PAGAMENTO / CONTRIBUICAO PARA O PSS / SUBSTITUICOES / INSS PATRONAL / PASEP</v>
      </c>
      <c r="I154" s="144" t="s">
        <v>1651</v>
      </c>
      <c r="J154" s="144" t="s">
        <v>1652</v>
      </c>
      <c r="K154" s="144" t="s">
        <v>1663</v>
      </c>
      <c r="L154" s="144" t="s">
        <v>214</v>
      </c>
      <c r="M154" s="144" t="s">
        <v>176</v>
      </c>
      <c r="N154" s="144" t="s">
        <v>135</v>
      </c>
      <c r="O154" s="144" t="s">
        <v>178</v>
      </c>
      <c r="P154" s="144" t="s">
        <v>208</v>
      </c>
      <c r="Q154" s="144" t="s">
        <v>179</v>
      </c>
      <c r="R154" s="144" t="s">
        <v>176</v>
      </c>
      <c r="S154" s="144" t="s">
        <v>120</v>
      </c>
      <c r="T154" s="144" t="s">
        <v>173</v>
      </c>
      <c r="U154" s="144" t="s">
        <v>144</v>
      </c>
      <c r="V154" s="144" t="s">
        <v>767</v>
      </c>
      <c r="W154" s="144" t="s">
        <v>661</v>
      </c>
      <c r="X154" s="51" t="str">
        <f t="shared" si="4"/>
        <v>3</v>
      </c>
      <c r="Y154" s="51" t="str">
        <f>IF(T154="","",IF(T154&lt;&gt;'Tabelas auxiliares'!$B$236,"FOLHA DE PESSOAL",IF(X154='Tabelas auxiliares'!$A$237,"CUSTEIO",IF(X154='Tabelas auxiliares'!$A$236,"INVESTIMENTO","ERRO - VERIFICAR"))))</f>
        <v>FOLHA DE PESSOAL</v>
      </c>
      <c r="Z154" s="64">
        <f t="shared" si="5"/>
        <v>3078.37</v>
      </c>
      <c r="AA154" s="146">
        <v>3078.37</v>
      </c>
      <c r="AB154" s="145"/>
      <c r="AC154" s="145"/>
      <c r="AD154" s="122" t="s">
        <v>223</v>
      </c>
      <c r="AE154" s="122" t="s">
        <v>176</v>
      </c>
      <c r="AF154" s="122" t="s">
        <v>135</v>
      </c>
      <c r="AG154" s="122" t="s">
        <v>178</v>
      </c>
      <c r="AH154" s="122" t="s">
        <v>208</v>
      </c>
      <c r="AI154" s="122" t="s">
        <v>179</v>
      </c>
      <c r="AJ154" s="122" t="s">
        <v>176</v>
      </c>
      <c r="AK154" s="122" t="s">
        <v>120</v>
      </c>
      <c r="AL154" s="122" t="s">
        <v>173</v>
      </c>
      <c r="AM154" s="122" t="s">
        <v>144</v>
      </c>
      <c r="AN154" s="122" t="s">
        <v>759</v>
      </c>
      <c r="AO154" s="122" t="s">
        <v>657</v>
      </c>
    </row>
    <row r="155" spans="1:41" x14ac:dyDescent="0.25">
      <c r="A155" s="143" t="s">
        <v>1060</v>
      </c>
      <c r="B155" t="s">
        <v>483</v>
      </c>
      <c r="C155" t="s">
        <v>1061</v>
      </c>
      <c r="D155" t="s">
        <v>90</v>
      </c>
      <c r="E155" t="s">
        <v>117</v>
      </c>
      <c r="F155" s="51" t="str">
        <f>IFERROR(VLOOKUP(D155,'Tabelas auxiliares'!$A$3:$B$61,2,FALSE),"")</f>
        <v>SUGEPE-FOLHA - PASEP + AUX. MORADIA</v>
      </c>
      <c r="G155" s="51" t="str">
        <f>IFERROR(VLOOKUP($B155,'Tabelas auxiliares'!$A$65:$C$102,2,FALSE),"")</f>
        <v>Folha de pagamento - Ativos, Previdência, PASEP</v>
      </c>
      <c r="H155" s="51" t="str">
        <f>IFERROR(VLOOKUP($B155,'Tabelas auxiliares'!$A$65:$C$102,3,FALSE),"")</f>
        <v>FOLHA DE PAGAMENTO / CONTRIBUICAO PARA O PSS / SUBSTITUICOES / INSS PATRONAL / PASEP</v>
      </c>
      <c r="I155" s="144" t="s">
        <v>1651</v>
      </c>
      <c r="J155" s="144" t="s">
        <v>1233</v>
      </c>
      <c r="K155" s="144" t="s">
        <v>1664</v>
      </c>
      <c r="L155" s="144" t="s">
        <v>218</v>
      </c>
      <c r="M155" s="144" t="s">
        <v>190</v>
      </c>
      <c r="N155" s="144" t="s">
        <v>134</v>
      </c>
      <c r="O155" s="144" t="s">
        <v>178</v>
      </c>
      <c r="P155" s="144" t="s">
        <v>213</v>
      </c>
      <c r="Q155" s="144" t="s">
        <v>179</v>
      </c>
      <c r="R155" s="144" t="s">
        <v>176</v>
      </c>
      <c r="S155" s="144" t="s">
        <v>120</v>
      </c>
      <c r="T155" s="144" t="s">
        <v>172</v>
      </c>
      <c r="U155" s="144" t="s">
        <v>122</v>
      </c>
      <c r="V155" s="144" t="s">
        <v>740</v>
      </c>
      <c r="W155" s="144" t="s">
        <v>647</v>
      </c>
      <c r="X155" s="51" t="str">
        <f t="shared" si="4"/>
        <v>3</v>
      </c>
      <c r="Y155" s="51" t="str">
        <f>IF(T155="","",IF(T155&lt;&gt;'Tabelas auxiliares'!$B$236,"FOLHA DE PESSOAL",IF(X155='Tabelas auxiliares'!$A$237,"CUSTEIO",IF(X155='Tabelas auxiliares'!$A$236,"INVESTIMENTO","ERRO - VERIFICAR"))))</f>
        <v>FOLHA DE PESSOAL</v>
      </c>
      <c r="Z155" s="64">
        <f t="shared" si="5"/>
        <v>12085.720000000001</v>
      </c>
      <c r="AA155" s="145"/>
      <c r="AB155" s="146">
        <v>1754.44</v>
      </c>
      <c r="AC155" s="146">
        <v>10331.280000000001</v>
      </c>
      <c r="AD155" s="122" t="s">
        <v>223</v>
      </c>
      <c r="AE155" s="122" t="s">
        <v>176</v>
      </c>
      <c r="AF155" s="122" t="s">
        <v>135</v>
      </c>
      <c r="AG155" s="122" t="s">
        <v>178</v>
      </c>
      <c r="AH155" s="122" t="s">
        <v>208</v>
      </c>
      <c r="AI155" s="122" t="s">
        <v>179</v>
      </c>
      <c r="AJ155" s="122" t="s">
        <v>176</v>
      </c>
      <c r="AK155" s="122" t="s">
        <v>120</v>
      </c>
      <c r="AL155" s="122" t="s">
        <v>173</v>
      </c>
      <c r="AM155" s="122" t="s">
        <v>144</v>
      </c>
      <c r="AN155" s="122" t="s">
        <v>760</v>
      </c>
      <c r="AO155" s="122" t="s">
        <v>658</v>
      </c>
    </row>
    <row r="156" spans="1:41" x14ac:dyDescent="0.25">
      <c r="A156" s="143" t="s">
        <v>1060</v>
      </c>
      <c r="B156" t="s">
        <v>483</v>
      </c>
      <c r="C156" t="s">
        <v>1061</v>
      </c>
      <c r="D156" t="s">
        <v>90</v>
      </c>
      <c r="E156" t="s">
        <v>117</v>
      </c>
      <c r="F156" s="51" t="str">
        <f>IFERROR(VLOOKUP(D156,'Tabelas auxiliares'!$A$3:$B$61,2,FALSE),"")</f>
        <v>SUGEPE-FOLHA - PASEP + AUX. MORADIA</v>
      </c>
      <c r="G156" s="51" t="str">
        <f>IFERROR(VLOOKUP($B156,'Tabelas auxiliares'!$A$65:$C$102,2,FALSE),"")</f>
        <v>Folha de pagamento - Ativos, Previdência, PASEP</v>
      </c>
      <c r="H156" s="51" t="str">
        <f>IFERROR(VLOOKUP($B156,'Tabelas auxiliares'!$A$65:$C$102,3,FALSE),"")</f>
        <v>FOLHA DE PAGAMENTO / CONTRIBUICAO PARA O PSS / SUBSTITUICOES / INSS PATRONAL / PASEP</v>
      </c>
      <c r="I156" s="144" t="s">
        <v>1651</v>
      </c>
      <c r="J156" s="144" t="s">
        <v>1221</v>
      </c>
      <c r="K156" s="144" t="s">
        <v>1665</v>
      </c>
      <c r="L156" s="144" t="s">
        <v>219</v>
      </c>
      <c r="M156" s="144" t="s">
        <v>190</v>
      </c>
      <c r="N156" s="144" t="s">
        <v>134</v>
      </c>
      <c r="O156" s="144" t="s">
        <v>178</v>
      </c>
      <c r="P156" s="144" t="s">
        <v>213</v>
      </c>
      <c r="Q156" s="144" t="s">
        <v>179</v>
      </c>
      <c r="R156" s="144" t="s">
        <v>176</v>
      </c>
      <c r="S156" s="144" t="s">
        <v>120</v>
      </c>
      <c r="T156" s="144" t="s">
        <v>172</v>
      </c>
      <c r="U156" s="144" t="s">
        <v>122</v>
      </c>
      <c r="V156" s="144" t="s">
        <v>740</v>
      </c>
      <c r="W156" s="144" t="s">
        <v>647</v>
      </c>
      <c r="X156" s="51" t="str">
        <f t="shared" si="4"/>
        <v>3</v>
      </c>
      <c r="Y156" s="51" t="str">
        <f>IF(T156="","",IF(T156&lt;&gt;'Tabelas auxiliares'!$B$236,"FOLHA DE PESSOAL",IF(X156='Tabelas auxiliares'!$A$237,"CUSTEIO",IF(X156='Tabelas auxiliares'!$A$236,"INVESTIMENTO","ERRO - VERIFICAR"))))</f>
        <v>FOLHA DE PESSOAL</v>
      </c>
      <c r="Z156" s="64">
        <f t="shared" si="5"/>
        <v>10428.960000000001</v>
      </c>
      <c r="AA156" s="145"/>
      <c r="AB156" s="146">
        <v>1754.44</v>
      </c>
      <c r="AC156" s="146">
        <v>8674.52</v>
      </c>
      <c r="AD156" s="122" t="s">
        <v>223</v>
      </c>
      <c r="AE156" s="122" t="s">
        <v>176</v>
      </c>
      <c r="AF156" s="122" t="s">
        <v>135</v>
      </c>
      <c r="AG156" s="122" t="s">
        <v>178</v>
      </c>
      <c r="AH156" s="122" t="s">
        <v>208</v>
      </c>
      <c r="AI156" s="122" t="s">
        <v>179</v>
      </c>
      <c r="AJ156" s="122" t="s">
        <v>176</v>
      </c>
      <c r="AK156" s="122" t="s">
        <v>120</v>
      </c>
      <c r="AL156" s="122" t="s">
        <v>173</v>
      </c>
      <c r="AM156" s="122" t="s">
        <v>144</v>
      </c>
      <c r="AN156" s="122" t="s">
        <v>761</v>
      </c>
      <c r="AO156" s="122" t="s">
        <v>659</v>
      </c>
    </row>
    <row r="157" spans="1:41" x14ac:dyDescent="0.25">
      <c r="A157" s="143" t="s">
        <v>1060</v>
      </c>
      <c r="B157" t="s">
        <v>483</v>
      </c>
      <c r="C157" t="s">
        <v>1061</v>
      </c>
      <c r="D157" t="s">
        <v>90</v>
      </c>
      <c r="E157" t="s">
        <v>117</v>
      </c>
      <c r="F157" s="51" t="str">
        <f>IFERROR(VLOOKUP(D157,'Tabelas auxiliares'!$A$3:$B$61,2,FALSE),"")</f>
        <v>SUGEPE-FOLHA - PASEP + AUX. MORADIA</v>
      </c>
      <c r="G157" s="51" t="str">
        <f>IFERROR(VLOOKUP($B157,'Tabelas auxiliares'!$A$65:$C$102,2,FALSE),"")</f>
        <v>Folha de pagamento - Ativos, Previdência, PASEP</v>
      </c>
      <c r="H157" s="51" t="str">
        <f>IFERROR(VLOOKUP($B157,'Tabelas auxiliares'!$A$65:$C$102,3,FALSE),"")</f>
        <v>FOLHA DE PAGAMENTO / CONTRIBUICAO PARA O PSS / SUBSTITUICOES / INSS PATRONAL / PASEP</v>
      </c>
      <c r="I157" s="144" t="s">
        <v>1651</v>
      </c>
      <c r="J157" s="144" t="s">
        <v>1226</v>
      </c>
      <c r="K157" s="144" t="s">
        <v>1666</v>
      </c>
      <c r="L157" s="144" t="s">
        <v>123</v>
      </c>
      <c r="M157" s="144" t="s">
        <v>190</v>
      </c>
      <c r="N157" s="144" t="s">
        <v>134</v>
      </c>
      <c r="O157" s="144" t="s">
        <v>178</v>
      </c>
      <c r="P157" s="144" t="s">
        <v>213</v>
      </c>
      <c r="Q157" s="144" t="s">
        <v>179</v>
      </c>
      <c r="R157" s="144" t="s">
        <v>176</v>
      </c>
      <c r="S157" s="144" t="s">
        <v>120</v>
      </c>
      <c r="T157" s="144" t="s">
        <v>172</v>
      </c>
      <c r="U157" s="144" t="s">
        <v>122</v>
      </c>
      <c r="V157" s="144" t="s">
        <v>740</v>
      </c>
      <c r="W157" s="144" t="s">
        <v>647</v>
      </c>
      <c r="X157" s="51" t="str">
        <f t="shared" si="4"/>
        <v>3</v>
      </c>
      <c r="Y157" s="51" t="str">
        <f>IF(T157="","",IF(T157&lt;&gt;'Tabelas auxiliares'!$B$236,"FOLHA DE PESSOAL",IF(X157='Tabelas auxiliares'!$A$237,"CUSTEIO",IF(X157='Tabelas auxiliares'!$A$236,"INVESTIMENTO","ERRO - VERIFICAR"))))</f>
        <v>FOLHA DE PESSOAL</v>
      </c>
      <c r="Z157" s="64">
        <f t="shared" si="5"/>
        <v>10428.959999999999</v>
      </c>
      <c r="AA157" s="145"/>
      <c r="AB157" s="145"/>
      <c r="AC157" s="146">
        <v>10428.959999999999</v>
      </c>
      <c r="AD157" s="122" t="s">
        <v>223</v>
      </c>
      <c r="AE157" s="122" t="s">
        <v>176</v>
      </c>
      <c r="AF157" s="122" t="s">
        <v>135</v>
      </c>
      <c r="AG157" s="122" t="s">
        <v>178</v>
      </c>
      <c r="AH157" s="122" t="s">
        <v>208</v>
      </c>
      <c r="AI157" s="122" t="s">
        <v>179</v>
      </c>
      <c r="AJ157" s="122" t="s">
        <v>176</v>
      </c>
      <c r="AK157" s="122" t="s">
        <v>120</v>
      </c>
      <c r="AL157" s="122" t="s">
        <v>173</v>
      </c>
      <c r="AM157" s="122" t="s">
        <v>144</v>
      </c>
      <c r="AN157" s="122" t="s">
        <v>762</v>
      </c>
      <c r="AO157" s="122" t="s">
        <v>928</v>
      </c>
    </row>
    <row r="158" spans="1:41" x14ac:dyDescent="0.25">
      <c r="A158" s="143" t="s">
        <v>1060</v>
      </c>
      <c r="B158" t="s">
        <v>483</v>
      </c>
      <c r="C158" t="s">
        <v>1061</v>
      </c>
      <c r="D158" t="s">
        <v>90</v>
      </c>
      <c r="E158" t="s">
        <v>117</v>
      </c>
      <c r="F158" s="51" t="str">
        <f>IFERROR(VLOOKUP(D158,'Tabelas auxiliares'!$A$3:$B$61,2,FALSE),"")</f>
        <v>SUGEPE-FOLHA - PASEP + AUX. MORADIA</v>
      </c>
      <c r="G158" s="51" t="str">
        <f>IFERROR(VLOOKUP($B158,'Tabelas auxiliares'!$A$65:$C$102,2,FALSE),"")</f>
        <v>Folha de pagamento - Ativos, Previdência, PASEP</v>
      </c>
      <c r="H158" s="51" t="str">
        <f>IFERROR(VLOOKUP($B158,'Tabelas auxiliares'!$A$65:$C$102,3,FALSE),"")</f>
        <v>FOLHA DE PAGAMENTO / CONTRIBUICAO PARA O PSS / SUBSTITUICOES / INSS PATRONAL / PASEP</v>
      </c>
      <c r="I158" s="144" t="s">
        <v>1651</v>
      </c>
      <c r="J158" s="144" t="s">
        <v>1667</v>
      </c>
      <c r="K158" s="144" t="s">
        <v>1668</v>
      </c>
      <c r="L158" s="144" t="s">
        <v>220</v>
      </c>
      <c r="M158" s="144" t="s">
        <v>190</v>
      </c>
      <c r="N158" s="144" t="s">
        <v>134</v>
      </c>
      <c r="O158" s="144" t="s">
        <v>178</v>
      </c>
      <c r="P158" s="144" t="s">
        <v>213</v>
      </c>
      <c r="Q158" s="144" t="s">
        <v>179</v>
      </c>
      <c r="R158" s="144" t="s">
        <v>176</v>
      </c>
      <c r="S158" s="144" t="s">
        <v>120</v>
      </c>
      <c r="T158" s="144" t="s">
        <v>172</v>
      </c>
      <c r="U158" s="144" t="s">
        <v>122</v>
      </c>
      <c r="V158" s="144" t="s">
        <v>740</v>
      </c>
      <c r="W158" s="144" t="s">
        <v>647</v>
      </c>
      <c r="X158" s="51" t="str">
        <f t="shared" si="4"/>
        <v>3</v>
      </c>
      <c r="Y158" s="51" t="str">
        <f>IF(T158="","",IF(T158&lt;&gt;'Tabelas auxiliares'!$B$236,"FOLHA DE PESSOAL",IF(X158='Tabelas auxiliares'!$A$237,"CUSTEIO",IF(X158='Tabelas auxiliares'!$A$236,"INVESTIMENTO","ERRO - VERIFICAR"))))</f>
        <v>FOLHA DE PESSOAL</v>
      </c>
      <c r="Z158" s="64">
        <f t="shared" si="5"/>
        <v>9182.6</v>
      </c>
      <c r="AA158" s="145"/>
      <c r="AB158" s="145"/>
      <c r="AC158" s="146">
        <v>9182.6</v>
      </c>
      <c r="AD158" s="122" t="s">
        <v>223</v>
      </c>
      <c r="AE158" s="122" t="s">
        <v>176</v>
      </c>
      <c r="AF158" s="122" t="s">
        <v>135</v>
      </c>
      <c r="AG158" s="122" t="s">
        <v>178</v>
      </c>
      <c r="AH158" s="122" t="s">
        <v>208</v>
      </c>
      <c r="AI158" s="122" t="s">
        <v>179</v>
      </c>
      <c r="AJ158" s="122" t="s">
        <v>176</v>
      </c>
      <c r="AK158" s="122" t="s">
        <v>120</v>
      </c>
      <c r="AL158" s="122" t="s">
        <v>173</v>
      </c>
      <c r="AM158" s="122" t="s">
        <v>144</v>
      </c>
      <c r="AN158" s="122" t="s">
        <v>763</v>
      </c>
      <c r="AO158" s="122" t="s">
        <v>660</v>
      </c>
    </row>
    <row r="159" spans="1:41" x14ac:dyDescent="0.25">
      <c r="A159" s="143" t="s">
        <v>1060</v>
      </c>
      <c r="B159" t="s">
        <v>483</v>
      </c>
      <c r="C159" t="s">
        <v>1061</v>
      </c>
      <c r="D159" t="s">
        <v>90</v>
      </c>
      <c r="E159" t="s">
        <v>117</v>
      </c>
      <c r="F159" s="51" t="str">
        <f>IFERROR(VLOOKUP(D159,'Tabelas auxiliares'!$A$3:$B$61,2,FALSE),"")</f>
        <v>SUGEPE-FOLHA - PASEP + AUX. MORADIA</v>
      </c>
      <c r="G159" s="51" t="str">
        <f>IFERROR(VLOOKUP($B159,'Tabelas auxiliares'!$A$65:$C$102,2,FALSE),"")</f>
        <v>Folha de pagamento - Ativos, Previdência, PASEP</v>
      </c>
      <c r="H159" s="51" t="str">
        <f>IFERROR(VLOOKUP($B159,'Tabelas auxiliares'!$A$65:$C$102,3,FALSE),"")</f>
        <v>FOLHA DE PAGAMENTO / CONTRIBUICAO PARA O PSS / SUBSTITUICOES / INSS PATRONAL / PASEP</v>
      </c>
      <c r="I159" s="144" t="s">
        <v>1220</v>
      </c>
      <c r="J159" s="144" t="s">
        <v>1652</v>
      </c>
      <c r="K159" s="144" t="s">
        <v>1669</v>
      </c>
      <c r="L159" s="144" t="s">
        <v>221</v>
      </c>
      <c r="M159" s="144" t="s">
        <v>199</v>
      </c>
      <c r="N159" s="144" t="s">
        <v>135</v>
      </c>
      <c r="O159" s="144" t="s">
        <v>178</v>
      </c>
      <c r="P159" s="144" t="s">
        <v>208</v>
      </c>
      <c r="Q159" s="144" t="s">
        <v>179</v>
      </c>
      <c r="R159" s="144" t="s">
        <v>176</v>
      </c>
      <c r="S159" s="144" t="s">
        <v>120</v>
      </c>
      <c r="T159" s="144" t="s">
        <v>173</v>
      </c>
      <c r="U159" s="144" t="s">
        <v>144</v>
      </c>
      <c r="V159" s="144" t="s">
        <v>737</v>
      </c>
      <c r="W159" s="144" t="s">
        <v>917</v>
      </c>
      <c r="X159" s="51" t="str">
        <f t="shared" si="4"/>
        <v>3</v>
      </c>
      <c r="Y159" s="51" t="str">
        <f>IF(T159="","",IF(T159&lt;&gt;'Tabelas auxiliares'!$B$236,"FOLHA DE PESSOAL",IF(X159='Tabelas auxiliares'!$A$237,"CUSTEIO",IF(X159='Tabelas auxiliares'!$A$236,"INVESTIMENTO","ERRO - VERIFICAR"))))</f>
        <v>FOLHA DE PESSOAL</v>
      </c>
      <c r="Z159" s="64">
        <f t="shared" si="5"/>
        <v>132777.88</v>
      </c>
      <c r="AA159" s="145"/>
      <c r="AB159" s="145"/>
      <c r="AC159" s="146">
        <v>132777.88</v>
      </c>
      <c r="AD159" s="122" t="s">
        <v>223</v>
      </c>
      <c r="AE159" s="122" t="s">
        <v>176</v>
      </c>
      <c r="AF159" s="122" t="s">
        <v>135</v>
      </c>
      <c r="AG159" s="122" t="s">
        <v>178</v>
      </c>
      <c r="AH159" s="122" t="s">
        <v>208</v>
      </c>
      <c r="AI159" s="122" t="s">
        <v>179</v>
      </c>
      <c r="AJ159" s="122" t="s">
        <v>176</v>
      </c>
      <c r="AK159" s="122" t="s">
        <v>120</v>
      </c>
      <c r="AL159" s="122" t="s">
        <v>173</v>
      </c>
      <c r="AM159" s="122" t="s">
        <v>144</v>
      </c>
      <c r="AN159" s="122" t="s">
        <v>767</v>
      </c>
      <c r="AO159" s="122" t="s">
        <v>661</v>
      </c>
    </row>
    <row r="160" spans="1:41" x14ac:dyDescent="0.25">
      <c r="A160" s="143" t="s">
        <v>1060</v>
      </c>
      <c r="B160" t="s">
        <v>483</v>
      </c>
      <c r="C160" t="s">
        <v>1061</v>
      </c>
      <c r="D160" t="s">
        <v>90</v>
      </c>
      <c r="E160" t="s">
        <v>117</v>
      </c>
      <c r="F160" s="51" t="str">
        <f>IFERROR(VLOOKUP(D160,'Tabelas auxiliares'!$A$3:$B$61,2,FALSE),"")</f>
        <v>SUGEPE-FOLHA - PASEP + AUX. MORADIA</v>
      </c>
      <c r="G160" s="51" t="str">
        <f>IFERROR(VLOOKUP($B160,'Tabelas auxiliares'!$A$65:$C$102,2,FALSE),"")</f>
        <v>Folha de pagamento - Ativos, Previdência, PASEP</v>
      </c>
      <c r="H160" s="51" t="str">
        <f>IFERROR(VLOOKUP($B160,'Tabelas auxiliares'!$A$65:$C$102,3,FALSE),"")</f>
        <v>FOLHA DE PAGAMENTO / CONTRIBUICAO PARA O PSS / SUBSTITUICOES / INSS PATRONAL / PASEP</v>
      </c>
      <c r="I160" s="144" t="s">
        <v>1220</v>
      </c>
      <c r="J160" s="144" t="s">
        <v>1652</v>
      </c>
      <c r="K160" s="144" t="s">
        <v>1669</v>
      </c>
      <c r="L160" s="144" t="s">
        <v>221</v>
      </c>
      <c r="M160" s="144" t="s">
        <v>199</v>
      </c>
      <c r="N160" s="144" t="s">
        <v>135</v>
      </c>
      <c r="O160" s="144" t="s">
        <v>178</v>
      </c>
      <c r="P160" s="144" t="s">
        <v>208</v>
      </c>
      <c r="Q160" s="144" t="s">
        <v>179</v>
      </c>
      <c r="R160" s="144" t="s">
        <v>176</v>
      </c>
      <c r="S160" s="144" t="s">
        <v>120</v>
      </c>
      <c r="T160" s="144" t="s">
        <v>173</v>
      </c>
      <c r="U160" s="144" t="s">
        <v>144</v>
      </c>
      <c r="V160" s="144" t="s">
        <v>738</v>
      </c>
      <c r="W160" s="144" t="s">
        <v>918</v>
      </c>
      <c r="X160" s="51" t="str">
        <f t="shared" si="4"/>
        <v>3</v>
      </c>
      <c r="Y160" s="51" t="str">
        <f>IF(T160="","",IF(T160&lt;&gt;'Tabelas auxiliares'!$B$236,"FOLHA DE PESSOAL",IF(X160='Tabelas auxiliares'!$A$237,"CUSTEIO",IF(X160='Tabelas auxiliares'!$A$236,"INVESTIMENTO","ERRO - VERIFICAR"))))</f>
        <v>FOLHA DE PESSOAL</v>
      </c>
      <c r="Z160" s="64">
        <f t="shared" si="5"/>
        <v>6638.89</v>
      </c>
      <c r="AA160" s="145"/>
      <c r="AB160" s="145"/>
      <c r="AC160" s="146">
        <v>6638.89</v>
      </c>
      <c r="AD160" s="122" t="s">
        <v>223</v>
      </c>
      <c r="AE160" s="122" t="s">
        <v>176</v>
      </c>
      <c r="AF160" s="122" t="s">
        <v>135</v>
      </c>
      <c r="AG160" s="122" t="s">
        <v>178</v>
      </c>
      <c r="AH160" s="122" t="s">
        <v>208</v>
      </c>
      <c r="AI160" s="122" t="s">
        <v>179</v>
      </c>
      <c r="AJ160" s="122" t="s">
        <v>176</v>
      </c>
      <c r="AK160" s="122" t="s">
        <v>120</v>
      </c>
      <c r="AL160" s="122" t="s">
        <v>173</v>
      </c>
      <c r="AM160" s="122" t="s">
        <v>144</v>
      </c>
      <c r="AN160" s="122" t="s">
        <v>764</v>
      </c>
      <c r="AO160" s="122" t="s">
        <v>929</v>
      </c>
    </row>
    <row r="161" spans="1:41" x14ac:dyDescent="0.25">
      <c r="A161" s="143" t="s">
        <v>1060</v>
      </c>
      <c r="B161" t="s">
        <v>483</v>
      </c>
      <c r="C161" t="s">
        <v>1061</v>
      </c>
      <c r="D161" t="s">
        <v>90</v>
      </c>
      <c r="E161" t="s">
        <v>117</v>
      </c>
      <c r="F161" s="51" t="str">
        <f>IFERROR(VLOOKUP(D161,'Tabelas auxiliares'!$A$3:$B$61,2,FALSE),"")</f>
        <v>SUGEPE-FOLHA - PASEP + AUX. MORADIA</v>
      </c>
      <c r="G161" s="51" t="str">
        <f>IFERROR(VLOOKUP($B161,'Tabelas auxiliares'!$A$65:$C$102,2,FALSE),"")</f>
        <v>Folha de pagamento - Ativos, Previdência, PASEP</v>
      </c>
      <c r="H161" s="51" t="str">
        <f>IFERROR(VLOOKUP($B161,'Tabelas auxiliares'!$A$65:$C$102,3,FALSE),"")</f>
        <v>FOLHA DE PAGAMENTO / CONTRIBUICAO PARA O PSS / SUBSTITUICOES / INSS PATRONAL / PASEP</v>
      </c>
      <c r="I161" s="144" t="s">
        <v>1228</v>
      </c>
      <c r="J161" s="144" t="s">
        <v>1233</v>
      </c>
      <c r="K161" s="144" t="s">
        <v>1670</v>
      </c>
      <c r="L161" s="144" t="s">
        <v>222</v>
      </c>
      <c r="M161" s="144" t="s">
        <v>190</v>
      </c>
      <c r="N161" s="144" t="s">
        <v>177</v>
      </c>
      <c r="O161" s="144" t="s">
        <v>178</v>
      </c>
      <c r="P161" s="144" t="s">
        <v>288</v>
      </c>
      <c r="Q161" s="144" t="s">
        <v>179</v>
      </c>
      <c r="R161" s="144" t="s">
        <v>176</v>
      </c>
      <c r="S161" s="144" t="s">
        <v>120</v>
      </c>
      <c r="T161" s="144" t="s">
        <v>174</v>
      </c>
      <c r="U161" s="144" t="s">
        <v>119</v>
      </c>
      <c r="V161" s="144" t="s">
        <v>728</v>
      </c>
      <c r="W161" s="144" t="s">
        <v>904</v>
      </c>
      <c r="X161" s="51" t="str">
        <f t="shared" si="4"/>
        <v>3</v>
      </c>
      <c r="Y161" s="51" t="str">
        <f>IF(T161="","",IF(T161&lt;&gt;'Tabelas auxiliares'!$B$236,"FOLHA DE PESSOAL",IF(X161='Tabelas auxiliares'!$A$237,"CUSTEIO",IF(X161='Tabelas auxiliares'!$A$236,"INVESTIMENTO","ERRO - VERIFICAR"))))</f>
        <v>CUSTEIO</v>
      </c>
      <c r="Z161" s="64">
        <f t="shared" si="5"/>
        <v>366.47</v>
      </c>
      <c r="AA161" s="145"/>
      <c r="AB161" s="145"/>
      <c r="AC161" s="146">
        <v>366.47</v>
      </c>
      <c r="AD161" s="122" t="s">
        <v>223</v>
      </c>
      <c r="AE161" s="122" t="s">
        <v>1047</v>
      </c>
      <c r="AF161" s="122" t="s">
        <v>135</v>
      </c>
      <c r="AG161" s="122" t="s">
        <v>178</v>
      </c>
      <c r="AH161" s="122" t="s">
        <v>208</v>
      </c>
      <c r="AI161" s="122" t="s">
        <v>179</v>
      </c>
      <c r="AJ161" s="122" t="s">
        <v>176</v>
      </c>
      <c r="AK161" s="122" t="s">
        <v>120</v>
      </c>
      <c r="AL161" s="122" t="s">
        <v>173</v>
      </c>
      <c r="AM161" s="122" t="s">
        <v>144</v>
      </c>
      <c r="AN161" s="122" t="s">
        <v>765</v>
      </c>
      <c r="AO161" s="122" t="s">
        <v>930</v>
      </c>
    </row>
    <row r="162" spans="1:41" x14ac:dyDescent="0.25">
      <c r="A162" s="143" t="s">
        <v>1060</v>
      </c>
      <c r="B162" t="s">
        <v>483</v>
      </c>
      <c r="C162" t="s">
        <v>1061</v>
      </c>
      <c r="D162" t="s">
        <v>90</v>
      </c>
      <c r="E162" t="s">
        <v>117</v>
      </c>
      <c r="F162" s="51" t="str">
        <f>IFERROR(VLOOKUP(D162,'Tabelas auxiliares'!$A$3:$B$61,2,FALSE),"")</f>
        <v>SUGEPE-FOLHA - PASEP + AUX. MORADIA</v>
      </c>
      <c r="G162" s="51" t="str">
        <f>IFERROR(VLOOKUP($B162,'Tabelas auxiliares'!$A$65:$C$102,2,FALSE),"")</f>
        <v>Folha de pagamento - Ativos, Previdência, PASEP</v>
      </c>
      <c r="H162" s="51" t="str">
        <f>IFERROR(VLOOKUP($B162,'Tabelas auxiliares'!$A$65:$C$102,3,FALSE),"")</f>
        <v>FOLHA DE PAGAMENTO / CONTRIBUICAO PARA O PSS / SUBSTITUICOES / INSS PATRONAL / PASEP</v>
      </c>
      <c r="I162" s="144" t="s">
        <v>1228</v>
      </c>
      <c r="J162" s="144" t="s">
        <v>1671</v>
      </c>
      <c r="K162" s="144" t="s">
        <v>1672</v>
      </c>
      <c r="L162" s="144" t="s">
        <v>223</v>
      </c>
      <c r="M162" s="144" t="s">
        <v>176</v>
      </c>
      <c r="N162" s="144" t="s">
        <v>133</v>
      </c>
      <c r="O162" s="144" t="s">
        <v>178</v>
      </c>
      <c r="P162" s="144" t="s">
        <v>215</v>
      </c>
      <c r="Q162" s="144" t="s">
        <v>179</v>
      </c>
      <c r="R162" s="144" t="s">
        <v>176</v>
      </c>
      <c r="S162" s="144" t="s">
        <v>216</v>
      </c>
      <c r="T162" s="144" t="s">
        <v>173</v>
      </c>
      <c r="U162" s="144" t="s">
        <v>143</v>
      </c>
      <c r="V162" s="144" t="s">
        <v>741</v>
      </c>
      <c r="W162" s="144" t="s">
        <v>919</v>
      </c>
      <c r="X162" s="51" t="str">
        <f t="shared" si="4"/>
        <v>3</v>
      </c>
      <c r="Y162" s="51" t="str">
        <f>IF(T162="","",IF(T162&lt;&gt;'Tabelas auxiliares'!$B$236,"FOLHA DE PESSOAL",IF(X162='Tabelas auxiliares'!$A$237,"CUSTEIO",IF(X162='Tabelas auxiliares'!$A$236,"INVESTIMENTO","ERRO - VERIFICAR"))))</f>
        <v>FOLHA DE PESSOAL</v>
      </c>
      <c r="Z162" s="64">
        <f t="shared" si="5"/>
        <v>368735.68</v>
      </c>
      <c r="AA162" s="145"/>
      <c r="AB162" s="145"/>
      <c r="AC162" s="146">
        <v>368735.68</v>
      </c>
      <c r="AD162" s="122" t="s">
        <v>223</v>
      </c>
      <c r="AE162" s="122" t="s">
        <v>931</v>
      </c>
      <c r="AF162" s="122" t="s">
        <v>134</v>
      </c>
      <c r="AG162" s="122" t="s">
        <v>178</v>
      </c>
      <c r="AH162" s="122" t="s">
        <v>213</v>
      </c>
      <c r="AI162" s="122" t="s">
        <v>179</v>
      </c>
      <c r="AJ162" s="122" t="s">
        <v>176</v>
      </c>
      <c r="AK162" s="122" t="s">
        <v>120</v>
      </c>
      <c r="AL162" s="122" t="s">
        <v>172</v>
      </c>
      <c r="AM162" s="122" t="s">
        <v>122</v>
      </c>
      <c r="AN162" s="122" t="s">
        <v>740</v>
      </c>
      <c r="AO162" s="122" t="s">
        <v>647</v>
      </c>
    </row>
    <row r="163" spans="1:41" x14ac:dyDescent="0.25">
      <c r="A163" s="143" t="s">
        <v>1060</v>
      </c>
      <c r="B163" t="s">
        <v>483</v>
      </c>
      <c r="C163" t="s">
        <v>1061</v>
      </c>
      <c r="D163" t="s">
        <v>90</v>
      </c>
      <c r="E163" t="s">
        <v>117</v>
      </c>
      <c r="F163" s="51" t="str">
        <f>IFERROR(VLOOKUP(D163,'Tabelas auxiliares'!$A$3:$B$61,2,FALSE),"")</f>
        <v>SUGEPE-FOLHA - PASEP + AUX. MORADIA</v>
      </c>
      <c r="G163" s="51" t="str">
        <f>IFERROR(VLOOKUP($B163,'Tabelas auxiliares'!$A$65:$C$102,2,FALSE),"")</f>
        <v>Folha de pagamento - Ativos, Previdência, PASEP</v>
      </c>
      <c r="H163" s="51" t="str">
        <f>IFERROR(VLOOKUP($B163,'Tabelas auxiliares'!$A$65:$C$102,3,FALSE),"")</f>
        <v>FOLHA DE PAGAMENTO / CONTRIBUICAO PARA O PSS / SUBSTITUICOES / INSS PATRONAL / PASEP</v>
      </c>
      <c r="I163" s="144" t="s">
        <v>1228</v>
      </c>
      <c r="J163" s="144" t="s">
        <v>1671</v>
      </c>
      <c r="K163" s="144" t="s">
        <v>1672</v>
      </c>
      <c r="L163" s="144" t="s">
        <v>223</v>
      </c>
      <c r="M163" s="144" t="s">
        <v>176</v>
      </c>
      <c r="N163" s="144" t="s">
        <v>133</v>
      </c>
      <c r="O163" s="144" t="s">
        <v>178</v>
      </c>
      <c r="P163" s="144" t="s">
        <v>215</v>
      </c>
      <c r="Q163" s="144" t="s">
        <v>179</v>
      </c>
      <c r="R163" s="144" t="s">
        <v>176</v>
      </c>
      <c r="S163" s="144" t="s">
        <v>216</v>
      </c>
      <c r="T163" s="144" t="s">
        <v>173</v>
      </c>
      <c r="U163" s="144" t="s">
        <v>143</v>
      </c>
      <c r="V163" s="144" t="s">
        <v>742</v>
      </c>
      <c r="W163" s="144" t="s">
        <v>920</v>
      </c>
      <c r="X163" s="51" t="str">
        <f t="shared" si="4"/>
        <v>3</v>
      </c>
      <c r="Y163" s="51" t="str">
        <f>IF(T163="","",IF(T163&lt;&gt;'Tabelas auxiliares'!$B$236,"FOLHA DE PESSOAL",IF(X163='Tabelas auxiliares'!$A$237,"CUSTEIO",IF(X163='Tabelas auxiliares'!$A$236,"INVESTIMENTO","ERRO - VERIFICAR"))))</f>
        <v>FOLHA DE PESSOAL</v>
      </c>
      <c r="Z163" s="64">
        <f t="shared" si="5"/>
        <v>7463.45</v>
      </c>
      <c r="AA163" s="145"/>
      <c r="AB163" s="145"/>
      <c r="AC163" s="146">
        <v>7463.45</v>
      </c>
      <c r="AD163" s="122" t="s">
        <v>223</v>
      </c>
      <c r="AE163" s="122" t="s">
        <v>217</v>
      </c>
      <c r="AF163" s="122" t="s">
        <v>177</v>
      </c>
      <c r="AG163" s="122" t="s">
        <v>178</v>
      </c>
      <c r="AH163" s="122" t="s">
        <v>288</v>
      </c>
      <c r="AI163" s="122" t="s">
        <v>179</v>
      </c>
      <c r="AJ163" s="122" t="s">
        <v>176</v>
      </c>
      <c r="AK163" s="122" t="s">
        <v>120</v>
      </c>
      <c r="AL163" s="122" t="s">
        <v>174</v>
      </c>
      <c r="AM163" s="122" t="s">
        <v>119</v>
      </c>
      <c r="AN163" s="122" t="s">
        <v>766</v>
      </c>
      <c r="AO163" s="122" t="s">
        <v>932</v>
      </c>
    </row>
    <row r="164" spans="1:41" x14ac:dyDescent="0.25">
      <c r="A164" s="143" t="s">
        <v>1060</v>
      </c>
      <c r="B164" t="s">
        <v>483</v>
      </c>
      <c r="C164" t="s">
        <v>1061</v>
      </c>
      <c r="D164" t="s">
        <v>90</v>
      </c>
      <c r="E164" t="s">
        <v>117</v>
      </c>
      <c r="F164" s="51" t="str">
        <f>IFERROR(VLOOKUP(D164,'Tabelas auxiliares'!$A$3:$B$61,2,FALSE),"")</f>
        <v>SUGEPE-FOLHA - PASEP + AUX. MORADIA</v>
      </c>
      <c r="G164" s="51" t="str">
        <f>IFERROR(VLOOKUP($B164,'Tabelas auxiliares'!$A$65:$C$102,2,FALSE),"")</f>
        <v>Folha de pagamento - Ativos, Previdência, PASEP</v>
      </c>
      <c r="H164" s="51" t="str">
        <f>IFERROR(VLOOKUP($B164,'Tabelas auxiliares'!$A$65:$C$102,3,FALSE),"")</f>
        <v>FOLHA DE PAGAMENTO / CONTRIBUICAO PARA O PSS / SUBSTITUICOES / INSS PATRONAL / PASEP</v>
      </c>
      <c r="I164" s="144" t="s">
        <v>1228</v>
      </c>
      <c r="J164" s="144" t="s">
        <v>1671</v>
      </c>
      <c r="K164" s="144" t="s">
        <v>1672</v>
      </c>
      <c r="L164" s="144" t="s">
        <v>223</v>
      </c>
      <c r="M164" s="144" t="s">
        <v>176</v>
      </c>
      <c r="N164" s="144" t="s">
        <v>133</v>
      </c>
      <c r="O164" s="144" t="s">
        <v>178</v>
      </c>
      <c r="P164" s="144" t="s">
        <v>215</v>
      </c>
      <c r="Q164" s="144" t="s">
        <v>179</v>
      </c>
      <c r="R164" s="144" t="s">
        <v>176</v>
      </c>
      <c r="S164" s="144" t="s">
        <v>216</v>
      </c>
      <c r="T164" s="144" t="s">
        <v>173</v>
      </c>
      <c r="U164" s="144" t="s">
        <v>143</v>
      </c>
      <c r="V164" s="144" t="s">
        <v>743</v>
      </c>
      <c r="W164" s="144" t="s">
        <v>921</v>
      </c>
      <c r="X164" s="51" t="str">
        <f t="shared" si="4"/>
        <v>3</v>
      </c>
      <c r="Y164" s="51" t="str">
        <f>IF(T164="","",IF(T164&lt;&gt;'Tabelas auxiliares'!$B$236,"FOLHA DE PESSOAL",IF(X164='Tabelas auxiliares'!$A$237,"CUSTEIO",IF(X164='Tabelas auxiliares'!$A$236,"INVESTIMENTO","ERRO - VERIFICAR"))))</f>
        <v>FOLHA DE PESSOAL</v>
      </c>
      <c r="Z164" s="64">
        <f t="shared" si="5"/>
        <v>252.37</v>
      </c>
      <c r="AA164" s="145"/>
      <c r="AB164" s="145"/>
      <c r="AC164" s="146">
        <v>252.37</v>
      </c>
      <c r="AD164" s="122" t="s">
        <v>419</v>
      </c>
      <c r="AE164" s="122" t="s">
        <v>176</v>
      </c>
      <c r="AF164" s="122" t="s">
        <v>133</v>
      </c>
      <c r="AG164" s="122" t="s">
        <v>178</v>
      </c>
      <c r="AH164" s="122" t="s">
        <v>215</v>
      </c>
      <c r="AI164" s="122" t="s">
        <v>179</v>
      </c>
      <c r="AJ164" s="122" t="s">
        <v>176</v>
      </c>
      <c r="AK164" s="122" t="s">
        <v>216</v>
      </c>
      <c r="AL164" s="122" t="s">
        <v>173</v>
      </c>
      <c r="AM164" s="122" t="s">
        <v>143</v>
      </c>
      <c r="AN164" s="122" t="s">
        <v>769</v>
      </c>
      <c r="AO164" s="122" t="s">
        <v>934</v>
      </c>
    </row>
    <row r="165" spans="1:41" x14ac:dyDescent="0.25">
      <c r="A165" s="143" t="s">
        <v>1060</v>
      </c>
      <c r="B165" t="s">
        <v>483</v>
      </c>
      <c r="C165" t="s">
        <v>1061</v>
      </c>
      <c r="D165" t="s">
        <v>90</v>
      </c>
      <c r="E165" t="s">
        <v>117</v>
      </c>
      <c r="F165" s="51" t="str">
        <f>IFERROR(VLOOKUP(D165,'Tabelas auxiliares'!$A$3:$B$61,2,FALSE),"")</f>
        <v>SUGEPE-FOLHA - PASEP + AUX. MORADIA</v>
      </c>
      <c r="G165" s="51" t="str">
        <f>IFERROR(VLOOKUP($B165,'Tabelas auxiliares'!$A$65:$C$102,2,FALSE),"")</f>
        <v>Folha de pagamento - Ativos, Previdência, PASEP</v>
      </c>
      <c r="H165" s="51" t="str">
        <f>IFERROR(VLOOKUP($B165,'Tabelas auxiliares'!$A$65:$C$102,3,FALSE),"")</f>
        <v>FOLHA DE PAGAMENTO / CONTRIBUICAO PARA O PSS / SUBSTITUICOES / INSS PATRONAL / PASEP</v>
      </c>
      <c r="I165" s="144" t="s">
        <v>1228</v>
      </c>
      <c r="J165" s="144" t="s">
        <v>1671</v>
      </c>
      <c r="K165" s="144" t="s">
        <v>1673</v>
      </c>
      <c r="L165" s="144" t="s">
        <v>223</v>
      </c>
      <c r="M165" s="144" t="s">
        <v>176</v>
      </c>
      <c r="N165" s="144" t="s">
        <v>133</v>
      </c>
      <c r="O165" s="144" t="s">
        <v>178</v>
      </c>
      <c r="P165" s="144" t="s">
        <v>215</v>
      </c>
      <c r="Q165" s="144" t="s">
        <v>179</v>
      </c>
      <c r="R165" s="144" t="s">
        <v>176</v>
      </c>
      <c r="S165" s="144" t="s">
        <v>216</v>
      </c>
      <c r="T165" s="144" t="s">
        <v>173</v>
      </c>
      <c r="U165" s="144" t="s">
        <v>143</v>
      </c>
      <c r="V165" s="144" t="s">
        <v>744</v>
      </c>
      <c r="W165" s="144" t="s">
        <v>648</v>
      </c>
      <c r="X165" s="51" t="str">
        <f t="shared" si="4"/>
        <v>3</v>
      </c>
      <c r="Y165" s="51" t="str">
        <f>IF(T165="","",IF(T165&lt;&gt;'Tabelas auxiliares'!$B$236,"FOLHA DE PESSOAL",IF(X165='Tabelas auxiliares'!$A$237,"CUSTEIO",IF(X165='Tabelas auxiliares'!$A$236,"INVESTIMENTO","ERRO - VERIFICAR"))))</f>
        <v>FOLHA DE PESSOAL</v>
      </c>
      <c r="Z165" s="64">
        <f t="shared" si="5"/>
        <v>66150.039999999994</v>
      </c>
      <c r="AA165" s="145"/>
      <c r="AB165" s="145"/>
      <c r="AC165" s="146">
        <v>66150.039999999994</v>
      </c>
      <c r="AD165" s="122" t="s">
        <v>223</v>
      </c>
      <c r="AE165" s="122" t="s">
        <v>199</v>
      </c>
      <c r="AF165" s="122" t="s">
        <v>135</v>
      </c>
      <c r="AG165" s="122" t="s">
        <v>178</v>
      </c>
      <c r="AH165" s="122" t="s">
        <v>208</v>
      </c>
      <c r="AI165" s="122" t="s">
        <v>179</v>
      </c>
      <c r="AJ165" s="122" t="s">
        <v>176</v>
      </c>
      <c r="AK165" s="122" t="s">
        <v>120</v>
      </c>
      <c r="AL165" s="122" t="s">
        <v>173</v>
      </c>
      <c r="AM165" s="122" t="s">
        <v>144</v>
      </c>
      <c r="AN165" s="122" t="s">
        <v>737</v>
      </c>
      <c r="AO165" s="122" t="s">
        <v>917</v>
      </c>
    </row>
    <row r="166" spans="1:41" x14ac:dyDescent="0.25">
      <c r="A166" s="143" t="s">
        <v>1060</v>
      </c>
      <c r="B166" t="s">
        <v>483</v>
      </c>
      <c r="C166" t="s">
        <v>1061</v>
      </c>
      <c r="D166" t="s">
        <v>90</v>
      </c>
      <c r="E166" t="s">
        <v>117</v>
      </c>
      <c r="F166" s="51" t="str">
        <f>IFERROR(VLOOKUP(D166,'Tabelas auxiliares'!$A$3:$B$61,2,FALSE),"")</f>
        <v>SUGEPE-FOLHA - PASEP + AUX. MORADIA</v>
      </c>
      <c r="G166" s="51" t="str">
        <f>IFERROR(VLOOKUP($B166,'Tabelas auxiliares'!$A$65:$C$102,2,FALSE),"")</f>
        <v>Folha de pagamento - Ativos, Previdência, PASEP</v>
      </c>
      <c r="H166" s="51" t="str">
        <f>IFERROR(VLOOKUP($B166,'Tabelas auxiliares'!$A$65:$C$102,3,FALSE),"")</f>
        <v>FOLHA DE PAGAMENTO / CONTRIBUICAO PARA O PSS / SUBSTITUICOES / INSS PATRONAL / PASEP</v>
      </c>
      <c r="I166" s="144" t="s">
        <v>1228</v>
      </c>
      <c r="J166" s="144" t="s">
        <v>1671</v>
      </c>
      <c r="K166" s="144" t="s">
        <v>1674</v>
      </c>
      <c r="L166" s="144" t="s">
        <v>223</v>
      </c>
      <c r="M166" s="144" t="s">
        <v>176</v>
      </c>
      <c r="N166" s="144" t="s">
        <v>135</v>
      </c>
      <c r="O166" s="144" t="s">
        <v>178</v>
      </c>
      <c r="P166" s="144" t="s">
        <v>208</v>
      </c>
      <c r="Q166" s="144" t="s">
        <v>179</v>
      </c>
      <c r="R166" s="144" t="s">
        <v>176</v>
      </c>
      <c r="S166" s="144" t="s">
        <v>120</v>
      </c>
      <c r="T166" s="144" t="s">
        <v>173</v>
      </c>
      <c r="U166" s="144" t="s">
        <v>144</v>
      </c>
      <c r="V166" s="144" t="s">
        <v>745</v>
      </c>
      <c r="W166" s="144" t="s">
        <v>649</v>
      </c>
      <c r="X166" s="51" t="str">
        <f t="shared" si="4"/>
        <v>3</v>
      </c>
      <c r="Y166" s="51" t="str">
        <f>IF(T166="","",IF(T166&lt;&gt;'Tabelas auxiliares'!$B$236,"FOLHA DE PESSOAL",IF(X166='Tabelas auxiliares'!$A$237,"CUSTEIO",IF(X166='Tabelas auxiliares'!$A$236,"INVESTIMENTO","ERRO - VERIFICAR"))))</f>
        <v>FOLHA DE PESSOAL</v>
      </c>
      <c r="Z166" s="64">
        <f t="shared" si="5"/>
        <v>633303.48</v>
      </c>
      <c r="AA166" s="146">
        <v>686.88</v>
      </c>
      <c r="AB166" s="145"/>
      <c r="AC166" s="146">
        <v>632616.6</v>
      </c>
      <c r="AD166" s="122" t="s">
        <v>223</v>
      </c>
      <c r="AE166" s="122" t="s">
        <v>199</v>
      </c>
      <c r="AF166" s="122" t="s">
        <v>135</v>
      </c>
      <c r="AG166" s="122" t="s">
        <v>178</v>
      </c>
      <c r="AH166" s="122" t="s">
        <v>208</v>
      </c>
      <c r="AI166" s="122" t="s">
        <v>179</v>
      </c>
      <c r="AJ166" s="122" t="s">
        <v>176</v>
      </c>
      <c r="AK166" s="122" t="s">
        <v>120</v>
      </c>
      <c r="AL166" s="122" t="s">
        <v>173</v>
      </c>
      <c r="AM166" s="122" t="s">
        <v>144</v>
      </c>
      <c r="AN166" s="122" t="s">
        <v>738</v>
      </c>
      <c r="AO166" s="122" t="s">
        <v>918</v>
      </c>
    </row>
    <row r="167" spans="1:41" x14ac:dyDescent="0.25">
      <c r="A167" s="143" t="s">
        <v>1060</v>
      </c>
      <c r="B167" t="s">
        <v>483</v>
      </c>
      <c r="C167" t="s">
        <v>1061</v>
      </c>
      <c r="D167" t="s">
        <v>90</v>
      </c>
      <c r="E167" t="s">
        <v>117</v>
      </c>
      <c r="F167" s="51" t="str">
        <f>IFERROR(VLOOKUP(D167,'Tabelas auxiliares'!$A$3:$B$61,2,FALSE),"")</f>
        <v>SUGEPE-FOLHA - PASEP + AUX. MORADIA</v>
      </c>
      <c r="G167" s="51" t="str">
        <f>IFERROR(VLOOKUP($B167,'Tabelas auxiliares'!$A$65:$C$102,2,FALSE),"")</f>
        <v>Folha de pagamento - Ativos, Previdência, PASEP</v>
      </c>
      <c r="H167" s="51" t="str">
        <f>IFERROR(VLOOKUP($B167,'Tabelas auxiliares'!$A$65:$C$102,3,FALSE),"")</f>
        <v>FOLHA DE PAGAMENTO / CONTRIBUICAO PARA O PSS / SUBSTITUICOES / INSS PATRONAL / PASEP</v>
      </c>
      <c r="I167" s="144" t="s">
        <v>1228</v>
      </c>
      <c r="J167" s="144" t="s">
        <v>1671</v>
      </c>
      <c r="K167" s="144" t="s">
        <v>1674</v>
      </c>
      <c r="L167" s="144" t="s">
        <v>223</v>
      </c>
      <c r="M167" s="144" t="s">
        <v>176</v>
      </c>
      <c r="N167" s="144" t="s">
        <v>135</v>
      </c>
      <c r="O167" s="144" t="s">
        <v>178</v>
      </c>
      <c r="P167" s="144" t="s">
        <v>208</v>
      </c>
      <c r="Q167" s="144" t="s">
        <v>179</v>
      </c>
      <c r="R167" s="144" t="s">
        <v>176</v>
      </c>
      <c r="S167" s="144" t="s">
        <v>120</v>
      </c>
      <c r="T167" s="144" t="s">
        <v>173</v>
      </c>
      <c r="U167" s="144" t="s">
        <v>144</v>
      </c>
      <c r="V167" s="144" t="s">
        <v>746</v>
      </c>
      <c r="W167" s="144" t="s">
        <v>922</v>
      </c>
      <c r="X167" s="51" t="str">
        <f t="shared" si="4"/>
        <v>3</v>
      </c>
      <c r="Y167" s="51" t="str">
        <f>IF(T167="","",IF(T167&lt;&gt;'Tabelas auxiliares'!$B$236,"FOLHA DE PESSOAL",IF(X167='Tabelas auxiliares'!$A$237,"CUSTEIO",IF(X167='Tabelas auxiliares'!$A$236,"INVESTIMENTO","ERRO - VERIFICAR"))))</f>
        <v>FOLHA DE PESSOAL</v>
      </c>
      <c r="Z167" s="64">
        <f t="shared" si="5"/>
        <v>87538.23</v>
      </c>
      <c r="AA167" s="145"/>
      <c r="AB167" s="145"/>
      <c r="AC167" s="146">
        <v>87538.23</v>
      </c>
      <c r="AD167" s="122" t="s">
        <v>935</v>
      </c>
      <c r="AE167" s="122" t="s">
        <v>176</v>
      </c>
      <c r="AF167" s="122" t="s">
        <v>133</v>
      </c>
      <c r="AG167" s="122" t="s">
        <v>178</v>
      </c>
      <c r="AH167" s="122" t="s">
        <v>215</v>
      </c>
      <c r="AI167" s="122" t="s">
        <v>179</v>
      </c>
      <c r="AJ167" s="122" t="s">
        <v>176</v>
      </c>
      <c r="AK167" s="122" t="s">
        <v>216</v>
      </c>
      <c r="AL167" s="122" t="s">
        <v>173</v>
      </c>
      <c r="AM167" s="122" t="s">
        <v>143</v>
      </c>
      <c r="AN167" s="122" t="s">
        <v>741</v>
      </c>
      <c r="AO167" s="122" t="s">
        <v>919</v>
      </c>
    </row>
    <row r="168" spans="1:41" x14ac:dyDescent="0.25">
      <c r="A168" s="143" t="s">
        <v>1060</v>
      </c>
      <c r="B168" t="s">
        <v>483</v>
      </c>
      <c r="C168" t="s">
        <v>1061</v>
      </c>
      <c r="D168" t="s">
        <v>90</v>
      </c>
      <c r="E168" t="s">
        <v>117</v>
      </c>
      <c r="F168" s="51" t="str">
        <f>IFERROR(VLOOKUP(D168,'Tabelas auxiliares'!$A$3:$B$61,2,FALSE),"")</f>
        <v>SUGEPE-FOLHA - PASEP + AUX. MORADIA</v>
      </c>
      <c r="G168" s="51" t="str">
        <f>IFERROR(VLOOKUP($B168,'Tabelas auxiliares'!$A$65:$C$102,2,FALSE),"")</f>
        <v>Folha de pagamento - Ativos, Previdência, PASEP</v>
      </c>
      <c r="H168" s="51" t="str">
        <f>IFERROR(VLOOKUP($B168,'Tabelas auxiliares'!$A$65:$C$102,3,FALSE),"")</f>
        <v>FOLHA DE PAGAMENTO / CONTRIBUICAO PARA O PSS / SUBSTITUICOES / INSS PATRONAL / PASEP</v>
      </c>
      <c r="I168" s="144" t="s">
        <v>1228</v>
      </c>
      <c r="J168" s="144" t="s">
        <v>1671</v>
      </c>
      <c r="K168" s="144" t="s">
        <v>1674</v>
      </c>
      <c r="L168" s="144" t="s">
        <v>223</v>
      </c>
      <c r="M168" s="144" t="s">
        <v>176</v>
      </c>
      <c r="N168" s="144" t="s">
        <v>135</v>
      </c>
      <c r="O168" s="144" t="s">
        <v>178</v>
      </c>
      <c r="P168" s="144" t="s">
        <v>208</v>
      </c>
      <c r="Q168" s="144" t="s">
        <v>179</v>
      </c>
      <c r="R168" s="144" t="s">
        <v>176</v>
      </c>
      <c r="S168" s="144" t="s">
        <v>120</v>
      </c>
      <c r="T168" s="144" t="s">
        <v>173</v>
      </c>
      <c r="U168" s="144" t="s">
        <v>144</v>
      </c>
      <c r="V168" s="144" t="s">
        <v>768</v>
      </c>
      <c r="W168" s="144" t="s">
        <v>933</v>
      </c>
      <c r="X168" s="51" t="str">
        <f t="shared" si="4"/>
        <v>3</v>
      </c>
      <c r="Y168" s="51" t="str">
        <f>IF(T168="","",IF(T168&lt;&gt;'Tabelas auxiliares'!$B$236,"FOLHA DE PESSOAL",IF(X168='Tabelas auxiliares'!$A$237,"CUSTEIO",IF(X168='Tabelas auxiliares'!$A$236,"INVESTIMENTO","ERRO - VERIFICAR"))))</f>
        <v>FOLHA DE PESSOAL</v>
      </c>
      <c r="Z168" s="64">
        <f t="shared" si="5"/>
        <v>4916.2299999999996</v>
      </c>
      <c r="AA168" s="145"/>
      <c r="AB168" s="145"/>
      <c r="AC168" s="146">
        <v>4916.2299999999996</v>
      </c>
      <c r="AD168" s="122" t="s">
        <v>935</v>
      </c>
      <c r="AE168" s="122" t="s">
        <v>176</v>
      </c>
      <c r="AF168" s="122" t="s">
        <v>133</v>
      </c>
      <c r="AG168" s="122" t="s">
        <v>178</v>
      </c>
      <c r="AH168" s="122" t="s">
        <v>215</v>
      </c>
      <c r="AI168" s="122" t="s">
        <v>179</v>
      </c>
      <c r="AJ168" s="122" t="s">
        <v>176</v>
      </c>
      <c r="AK168" s="122" t="s">
        <v>216</v>
      </c>
      <c r="AL168" s="122" t="s">
        <v>173</v>
      </c>
      <c r="AM168" s="122" t="s">
        <v>143</v>
      </c>
      <c r="AN168" s="122" t="s">
        <v>742</v>
      </c>
      <c r="AO168" s="122" t="s">
        <v>920</v>
      </c>
    </row>
    <row r="169" spans="1:41" x14ac:dyDescent="0.25">
      <c r="A169" s="143" t="s">
        <v>1060</v>
      </c>
      <c r="B169" t="s">
        <v>483</v>
      </c>
      <c r="C169" t="s">
        <v>1061</v>
      </c>
      <c r="D169" t="s">
        <v>90</v>
      </c>
      <c r="E169" t="s">
        <v>117</v>
      </c>
      <c r="F169" s="51" t="str">
        <f>IFERROR(VLOOKUP(D169,'Tabelas auxiliares'!$A$3:$B$61,2,FALSE),"")</f>
        <v>SUGEPE-FOLHA - PASEP + AUX. MORADIA</v>
      </c>
      <c r="G169" s="51" t="str">
        <f>IFERROR(VLOOKUP($B169,'Tabelas auxiliares'!$A$65:$C$102,2,FALSE),"")</f>
        <v>Folha de pagamento - Ativos, Previdência, PASEP</v>
      </c>
      <c r="H169" s="51" t="str">
        <f>IFERROR(VLOOKUP($B169,'Tabelas auxiliares'!$A$65:$C$102,3,FALSE),"")</f>
        <v>FOLHA DE PAGAMENTO / CONTRIBUICAO PARA O PSS / SUBSTITUICOES / INSS PATRONAL / PASEP</v>
      </c>
      <c r="I169" s="144" t="s">
        <v>1228</v>
      </c>
      <c r="J169" s="144" t="s">
        <v>1671</v>
      </c>
      <c r="K169" s="144" t="s">
        <v>1674</v>
      </c>
      <c r="L169" s="144" t="s">
        <v>223</v>
      </c>
      <c r="M169" s="144" t="s">
        <v>176</v>
      </c>
      <c r="N169" s="144" t="s">
        <v>135</v>
      </c>
      <c r="O169" s="144" t="s">
        <v>178</v>
      </c>
      <c r="P169" s="144" t="s">
        <v>208</v>
      </c>
      <c r="Q169" s="144" t="s">
        <v>179</v>
      </c>
      <c r="R169" s="144" t="s">
        <v>176</v>
      </c>
      <c r="S169" s="144" t="s">
        <v>120</v>
      </c>
      <c r="T169" s="144" t="s">
        <v>173</v>
      </c>
      <c r="U169" s="144" t="s">
        <v>144</v>
      </c>
      <c r="V169" s="144" t="s">
        <v>747</v>
      </c>
      <c r="W169" s="144" t="s">
        <v>923</v>
      </c>
      <c r="X169" s="51" t="str">
        <f t="shared" si="4"/>
        <v>3</v>
      </c>
      <c r="Y169" s="51" t="str">
        <f>IF(T169="","",IF(T169&lt;&gt;'Tabelas auxiliares'!$B$236,"FOLHA DE PESSOAL",IF(X169='Tabelas auxiliares'!$A$237,"CUSTEIO",IF(X169='Tabelas auxiliares'!$A$236,"INVESTIMENTO","ERRO - VERIFICAR"))))</f>
        <v>FOLHA DE PESSOAL</v>
      </c>
      <c r="Z169" s="64">
        <f t="shared" si="5"/>
        <v>29179.4</v>
      </c>
      <c r="AA169" s="145"/>
      <c r="AB169" s="145"/>
      <c r="AC169" s="146">
        <v>29179.4</v>
      </c>
      <c r="AD169" s="122" t="s">
        <v>935</v>
      </c>
      <c r="AE169" s="122" t="s">
        <v>176</v>
      </c>
      <c r="AF169" s="122" t="s">
        <v>133</v>
      </c>
      <c r="AG169" s="122" t="s">
        <v>178</v>
      </c>
      <c r="AH169" s="122" t="s">
        <v>215</v>
      </c>
      <c r="AI169" s="122" t="s">
        <v>179</v>
      </c>
      <c r="AJ169" s="122" t="s">
        <v>176</v>
      </c>
      <c r="AK169" s="122" t="s">
        <v>216</v>
      </c>
      <c r="AL169" s="122" t="s">
        <v>173</v>
      </c>
      <c r="AM169" s="122" t="s">
        <v>143</v>
      </c>
      <c r="AN169" s="122" t="s">
        <v>743</v>
      </c>
      <c r="AO169" s="122" t="s">
        <v>921</v>
      </c>
    </row>
    <row r="170" spans="1:41" x14ac:dyDescent="0.25">
      <c r="A170" s="143" t="s">
        <v>1060</v>
      </c>
      <c r="B170" t="s">
        <v>483</v>
      </c>
      <c r="C170" t="s">
        <v>1061</v>
      </c>
      <c r="D170" t="s">
        <v>90</v>
      </c>
      <c r="E170" t="s">
        <v>117</v>
      </c>
      <c r="F170" s="51" t="str">
        <f>IFERROR(VLOOKUP(D170,'Tabelas auxiliares'!$A$3:$B$61,2,FALSE),"")</f>
        <v>SUGEPE-FOLHA - PASEP + AUX. MORADIA</v>
      </c>
      <c r="G170" s="51" t="str">
        <f>IFERROR(VLOOKUP($B170,'Tabelas auxiliares'!$A$65:$C$102,2,FALSE),"")</f>
        <v>Folha de pagamento - Ativos, Previdência, PASEP</v>
      </c>
      <c r="H170" s="51" t="str">
        <f>IFERROR(VLOOKUP($B170,'Tabelas auxiliares'!$A$65:$C$102,3,FALSE),"")</f>
        <v>FOLHA DE PAGAMENTO / CONTRIBUICAO PARA O PSS / SUBSTITUICOES / INSS PATRONAL / PASEP</v>
      </c>
      <c r="I170" s="144" t="s">
        <v>1228</v>
      </c>
      <c r="J170" s="144" t="s">
        <v>1671</v>
      </c>
      <c r="K170" s="144" t="s">
        <v>1675</v>
      </c>
      <c r="L170" s="144" t="s">
        <v>223</v>
      </c>
      <c r="M170" s="144" t="s">
        <v>176</v>
      </c>
      <c r="N170" s="144" t="s">
        <v>135</v>
      </c>
      <c r="O170" s="144" t="s">
        <v>178</v>
      </c>
      <c r="P170" s="144" t="s">
        <v>208</v>
      </c>
      <c r="Q170" s="144" t="s">
        <v>179</v>
      </c>
      <c r="R170" s="144" t="s">
        <v>176</v>
      </c>
      <c r="S170" s="144" t="s">
        <v>120</v>
      </c>
      <c r="T170" s="144" t="s">
        <v>173</v>
      </c>
      <c r="U170" s="144" t="s">
        <v>144</v>
      </c>
      <c r="V170" s="144" t="s">
        <v>748</v>
      </c>
      <c r="W170" s="144" t="s">
        <v>650</v>
      </c>
      <c r="X170" s="51" t="str">
        <f t="shared" si="4"/>
        <v>3</v>
      </c>
      <c r="Y170" s="51" t="str">
        <f>IF(T170="","",IF(T170&lt;&gt;'Tabelas auxiliares'!$B$236,"FOLHA DE PESSOAL",IF(X170='Tabelas auxiliares'!$A$237,"CUSTEIO",IF(X170='Tabelas auxiliares'!$A$236,"INVESTIMENTO","ERRO - VERIFICAR"))))</f>
        <v>FOLHA DE PESSOAL</v>
      </c>
      <c r="Z170" s="64">
        <f t="shared" si="5"/>
        <v>8292217.4100000001</v>
      </c>
      <c r="AA170" s="146">
        <v>12435.86</v>
      </c>
      <c r="AB170" s="145"/>
      <c r="AC170" s="146">
        <v>8279781.5499999998</v>
      </c>
      <c r="AD170" s="122" t="s">
        <v>935</v>
      </c>
      <c r="AE170" s="122" t="s">
        <v>176</v>
      </c>
      <c r="AF170" s="122" t="s">
        <v>133</v>
      </c>
      <c r="AG170" s="122" t="s">
        <v>178</v>
      </c>
      <c r="AH170" s="122" t="s">
        <v>215</v>
      </c>
      <c r="AI170" s="122" t="s">
        <v>179</v>
      </c>
      <c r="AJ170" s="122" t="s">
        <v>176</v>
      </c>
      <c r="AK170" s="122" t="s">
        <v>216</v>
      </c>
      <c r="AL170" s="122" t="s">
        <v>173</v>
      </c>
      <c r="AM170" s="122" t="s">
        <v>143</v>
      </c>
      <c r="AN170" s="122" t="s">
        <v>744</v>
      </c>
      <c r="AO170" s="122" t="s">
        <v>648</v>
      </c>
    </row>
    <row r="171" spans="1:41" x14ac:dyDescent="0.25">
      <c r="A171" s="143" t="s">
        <v>1060</v>
      </c>
      <c r="B171" t="s">
        <v>483</v>
      </c>
      <c r="C171" t="s">
        <v>1061</v>
      </c>
      <c r="D171" t="s">
        <v>90</v>
      </c>
      <c r="E171" t="s">
        <v>117</v>
      </c>
      <c r="F171" s="51" t="str">
        <f>IFERROR(VLOOKUP(D171,'Tabelas auxiliares'!$A$3:$B$61,2,FALSE),"")</f>
        <v>SUGEPE-FOLHA - PASEP + AUX. MORADIA</v>
      </c>
      <c r="G171" s="51" t="str">
        <f>IFERROR(VLOOKUP($B171,'Tabelas auxiliares'!$A$65:$C$102,2,FALSE),"")</f>
        <v>Folha de pagamento - Ativos, Previdência, PASEP</v>
      </c>
      <c r="H171" s="51" t="str">
        <f>IFERROR(VLOOKUP($B171,'Tabelas auxiliares'!$A$65:$C$102,3,FALSE),"")</f>
        <v>FOLHA DE PAGAMENTO / CONTRIBUICAO PARA O PSS / SUBSTITUICOES / INSS PATRONAL / PASEP</v>
      </c>
      <c r="I171" s="144" t="s">
        <v>1228</v>
      </c>
      <c r="J171" s="144" t="s">
        <v>1671</v>
      </c>
      <c r="K171" s="144" t="s">
        <v>1675</v>
      </c>
      <c r="L171" s="144" t="s">
        <v>223</v>
      </c>
      <c r="M171" s="144" t="s">
        <v>176</v>
      </c>
      <c r="N171" s="144" t="s">
        <v>135</v>
      </c>
      <c r="O171" s="144" t="s">
        <v>178</v>
      </c>
      <c r="P171" s="144" t="s">
        <v>208</v>
      </c>
      <c r="Q171" s="144" t="s">
        <v>179</v>
      </c>
      <c r="R171" s="144" t="s">
        <v>176</v>
      </c>
      <c r="S171" s="144" t="s">
        <v>120</v>
      </c>
      <c r="T171" s="144" t="s">
        <v>173</v>
      </c>
      <c r="U171" s="144" t="s">
        <v>144</v>
      </c>
      <c r="V171" s="144" t="s">
        <v>749</v>
      </c>
      <c r="W171" s="144" t="s">
        <v>924</v>
      </c>
      <c r="X171" s="51" t="str">
        <f t="shared" si="4"/>
        <v>3</v>
      </c>
      <c r="Y171" s="51" t="str">
        <f>IF(T171="","",IF(T171&lt;&gt;'Tabelas auxiliares'!$B$236,"FOLHA DE PESSOAL",IF(X171='Tabelas auxiliares'!$A$237,"CUSTEIO",IF(X171='Tabelas auxiliares'!$A$236,"INVESTIMENTO","ERRO - VERIFICAR"))))</f>
        <v>FOLHA DE PESSOAL</v>
      </c>
      <c r="Z171" s="64">
        <f t="shared" si="5"/>
        <v>1120.6099999999999</v>
      </c>
      <c r="AA171" s="145"/>
      <c r="AB171" s="145"/>
      <c r="AC171" s="146">
        <v>1120.6099999999999</v>
      </c>
      <c r="AD171" s="122" t="s">
        <v>935</v>
      </c>
      <c r="AE171" s="122" t="s">
        <v>176</v>
      </c>
      <c r="AF171" s="122" t="s">
        <v>135</v>
      </c>
      <c r="AG171" s="122" t="s">
        <v>178</v>
      </c>
      <c r="AH171" s="122" t="s">
        <v>208</v>
      </c>
      <c r="AI171" s="122" t="s">
        <v>179</v>
      </c>
      <c r="AJ171" s="122" t="s">
        <v>176</v>
      </c>
      <c r="AK171" s="122" t="s">
        <v>120</v>
      </c>
      <c r="AL171" s="122" t="s">
        <v>173</v>
      </c>
      <c r="AM171" s="122" t="s">
        <v>144</v>
      </c>
      <c r="AN171" s="122" t="s">
        <v>745</v>
      </c>
      <c r="AO171" s="122" t="s">
        <v>649</v>
      </c>
    </row>
    <row r="172" spans="1:41" x14ac:dyDescent="0.25">
      <c r="A172" s="143" t="s">
        <v>1060</v>
      </c>
      <c r="B172" t="s">
        <v>483</v>
      </c>
      <c r="C172" t="s">
        <v>1061</v>
      </c>
      <c r="D172" t="s">
        <v>90</v>
      </c>
      <c r="E172" t="s">
        <v>117</v>
      </c>
      <c r="F172" s="51" t="str">
        <f>IFERROR(VLOOKUP(D172,'Tabelas auxiliares'!$A$3:$B$61,2,FALSE),"")</f>
        <v>SUGEPE-FOLHA - PASEP + AUX. MORADIA</v>
      </c>
      <c r="G172" s="51" t="str">
        <f>IFERROR(VLOOKUP($B172,'Tabelas auxiliares'!$A$65:$C$102,2,FALSE),"")</f>
        <v>Folha de pagamento - Ativos, Previdência, PASEP</v>
      </c>
      <c r="H172" s="51" t="str">
        <f>IFERROR(VLOOKUP($B172,'Tabelas auxiliares'!$A$65:$C$102,3,FALSE),"")</f>
        <v>FOLHA DE PAGAMENTO / CONTRIBUICAO PARA O PSS / SUBSTITUICOES / INSS PATRONAL / PASEP</v>
      </c>
      <c r="I172" s="144" t="s">
        <v>1228</v>
      </c>
      <c r="J172" s="144" t="s">
        <v>1671</v>
      </c>
      <c r="K172" s="144" t="s">
        <v>1675</v>
      </c>
      <c r="L172" s="144" t="s">
        <v>223</v>
      </c>
      <c r="M172" s="144" t="s">
        <v>176</v>
      </c>
      <c r="N172" s="144" t="s">
        <v>135</v>
      </c>
      <c r="O172" s="144" t="s">
        <v>178</v>
      </c>
      <c r="P172" s="144" t="s">
        <v>208</v>
      </c>
      <c r="Q172" s="144" t="s">
        <v>179</v>
      </c>
      <c r="R172" s="144" t="s">
        <v>176</v>
      </c>
      <c r="S172" s="144" t="s">
        <v>120</v>
      </c>
      <c r="T172" s="144" t="s">
        <v>173</v>
      </c>
      <c r="U172" s="144" t="s">
        <v>144</v>
      </c>
      <c r="V172" s="144" t="s">
        <v>750</v>
      </c>
      <c r="W172" s="144" t="s">
        <v>925</v>
      </c>
      <c r="X172" s="51" t="str">
        <f t="shared" si="4"/>
        <v>3</v>
      </c>
      <c r="Y172" s="51" t="str">
        <f>IF(T172="","",IF(T172&lt;&gt;'Tabelas auxiliares'!$B$236,"FOLHA DE PESSOAL",IF(X172='Tabelas auxiliares'!$A$237,"CUSTEIO",IF(X172='Tabelas auxiliares'!$A$236,"INVESTIMENTO","ERRO - VERIFICAR"))))</f>
        <v>FOLHA DE PESSOAL</v>
      </c>
      <c r="Z172" s="64">
        <f t="shared" si="5"/>
        <v>582.34</v>
      </c>
      <c r="AA172" s="145"/>
      <c r="AB172" s="145"/>
      <c r="AC172" s="146">
        <v>582.34</v>
      </c>
      <c r="AD172" s="122" t="s">
        <v>935</v>
      </c>
      <c r="AE172" s="122" t="s">
        <v>176</v>
      </c>
      <c r="AF172" s="122" t="s">
        <v>135</v>
      </c>
      <c r="AG172" s="122" t="s">
        <v>178</v>
      </c>
      <c r="AH172" s="122" t="s">
        <v>208</v>
      </c>
      <c r="AI172" s="122" t="s">
        <v>179</v>
      </c>
      <c r="AJ172" s="122" t="s">
        <v>176</v>
      </c>
      <c r="AK172" s="122" t="s">
        <v>120</v>
      </c>
      <c r="AL172" s="122" t="s">
        <v>173</v>
      </c>
      <c r="AM172" s="122" t="s">
        <v>144</v>
      </c>
      <c r="AN172" s="122" t="s">
        <v>746</v>
      </c>
      <c r="AO172" s="122" t="s">
        <v>922</v>
      </c>
    </row>
    <row r="173" spans="1:41" x14ac:dyDescent="0.25">
      <c r="A173" s="143" t="s">
        <v>1060</v>
      </c>
      <c r="B173" t="s">
        <v>483</v>
      </c>
      <c r="C173" t="s">
        <v>1061</v>
      </c>
      <c r="D173" t="s">
        <v>90</v>
      </c>
      <c r="E173" t="s">
        <v>117</v>
      </c>
      <c r="F173" s="51" t="str">
        <f>IFERROR(VLOOKUP(D173,'Tabelas auxiliares'!$A$3:$B$61,2,FALSE),"")</f>
        <v>SUGEPE-FOLHA - PASEP + AUX. MORADIA</v>
      </c>
      <c r="G173" s="51" t="str">
        <f>IFERROR(VLOOKUP($B173,'Tabelas auxiliares'!$A$65:$C$102,2,FALSE),"")</f>
        <v>Folha de pagamento - Ativos, Previdência, PASEP</v>
      </c>
      <c r="H173" s="51" t="str">
        <f>IFERROR(VLOOKUP($B173,'Tabelas auxiliares'!$A$65:$C$102,3,FALSE),"")</f>
        <v>FOLHA DE PAGAMENTO / CONTRIBUICAO PARA O PSS / SUBSTITUICOES / INSS PATRONAL / PASEP</v>
      </c>
      <c r="I173" s="144" t="s">
        <v>1228</v>
      </c>
      <c r="J173" s="144" t="s">
        <v>1671</v>
      </c>
      <c r="K173" s="144" t="s">
        <v>1675</v>
      </c>
      <c r="L173" s="144" t="s">
        <v>223</v>
      </c>
      <c r="M173" s="144" t="s">
        <v>176</v>
      </c>
      <c r="N173" s="144" t="s">
        <v>135</v>
      </c>
      <c r="O173" s="144" t="s">
        <v>178</v>
      </c>
      <c r="P173" s="144" t="s">
        <v>208</v>
      </c>
      <c r="Q173" s="144" t="s">
        <v>179</v>
      </c>
      <c r="R173" s="144" t="s">
        <v>176</v>
      </c>
      <c r="S173" s="144" t="s">
        <v>120</v>
      </c>
      <c r="T173" s="144" t="s">
        <v>173</v>
      </c>
      <c r="U173" s="144" t="s">
        <v>144</v>
      </c>
      <c r="V173" s="144" t="s">
        <v>751</v>
      </c>
      <c r="W173" s="144" t="s">
        <v>926</v>
      </c>
      <c r="X173" s="51" t="str">
        <f t="shared" si="4"/>
        <v>3</v>
      </c>
      <c r="Y173" s="51" t="str">
        <f>IF(T173="","",IF(T173&lt;&gt;'Tabelas auxiliares'!$B$236,"FOLHA DE PESSOAL",IF(X173='Tabelas auxiliares'!$A$237,"CUSTEIO",IF(X173='Tabelas auxiliares'!$A$236,"INVESTIMENTO","ERRO - VERIFICAR"))))</f>
        <v>FOLHA DE PESSOAL</v>
      </c>
      <c r="Z173" s="64">
        <f t="shared" si="5"/>
        <v>8700.17</v>
      </c>
      <c r="AA173" s="145"/>
      <c r="AB173" s="145"/>
      <c r="AC173" s="146">
        <v>8700.17</v>
      </c>
      <c r="AD173" s="122" t="s">
        <v>935</v>
      </c>
      <c r="AE173" s="122" t="s">
        <v>176</v>
      </c>
      <c r="AF173" s="122" t="s">
        <v>135</v>
      </c>
      <c r="AG173" s="122" t="s">
        <v>178</v>
      </c>
      <c r="AH173" s="122" t="s">
        <v>208</v>
      </c>
      <c r="AI173" s="122" t="s">
        <v>179</v>
      </c>
      <c r="AJ173" s="122" t="s">
        <v>176</v>
      </c>
      <c r="AK173" s="122" t="s">
        <v>120</v>
      </c>
      <c r="AL173" s="122" t="s">
        <v>173</v>
      </c>
      <c r="AM173" s="122" t="s">
        <v>144</v>
      </c>
      <c r="AN173" s="122" t="s">
        <v>768</v>
      </c>
      <c r="AO173" s="122" t="s">
        <v>933</v>
      </c>
    </row>
    <row r="174" spans="1:41" x14ac:dyDescent="0.25">
      <c r="A174" s="143" t="s">
        <v>1060</v>
      </c>
      <c r="B174" t="s">
        <v>483</v>
      </c>
      <c r="C174" t="s">
        <v>1061</v>
      </c>
      <c r="D174" t="s">
        <v>90</v>
      </c>
      <c r="E174" t="s">
        <v>117</v>
      </c>
      <c r="F174" s="51" t="str">
        <f>IFERROR(VLOOKUP(D174,'Tabelas auxiliares'!$A$3:$B$61,2,FALSE),"")</f>
        <v>SUGEPE-FOLHA - PASEP + AUX. MORADIA</v>
      </c>
      <c r="G174" s="51" t="str">
        <f>IFERROR(VLOOKUP($B174,'Tabelas auxiliares'!$A$65:$C$102,2,FALSE),"")</f>
        <v>Folha de pagamento - Ativos, Previdência, PASEP</v>
      </c>
      <c r="H174" s="51" t="str">
        <f>IFERROR(VLOOKUP($B174,'Tabelas auxiliares'!$A$65:$C$102,3,FALSE),"")</f>
        <v>FOLHA DE PAGAMENTO / CONTRIBUICAO PARA O PSS / SUBSTITUICOES / INSS PATRONAL / PASEP</v>
      </c>
      <c r="I174" s="144" t="s">
        <v>1228</v>
      </c>
      <c r="J174" s="144" t="s">
        <v>1671</v>
      </c>
      <c r="K174" s="144" t="s">
        <v>1675</v>
      </c>
      <c r="L174" s="144" t="s">
        <v>223</v>
      </c>
      <c r="M174" s="144" t="s">
        <v>176</v>
      </c>
      <c r="N174" s="144" t="s">
        <v>135</v>
      </c>
      <c r="O174" s="144" t="s">
        <v>178</v>
      </c>
      <c r="P174" s="144" t="s">
        <v>208</v>
      </c>
      <c r="Q174" s="144" t="s">
        <v>179</v>
      </c>
      <c r="R174" s="144" t="s">
        <v>176</v>
      </c>
      <c r="S174" s="144" t="s">
        <v>120</v>
      </c>
      <c r="T174" s="144" t="s">
        <v>173</v>
      </c>
      <c r="U174" s="144" t="s">
        <v>144</v>
      </c>
      <c r="V174" s="144" t="s">
        <v>752</v>
      </c>
      <c r="W174" s="144" t="s">
        <v>651</v>
      </c>
      <c r="X174" s="51" t="str">
        <f t="shared" si="4"/>
        <v>3</v>
      </c>
      <c r="Y174" s="51" t="str">
        <f>IF(T174="","",IF(T174&lt;&gt;'Tabelas auxiliares'!$B$236,"FOLHA DE PESSOAL",IF(X174='Tabelas auxiliares'!$A$237,"CUSTEIO",IF(X174='Tabelas auxiliares'!$A$236,"INVESTIMENTO","ERRO - VERIFICAR"))))</f>
        <v>FOLHA DE PESSOAL</v>
      </c>
      <c r="Z174" s="64">
        <f t="shared" si="5"/>
        <v>28786.04</v>
      </c>
      <c r="AA174" s="145"/>
      <c r="AB174" s="145"/>
      <c r="AC174" s="146">
        <v>28786.04</v>
      </c>
      <c r="AD174" s="122" t="s">
        <v>935</v>
      </c>
      <c r="AE174" s="122" t="s">
        <v>176</v>
      </c>
      <c r="AF174" s="122" t="s">
        <v>135</v>
      </c>
      <c r="AG174" s="122" t="s">
        <v>178</v>
      </c>
      <c r="AH174" s="122" t="s">
        <v>208</v>
      </c>
      <c r="AI174" s="122" t="s">
        <v>179</v>
      </c>
      <c r="AJ174" s="122" t="s">
        <v>176</v>
      </c>
      <c r="AK174" s="122" t="s">
        <v>120</v>
      </c>
      <c r="AL174" s="122" t="s">
        <v>173</v>
      </c>
      <c r="AM174" s="122" t="s">
        <v>144</v>
      </c>
      <c r="AN174" s="122" t="s">
        <v>747</v>
      </c>
      <c r="AO174" s="122" t="s">
        <v>923</v>
      </c>
    </row>
    <row r="175" spans="1:41" x14ac:dyDescent="0.25">
      <c r="A175" s="143" t="s">
        <v>1060</v>
      </c>
      <c r="B175" t="s">
        <v>483</v>
      </c>
      <c r="C175" t="s">
        <v>1061</v>
      </c>
      <c r="D175" t="s">
        <v>90</v>
      </c>
      <c r="E175" t="s">
        <v>117</v>
      </c>
      <c r="F175" s="51" t="str">
        <f>IFERROR(VLOOKUP(D175,'Tabelas auxiliares'!$A$3:$B$61,2,FALSE),"")</f>
        <v>SUGEPE-FOLHA - PASEP + AUX. MORADIA</v>
      </c>
      <c r="G175" s="51" t="str">
        <f>IFERROR(VLOOKUP($B175,'Tabelas auxiliares'!$A$65:$C$102,2,FALSE),"")</f>
        <v>Folha de pagamento - Ativos, Previdência, PASEP</v>
      </c>
      <c r="H175" s="51" t="str">
        <f>IFERROR(VLOOKUP($B175,'Tabelas auxiliares'!$A$65:$C$102,3,FALSE),"")</f>
        <v>FOLHA DE PAGAMENTO / CONTRIBUICAO PARA O PSS / SUBSTITUICOES / INSS PATRONAL / PASEP</v>
      </c>
      <c r="I175" s="144" t="s">
        <v>1228</v>
      </c>
      <c r="J175" s="144" t="s">
        <v>1671</v>
      </c>
      <c r="K175" s="144" t="s">
        <v>1675</v>
      </c>
      <c r="L175" s="144" t="s">
        <v>223</v>
      </c>
      <c r="M175" s="144" t="s">
        <v>176</v>
      </c>
      <c r="N175" s="144" t="s">
        <v>135</v>
      </c>
      <c r="O175" s="144" t="s">
        <v>178</v>
      </c>
      <c r="P175" s="144" t="s">
        <v>208</v>
      </c>
      <c r="Q175" s="144" t="s">
        <v>179</v>
      </c>
      <c r="R175" s="144" t="s">
        <v>176</v>
      </c>
      <c r="S175" s="144" t="s">
        <v>120</v>
      </c>
      <c r="T175" s="144" t="s">
        <v>173</v>
      </c>
      <c r="U175" s="144" t="s">
        <v>144</v>
      </c>
      <c r="V175" s="144" t="s">
        <v>753</v>
      </c>
      <c r="W175" s="144" t="s">
        <v>652</v>
      </c>
      <c r="X175" s="51" t="str">
        <f t="shared" si="4"/>
        <v>3</v>
      </c>
      <c r="Y175" s="51" t="str">
        <f>IF(T175="","",IF(T175&lt;&gt;'Tabelas auxiliares'!$B$236,"FOLHA DE PESSOAL",IF(X175='Tabelas auxiliares'!$A$237,"CUSTEIO",IF(X175='Tabelas auxiliares'!$A$236,"INVESTIMENTO","ERRO - VERIFICAR"))))</f>
        <v>FOLHA DE PESSOAL</v>
      </c>
      <c r="Z175" s="64">
        <f t="shared" si="5"/>
        <v>9298.130000000001</v>
      </c>
      <c r="AA175" s="146">
        <v>110.29</v>
      </c>
      <c r="AB175" s="145"/>
      <c r="AC175" s="146">
        <v>9187.84</v>
      </c>
      <c r="AD175" s="122" t="s">
        <v>935</v>
      </c>
      <c r="AE175" s="122" t="s">
        <v>176</v>
      </c>
      <c r="AF175" s="122" t="s">
        <v>135</v>
      </c>
      <c r="AG175" s="122" t="s">
        <v>178</v>
      </c>
      <c r="AH175" s="122" t="s">
        <v>208</v>
      </c>
      <c r="AI175" s="122" t="s">
        <v>179</v>
      </c>
      <c r="AJ175" s="122" t="s">
        <v>176</v>
      </c>
      <c r="AK175" s="122" t="s">
        <v>120</v>
      </c>
      <c r="AL175" s="122" t="s">
        <v>173</v>
      </c>
      <c r="AM175" s="122" t="s">
        <v>144</v>
      </c>
      <c r="AN175" s="122" t="s">
        <v>748</v>
      </c>
      <c r="AO175" s="122" t="s">
        <v>650</v>
      </c>
    </row>
    <row r="176" spans="1:41" x14ac:dyDescent="0.25">
      <c r="A176" s="143" t="s">
        <v>1060</v>
      </c>
      <c r="B176" t="s">
        <v>483</v>
      </c>
      <c r="C176" t="s">
        <v>1061</v>
      </c>
      <c r="D176" t="s">
        <v>90</v>
      </c>
      <c r="E176" t="s">
        <v>117</v>
      </c>
      <c r="F176" s="51" t="str">
        <f>IFERROR(VLOOKUP(D176,'Tabelas auxiliares'!$A$3:$B$61,2,FALSE),"")</f>
        <v>SUGEPE-FOLHA - PASEP + AUX. MORADIA</v>
      </c>
      <c r="G176" s="51" t="str">
        <f>IFERROR(VLOOKUP($B176,'Tabelas auxiliares'!$A$65:$C$102,2,FALSE),"")</f>
        <v>Folha de pagamento - Ativos, Previdência, PASEP</v>
      </c>
      <c r="H176" s="51" t="str">
        <f>IFERROR(VLOOKUP($B176,'Tabelas auxiliares'!$A$65:$C$102,3,FALSE),"")</f>
        <v>FOLHA DE PAGAMENTO / CONTRIBUICAO PARA O PSS / SUBSTITUICOES / INSS PATRONAL / PASEP</v>
      </c>
      <c r="I176" s="144" t="s">
        <v>1228</v>
      </c>
      <c r="J176" s="144" t="s">
        <v>1671</v>
      </c>
      <c r="K176" s="144" t="s">
        <v>1675</v>
      </c>
      <c r="L176" s="144" t="s">
        <v>223</v>
      </c>
      <c r="M176" s="144" t="s">
        <v>176</v>
      </c>
      <c r="N176" s="144" t="s">
        <v>135</v>
      </c>
      <c r="O176" s="144" t="s">
        <v>178</v>
      </c>
      <c r="P176" s="144" t="s">
        <v>208</v>
      </c>
      <c r="Q176" s="144" t="s">
        <v>179</v>
      </c>
      <c r="R176" s="144" t="s">
        <v>176</v>
      </c>
      <c r="S176" s="144" t="s">
        <v>120</v>
      </c>
      <c r="T176" s="144" t="s">
        <v>173</v>
      </c>
      <c r="U176" s="144" t="s">
        <v>144</v>
      </c>
      <c r="V176" s="144" t="s">
        <v>754</v>
      </c>
      <c r="W176" s="144" t="s">
        <v>653</v>
      </c>
      <c r="X176" s="51" t="str">
        <f t="shared" si="4"/>
        <v>3</v>
      </c>
      <c r="Y176" s="51" t="str">
        <f>IF(T176="","",IF(T176&lt;&gt;'Tabelas auxiliares'!$B$236,"FOLHA DE PESSOAL",IF(X176='Tabelas auxiliares'!$A$237,"CUSTEIO",IF(X176='Tabelas auxiliares'!$A$236,"INVESTIMENTO","ERRO - VERIFICAR"))))</f>
        <v>FOLHA DE PESSOAL</v>
      </c>
      <c r="Z176" s="64">
        <f t="shared" si="5"/>
        <v>7079559.71</v>
      </c>
      <c r="AA176" s="146">
        <v>8766.8700000000008</v>
      </c>
      <c r="AB176" s="145"/>
      <c r="AC176" s="146">
        <v>7070792.8399999999</v>
      </c>
      <c r="AD176" s="122" t="s">
        <v>935</v>
      </c>
      <c r="AE176" s="122" t="s">
        <v>176</v>
      </c>
      <c r="AF176" s="122" t="s">
        <v>135</v>
      </c>
      <c r="AG176" s="122" t="s">
        <v>178</v>
      </c>
      <c r="AH176" s="122" t="s">
        <v>208</v>
      </c>
      <c r="AI176" s="122" t="s">
        <v>179</v>
      </c>
      <c r="AJ176" s="122" t="s">
        <v>176</v>
      </c>
      <c r="AK176" s="122" t="s">
        <v>120</v>
      </c>
      <c r="AL176" s="122" t="s">
        <v>173</v>
      </c>
      <c r="AM176" s="122" t="s">
        <v>144</v>
      </c>
      <c r="AN176" s="122" t="s">
        <v>749</v>
      </c>
      <c r="AO176" s="122" t="s">
        <v>924</v>
      </c>
    </row>
    <row r="177" spans="1:41" x14ac:dyDescent="0.25">
      <c r="A177" s="143" t="s">
        <v>1060</v>
      </c>
      <c r="B177" t="s">
        <v>483</v>
      </c>
      <c r="C177" t="s">
        <v>1061</v>
      </c>
      <c r="D177" t="s">
        <v>90</v>
      </c>
      <c r="E177" t="s">
        <v>117</v>
      </c>
      <c r="F177" s="51" t="str">
        <f>IFERROR(VLOOKUP(D177,'Tabelas auxiliares'!$A$3:$B$61,2,FALSE),"")</f>
        <v>SUGEPE-FOLHA - PASEP + AUX. MORADIA</v>
      </c>
      <c r="G177" s="51" t="str">
        <f>IFERROR(VLOOKUP($B177,'Tabelas auxiliares'!$A$65:$C$102,2,FALSE),"")</f>
        <v>Folha de pagamento - Ativos, Previdência, PASEP</v>
      </c>
      <c r="H177" s="51" t="str">
        <f>IFERROR(VLOOKUP($B177,'Tabelas auxiliares'!$A$65:$C$102,3,FALSE),"")</f>
        <v>FOLHA DE PAGAMENTO / CONTRIBUICAO PARA O PSS / SUBSTITUICOES / INSS PATRONAL / PASEP</v>
      </c>
      <c r="I177" s="144" t="s">
        <v>1228</v>
      </c>
      <c r="J177" s="144" t="s">
        <v>1671</v>
      </c>
      <c r="K177" s="144" t="s">
        <v>1675</v>
      </c>
      <c r="L177" s="144" t="s">
        <v>223</v>
      </c>
      <c r="M177" s="144" t="s">
        <v>176</v>
      </c>
      <c r="N177" s="144" t="s">
        <v>135</v>
      </c>
      <c r="O177" s="144" t="s">
        <v>178</v>
      </c>
      <c r="P177" s="144" t="s">
        <v>208</v>
      </c>
      <c r="Q177" s="144" t="s">
        <v>179</v>
      </c>
      <c r="R177" s="144" t="s">
        <v>176</v>
      </c>
      <c r="S177" s="144" t="s">
        <v>120</v>
      </c>
      <c r="T177" s="144" t="s">
        <v>173</v>
      </c>
      <c r="U177" s="144" t="s">
        <v>144</v>
      </c>
      <c r="V177" s="144" t="s">
        <v>755</v>
      </c>
      <c r="W177" s="144" t="s">
        <v>654</v>
      </c>
      <c r="X177" s="51" t="str">
        <f t="shared" si="4"/>
        <v>3</v>
      </c>
      <c r="Y177" s="51" t="str">
        <f>IF(T177="","",IF(T177&lt;&gt;'Tabelas auxiliares'!$B$236,"FOLHA DE PESSOAL",IF(X177='Tabelas auxiliares'!$A$237,"CUSTEIO",IF(X177='Tabelas auxiliares'!$A$236,"INVESTIMENTO","ERRO - VERIFICAR"))))</f>
        <v>FOLHA DE PESSOAL</v>
      </c>
      <c r="Z177" s="64">
        <f t="shared" si="5"/>
        <v>106507.36</v>
      </c>
      <c r="AA177" s="146">
        <v>343.87</v>
      </c>
      <c r="AB177" s="145"/>
      <c r="AC177" s="146">
        <v>106163.49</v>
      </c>
      <c r="AD177" s="122" t="s">
        <v>935</v>
      </c>
      <c r="AE177" s="122" t="s">
        <v>176</v>
      </c>
      <c r="AF177" s="122" t="s">
        <v>135</v>
      </c>
      <c r="AG177" s="122" t="s">
        <v>178</v>
      </c>
      <c r="AH177" s="122" t="s">
        <v>208</v>
      </c>
      <c r="AI177" s="122" t="s">
        <v>179</v>
      </c>
      <c r="AJ177" s="122" t="s">
        <v>176</v>
      </c>
      <c r="AK177" s="122" t="s">
        <v>120</v>
      </c>
      <c r="AL177" s="122" t="s">
        <v>173</v>
      </c>
      <c r="AM177" s="122" t="s">
        <v>144</v>
      </c>
      <c r="AN177" s="122" t="s">
        <v>750</v>
      </c>
      <c r="AO177" s="122" t="s">
        <v>925</v>
      </c>
    </row>
    <row r="178" spans="1:41" x14ac:dyDescent="0.25">
      <c r="A178" s="143" t="s">
        <v>1060</v>
      </c>
      <c r="B178" t="s">
        <v>483</v>
      </c>
      <c r="C178" t="s">
        <v>1061</v>
      </c>
      <c r="D178" t="s">
        <v>90</v>
      </c>
      <c r="E178" t="s">
        <v>117</v>
      </c>
      <c r="F178" s="51" t="str">
        <f>IFERROR(VLOOKUP(D178,'Tabelas auxiliares'!$A$3:$B$61,2,FALSE),"")</f>
        <v>SUGEPE-FOLHA - PASEP + AUX. MORADIA</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s="144" t="s">
        <v>1228</v>
      </c>
      <c r="J178" s="144" t="s">
        <v>1671</v>
      </c>
      <c r="K178" s="144" t="s">
        <v>1675</v>
      </c>
      <c r="L178" s="144" t="s">
        <v>223</v>
      </c>
      <c r="M178" s="144" t="s">
        <v>176</v>
      </c>
      <c r="N178" s="144" t="s">
        <v>135</v>
      </c>
      <c r="O178" s="144" t="s">
        <v>178</v>
      </c>
      <c r="P178" s="144" t="s">
        <v>208</v>
      </c>
      <c r="Q178" s="144" t="s">
        <v>179</v>
      </c>
      <c r="R178" s="144" t="s">
        <v>176</v>
      </c>
      <c r="S178" s="144" t="s">
        <v>120</v>
      </c>
      <c r="T178" s="144" t="s">
        <v>173</v>
      </c>
      <c r="U178" s="144" t="s">
        <v>144</v>
      </c>
      <c r="V178" s="144" t="s">
        <v>756</v>
      </c>
      <c r="W178" s="144" t="s">
        <v>927</v>
      </c>
      <c r="X178" s="51" t="str">
        <f t="shared" si="4"/>
        <v>3</v>
      </c>
      <c r="Y178" s="51" t="str">
        <f>IF(T178="","",IF(T178&lt;&gt;'Tabelas auxiliares'!$B$236,"FOLHA DE PESSOAL",IF(X178='Tabelas auxiliares'!$A$237,"CUSTEIO",IF(X178='Tabelas auxiliares'!$A$236,"INVESTIMENTO","ERRO - VERIFICAR"))))</f>
        <v>FOLHA DE PESSOAL</v>
      </c>
      <c r="Z178" s="64">
        <f t="shared" si="5"/>
        <v>201100.13999999998</v>
      </c>
      <c r="AA178" s="146">
        <v>1089.8</v>
      </c>
      <c r="AB178" s="145"/>
      <c r="AC178" s="146">
        <v>200010.34</v>
      </c>
      <c r="AD178" s="122" t="s">
        <v>935</v>
      </c>
      <c r="AE178" s="122" t="s">
        <v>176</v>
      </c>
      <c r="AF178" s="122" t="s">
        <v>135</v>
      </c>
      <c r="AG178" s="122" t="s">
        <v>178</v>
      </c>
      <c r="AH178" s="122" t="s">
        <v>208</v>
      </c>
      <c r="AI178" s="122" t="s">
        <v>179</v>
      </c>
      <c r="AJ178" s="122" t="s">
        <v>176</v>
      </c>
      <c r="AK178" s="122" t="s">
        <v>120</v>
      </c>
      <c r="AL178" s="122" t="s">
        <v>173</v>
      </c>
      <c r="AM178" s="122" t="s">
        <v>144</v>
      </c>
      <c r="AN178" s="122" t="s">
        <v>751</v>
      </c>
      <c r="AO178" s="122" t="s">
        <v>926</v>
      </c>
    </row>
    <row r="179" spans="1:41" x14ac:dyDescent="0.25">
      <c r="A179" s="143" t="s">
        <v>1060</v>
      </c>
      <c r="B179" t="s">
        <v>483</v>
      </c>
      <c r="C179" t="s">
        <v>1061</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s="144" t="s">
        <v>1228</v>
      </c>
      <c r="J179" s="144" t="s">
        <v>1671</v>
      </c>
      <c r="K179" s="144" t="s">
        <v>1675</v>
      </c>
      <c r="L179" s="144" t="s">
        <v>223</v>
      </c>
      <c r="M179" s="144" t="s">
        <v>176</v>
      </c>
      <c r="N179" s="144" t="s">
        <v>135</v>
      </c>
      <c r="O179" s="144" t="s">
        <v>178</v>
      </c>
      <c r="P179" s="144" t="s">
        <v>208</v>
      </c>
      <c r="Q179" s="144" t="s">
        <v>179</v>
      </c>
      <c r="R179" s="144" t="s">
        <v>176</v>
      </c>
      <c r="S179" s="144" t="s">
        <v>120</v>
      </c>
      <c r="T179" s="144" t="s">
        <v>173</v>
      </c>
      <c r="U179" s="144" t="s">
        <v>144</v>
      </c>
      <c r="V179" s="144" t="s">
        <v>757</v>
      </c>
      <c r="W179" s="144" t="s">
        <v>655</v>
      </c>
      <c r="X179" s="51" t="str">
        <f t="shared" si="4"/>
        <v>3</v>
      </c>
      <c r="Y179" s="51" t="str">
        <f>IF(T179="","",IF(T179&lt;&gt;'Tabelas auxiliares'!$B$236,"FOLHA DE PESSOAL",IF(X179='Tabelas auxiliares'!$A$237,"CUSTEIO",IF(X179='Tabelas auxiliares'!$A$236,"INVESTIMENTO","ERRO - VERIFICAR"))))</f>
        <v>FOLHA DE PESSOAL</v>
      </c>
      <c r="Z179" s="64">
        <f t="shared" si="5"/>
        <v>5017.25</v>
      </c>
      <c r="AA179" s="145"/>
      <c r="AB179" s="145"/>
      <c r="AC179" s="146">
        <v>5017.25</v>
      </c>
      <c r="AD179" s="122" t="s">
        <v>935</v>
      </c>
      <c r="AE179" s="122" t="s">
        <v>176</v>
      </c>
      <c r="AF179" s="122" t="s">
        <v>135</v>
      </c>
      <c r="AG179" s="122" t="s">
        <v>178</v>
      </c>
      <c r="AH179" s="122" t="s">
        <v>208</v>
      </c>
      <c r="AI179" s="122" t="s">
        <v>179</v>
      </c>
      <c r="AJ179" s="122" t="s">
        <v>176</v>
      </c>
      <c r="AK179" s="122" t="s">
        <v>120</v>
      </c>
      <c r="AL179" s="122" t="s">
        <v>173</v>
      </c>
      <c r="AM179" s="122" t="s">
        <v>144</v>
      </c>
      <c r="AN179" s="122" t="s">
        <v>752</v>
      </c>
      <c r="AO179" s="122" t="s">
        <v>651</v>
      </c>
    </row>
    <row r="180" spans="1:41" x14ac:dyDescent="0.25">
      <c r="A180" s="143" t="s">
        <v>1060</v>
      </c>
      <c r="B180" t="s">
        <v>483</v>
      </c>
      <c r="C180" t="s">
        <v>1061</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s="144" t="s">
        <v>1228</v>
      </c>
      <c r="J180" s="144" t="s">
        <v>1671</v>
      </c>
      <c r="K180" s="144" t="s">
        <v>1675</v>
      </c>
      <c r="L180" s="144" t="s">
        <v>223</v>
      </c>
      <c r="M180" s="144" t="s">
        <v>176</v>
      </c>
      <c r="N180" s="144" t="s">
        <v>135</v>
      </c>
      <c r="O180" s="144" t="s">
        <v>178</v>
      </c>
      <c r="P180" s="144" t="s">
        <v>208</v>
      </c>
      <c r="Q180" s="144" t="s">
        <v>179</v>
      </c>
      <c r="R180" s="144" t="s">
        <v>176</v>
      </c>
      <c r="S180" s="144" t="s">
        <v>120</v>
      </c>
      <c r="T180" s="144" t="s">
        <v>173</v>
      </c>
      <c r="U180" s="144" t="s">
        <v>144</v>
      </c>
      <c r="V180" s="144" t="s">
        <v>758</v>
      </c>
      <c r="W180" s="144" t="s">
        <v>656</v>
      </c>
      <c r="X180" s="51" t="str">
        <f t="shared" si="4"/>
        <v>3</v>
      </c>
      <c r="Y180" s="51" t="str">
        <f>IF(T180="","",IF(T180&lt;&gt;'Tabelas auxiliares'!$B$236,"FOLHA DE PESSOAL",IF(X180='Tabelas auxiliares'!$A$237,"CUSTEIO",IF(X180='Tabelas auxiliares'!$A$236,"INVESTIMENTO","ERRO - VERIFICAR"))))</f>
        <v>FOLHA DE PESSOAL</v>
      </c>
      <c r="Z180" s="64">
        <f t="shared" si="5"/>
        <v>100144.61</v>
      </c>
      <c r="AA180" s="146">
        <v>6005.33</v>
      </c>
      <c r="AB180" s="145"/>
      <c r="AC180" s="146">
        <v>94139.28</v>
      </c>
      <c r="AD180" s="122" t="s">
        <v>935</v>
      </c>
      <c r="AE180" s="122" t="s">
        <v>176</v>
      </c>
      <c r="AF180" s="122" t="s">
        <v>135</v>
      </c>
      <c r="AG180" s="122" t="s">
        <v>178</v>
      </c>
      <c r="AH180" s="122" t="s">
        <v>208</v>
      </c>
      <c r="AI180" s="122" t="s">
        <v>179</v>
      </c>
      <c r="AJ180" s="122" t="s">
        <v>176</v>
      </c>
      <c r="AK180" s="122" t="s">
        <v>120</v>
      </c>
      <c r="AL180" s="122" t="s">
        <v>173</v>
      </c>
      <c r="AM180" s="122" t="s">
        <v>144</v>
      </c>
      <c r="AN180" s="122" t="s">
        <v>753</v>
      </c>
      <c r="AO180" s="122" t="s">
        <v>652</v>
      </c>
    </row>
    <row r="181" spans="1:41" x14ac:dyDescent="0.25">
      <c r="A181" s="143" t="s">
        <v>1060</v>
      </c>
      <c r="B181" t="s">
        <v>483</v>
      </c>
      <c r="C181" t="s">
        <v>1061</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s="144" t="s">
        <v>1228</v>
      </c>
      <c r="J181" s="144" t="s">
        <v>1671</v>
      </c>
      <c r="K181" s="144" t="s">
        <v>1675</v>
      </c>
      <c r="L181" s="144" t="s">
        <v>223</v>
      </c>
      <c r="M181" s="144" t="s">
        <v>176</v>
      </c>
      <c r="N181" s="144" t="s">
        <v>135</v>
      </c>
      <c r="O181" s="144" t="s">
        <v>178</v>
      </c>
      <c r="P181" s="144" t="s">
        <v>208</v>
      </c>
      <c r="Q181" s="144" t="s">
        <v>179</v>
      </c>
      <c r="R181" s="144" t="s">
        <v>176</v>
      </c>
      <c r="S181" s="144" t="s">
        <v>120</v>
      </c>
      <c r="T181" s="144" t="s">
        <v>173</v>
      </c>
      <c r="U181" s="144" t="s">
        <v>144</v>
      </c>
      <c r="V181" s="144" t="s">
        <v>759</v>
      </c>
      <c r="W181" s="144" t="s">
        <v>657</v>
      </c>
      <c r="X181" s="51" t="str">
        <f t="shared" si="4"/>
        <v>3</v>
      </c>
      <c r="Y181" s="51" t="str">
        <f>IF(T181="","",IF(T181&lt;&gt;'Tabelas auxiliares'!$B$236,"FOLHA DE PESSOAL",IF(X181='Tabelas auxiliares'!$A$237,"CUSTEIO",IF(X181='Tabelas auxiliares'!$A$236,"INVESTIMENTO","ERRO - VERIFICAR"))))</f>
        <v>FOLHA DE PESSOAL</v>
      </c>
      <c r="Z181" s="64">
        <f t="shared" si="5"/>
        <v>131631.07</v>
      </c>
      <c r="AA181" s="146">
        <v>36852.660000000003</v>
      </c>
      <c r="AB181" s="145"/>
      <c r="AC181" s="146">
        <v>94778.41</v>
      </c>
      <c r="AD181" s="122" t="s">
        <v>935</v>
      </c>
      <c r="AE181" s="122" t="s">
        <v>176</v>
      </c>
      <c r="AF181" s="122" t="s">
        <v>135</v>
      </c>
      <c r="AG181" s="122" t="s">
        <v>178</v>
      </c>
      <c r="AH181" s="122" t="s">
        <v>208</v>
      </c>
      <c r="AI181" s="122" t="s">
        <v>179</v>
      </c>
      <c r="AJ181" s="122" t="s">
        <v>176</v>
      </c>
      <c r="AK181" s="122" t="s">
        <v>120</v>
      </c>
      <c r="AL181" s="122" t="s">
        <v>173</v>
      </c>
      <c r="AM181" s="122" t="s">
        <v>144</v>
      </c>
      <c r="AN181" s="122" t="s">
        <v>754</v>
      </c>
      <c r="AO181" s="122" t="s">
        <v>653</v>
      </c>
    </row>
    <row r="182" spans="1:41" x14ac:dyDescent="0.25">
      <c r="A182" s="143" t="s">
        <v>1060</v>
      </c>
      <c r="B182" t="s">
        <v>483</v>
      </c>
      <c r="C182" t="s">
        <v>1061</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s="144" t="s">
        <v>1228</v>
      </c>
      <c r="J182" s="144" t="s">
        <v>1671</v>
      </c>
      <c r="K182" s="144" t="s">
        <v>1675</v>
      </c>
      <c r="L182" s="144" t="s">
        <v>223</v>
      </c>
      <c r="M182" s="144" t="s">
        <v>176</v>
      </c>
      <c r="N182" s="144" t="s">
        <v>135</v>
      </c>
      <c r="O182" s="144" t="s">
        <v>178</v>
      </c>
      <c r="P182" s="144" t="s">
        <v>208</v>
      </c>
      <c r="Q182" s="144" t="s">
        <v>179</v>
      </c>
      <c r="R182" s="144" t="s">
        <v>176</v>
      </c>
      <c r="S182" s="144" t="s">
        <v>120</v>
      </c>
      <c r="T182" s="144" t="s">
        <v>173</v>
      </c>
      <c r="U182" s="144" t="s">
        <v>144</v>
      </c>
      <c r="V182" s="144" t="s">
        <v>760</v>
      </c>
      <c r="W182" s="144" t="s">
        <v>658</v>
      </c>
      <c r="X182" s="51" t="str">
        <f t="shared" si="4"/>
        <v>3</v>
      </c>
      <c r="Y182" s="51" t="str">
        <f>IF(T182="","",IF(T182&lt;&gt;'Tabelas auxiliares'!$B$236,"FOLHA DE PESSOAL",IF(X182='Tabelas auxiliares'!$A$237,"CUSTEIO",IF(X182='Tabelas auxiliares'!$A$236,"INVESTIMENTO","ERRO - VERIFICAR"))))</f>
        <v>FOLHA DE PESSOAL</v>
      </c>
      <c r="Z182" s="64">
        <f t="shared" si="5"/>
        <v>218833.51</v>
      </c>
      <c r="AA182" s="146">
        <v>218833.51</v>
      </c>
      <c r="AB182" s="145"/>
      <c r="AC182" s="145"/>
      <c r="AD182" s="122" t="s">
        <v>935</v>
      </c>
      <c r="AE182" s="122" t="s">
        <v>176</v>
      </c>
      <c r="AF182" s="122" t="s">
        <v>135</v>
      </c>
      <c r="AG182" s="122" t="s">
        <v>178</v>
      </c>
      <c r="AH182" s="122" t="s">
        <v>208</v>
      </c>
      <c r="AI182" s="122" t="s">
        <v>179</v>
      </c>
      <c r="AJ182" s="122" t="s">
        <v>176</v>
      </c>
      <c r="AK182" s="122" t="s">
        <v>120</v>
      </c>
      <c r="AL182" s="122" t="s">
        <v>173</v>
      </c>
      <c r="AM182" s="122" t="s">
        <v>144</v>
      </c>
      <c r="AN182" s="122" t="s">
        <v>755</v>
      </c>
      <c r="AO182" s="122" t="s">
        <v>654</v>
      </c>
    </row>
    <row r="183" spans="1:41" x14ac:dyDescent="0.25">
      <c r="A183" s="143" t="s">
        <v>1060</v>
      </c>
      <c r="B183" t="s">
        <v>483</v>
      </c>
      <c r="C183" t="s">
        <v>1061</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s="144" t="s">
        <v>1228</v>
      </c>
      <c r="J183" s="144" t="s">
        <v>1671</v>
      </c>
      <c r="K183" s="144" t="s">
        <v>1675</v>
      </c>
      <c r="L183" s="144" t="s">
        <v>223</v>
      </c>
      <c r="M183" s="144" t="s">
        <v>176</v>
      </c>
      <c r="N183" s="144" t="s">
        <v>135</v>
      </c>
      <c r="O183" s="144" t="s">
        <v>178</v>
      </c>
      <c r="P183" s="144" t="s">
        <v>208</v>
      </c>
      <c r="Q183" s="144" t="s">
        <v>179</v>
      </c>
      <c r="R183" s="144" t="s">
        <v>176</v>
      </c>
      <c r="S183" s="144" t="s">
        <v>120</v>
      </c>
      <c r="T183" s="144" t="s">
        <v>173</v>
      </c>
      <c r="U183" s="144" t="s">
        <v>144</v>
      </c>
      <c r="V183" s="144" t="s">
        <v>761</v>
      </c>
      <c r="W183" s="144" t="s">
        <v>659</v>
      </c>
      <c r="X183" s="51" t="str">
        <f t="shared" si="4"/>
        <v>3</v>
      </c>
      <c r="Y183" s="51" t="str">
        <f>IF(T183="","",IF(T183&lt;&gt;'Tabelas auxiliares'!$B$236,"FOLHA DE PESSOAL",IF(X183='Tabelas auxiliares'!$A$237,"CUSTEIO",IF(X183='Tabelas auxiliares'!$A$236,"INVESTIMENTO","ERRO - VERIFICAR"))))</f>
        <v>FOLHA DE PESSOAL</v>
      </c>
      <c r="Z183" s="64">
        <f t="shared" si="5"/>
        <v>27722.43</v>
      </c>
      <c r="AA183" s="146">
        <v>27722.43</v>
      </c>
      <c r="AB183" s="145"/>
      <c r="AC183" s="145"/>
      <c r="AD183" s="122" t="s">
        <v>935</v>
      </c>
      <c r="AE183" s="122" t="s">
        <v>176</v>
      </c>
      <c r="AF183" s="122" t="s">
        <v>135</v>
      </c>
      <c r="AG183" s="122" t="s">
        <v>178</v>
      </c>
      <c r="AH183" s="122" t="s">
        <v>208</v>
      </c>
      <c r="AI183" s="122" t="s">
        <v>179</v>
      </c>
      <c r="AJ183" s="122" t="s">
        <v>176</v>
      </c>
      <c r="AK183" s="122" t="s">
        <v>120</v>
      </c>
      <c r="AL183" s="122" t="s">
        <v>173</v>
      </c>
      <c r="AM183" s="122" t="s">
        <v>144</v>
      </c>
      <c r="AN183" s="122" t="s">
        <v>756</v>
      </c>
      <c r="AO183" s="122" t="s">
        <v>927</v>
      </c>
    </row>
    <row r="184" spans="1:41" x14ac:dyDescent="0.25">
      <c r="A184" s="143" t="s">
        <v>1060</v>
      </c>
      <c r="B184" t="s">
        <v>483</v>
      </c>
      <c r="C184" t="s">
        <v>1061</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s="144" t="s">
        <v>1228</v>
      </c>
      <c r="J184" s="144" t="s">
        <v>1671</v>
      </c>
      <c r="K184" s="144" t="s">
        <v>1676</v>
      </c>
      <c r="L184" s="144" t="s">
        <v>223</v>
      </c>
      <c r="M184" s="144" t="s">
        <v>176</v>
      </c>
      <c r="N184" s="144" t="s">
        <v>135</v>
      </c>
      <c r="O184" s="144" t="s">
        <v>178</v>
      </c>
      <c r="P184" s="144" t="s">
        <v>208</v>
      </c>
      <c r="Q184" s="144" t="s">
        <v>179</v>
      </c>
      <c r="R184" s="144" t="s">
        <v>176</v>
      </c>
      <c r="S184" s="144" t="s">
        <v>120</v>
      </c>
      <c r="T184" s="144" t="s">
        <v>173</v>
      </c>
      <c r="U184" s="144" t="s">
        <v>144</v>
      </c>
      <c r="V184" s="144" t="s">
        <v>762</v>
      </c>
      <c r="W184" s="144" t="s">
        <v>928</v>
      </c>
      <c r="X184" s="51" t="str">
        <f t="shared" si="4"/>
        <v>3</v>
      </c>
      <c r="Y184" s="51" t="str">
        <f>IF(T184="","",IF(T184&lt;&gt;'Tabelas auxiliares'!$B$236,"FOLHA DE PESSOAL",IF(X184='Tabelas auxiliares'!$A$237,"CUSTEIO",IF(X184='Tabelas auxiliares'!$A$236,"INVESTIMENTO","ERRO - VERIFICAR"))))</f>
        <v>FOLHA DE PESSOAL</v>
      </c>
      <c r="Z184" s="64">
        <f t="shared" si="5"/>
        <v>38989.64</v>
      </c>
      <c r="AA184" s="145"/>
      <c r="AB184" s="145"/>
      <c r="AC184" s="146">
        <v>38989.64</v>
      </c>
      <c r="AD184" s="122" t="s">
        <v>935</v>
      </c>
      <c r="AE184" s="122" t="s">
        <v>176</v>
      </c>
      <c r="AF184" s="122" t="s">
        <v>135</v>
      </c>
      <c r="AG184" s="122" t="s">
        <v>178</v>
      </c>
      <c r="AH184" s="122" t="s">
        <v>208</v>
      </c>
      <c r="AI184" s="122" t="s">
        <v>179</v>
      </c>
      <c r="AJ184" s="122" t="s">
        <v>176</v>
      </c>
      <c r="AK184" s="122" t="s">
        <v>120</v>
      </c>
      <c r="AL184" s="122" t="s">
        <v>173</v>
      </c>
      <c r="AM184" s="122" t="s">
        <v>144</v>
      </c>
      <c r="AN184" s="122" t="s">
        <v>757</v>
      </c>
      <c r="AO184" s="122" t="s">
        <v>655</v>
      </c>
    </row>
    <row r="185" spans="1:41" x14ac:dyDescent="0.25">
      <c r="A185" s="143" t="s">
        <v>1060</v>
      </c>
      <c r="B185" t="s">
        <v>483</v>
      </c>
      <c r="C185" t="s">
        <v>1061</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s="144" t="s">
        <v>1228</v>
      </c>
      <c r="J185" s="144" t="s">
        <v>1671</v>
      </c>
      <c r="K185" s="144" t="s">
        <v>1677</v>
      </c>
      <c r="L185" s="144" t="s">
        <v>223</v>
      </c>
      <c r="M185" s="144" t="s">
        <v>176</v>
      </c>
      <c r="N185" s="144" t="s">
        <v>135</v>
      </c>
      <c r="O185" s="144" t="s">
        <v>178</v>
      </c>
      <c r="P185" s="144" t="s">
        <v>208</v>
      </c>
      <c r="Q185" s="144" t="s">
        <v>179</v>
      </c>
      <c r="R185" s="144" t="s">
        <v>176</v>
      </c>
      <c r="S185" s="144" t="s">
        <v>120</v>
      </c>
      <c r="T185" s="144" t="s">
        <v>173</v>
      </c>
      <c r="U185" s="144" t="s">
        <v>144</v>
      </c>
      <c r="V185" s="144" t="s">
        <v>763</v>
      </c>
      <c r="W185" s="144" t="s">
        <v>660</v>
      </c>
      <c r="X185" s="51" t="str">
        <f t="shared" si="4"/>
        <v>3</v>
      </c>
      <c r="Y185" s="51" t="str">
        <f>IF(T185="","",IF(T185&lt;&gt;'Tabelas auxiliares'!$B$236,"FOLHA DE PESSOAL",IF(X185='Tabelas auxiliares'!$A$237,"CUSTEIO",IF(X185='Tabelas auxiliares'!$A$236,"INVESTIMENTO","ERRO - VERIFICAR"))))</f>
        <v>FOLHA DE PESSOAL</v>
      </c>
      <c r="Z185" s="64">
        <f t="shared" si="5"/>
        <v>13595.31</v>
      </c>
      <c r="AA185" s="146">
        <v>78.63</v>
      </c>
      <c r="AB185" s="145"/>
      <c r="AC185" s="146">
        <v>13516.68</v>
      </c>
      <c r="AD185" s="122" t="s">
        <v>935</v>
      </c>
      <c r="AE185" s="122" t="s">
        <v>176</v>
      </c>
      <c r="AF185" s="122" t="s">
        <v>135</v>
      </c>
      <c r="AG185" s="122" t="s">
        <v>178</v>
      </c>
      <c r="AH185" s="122" t="s">
        <v>208</v>
      </c>
      <c r="AI185" s="122" t="s">
        <v>179</v>
      </c>
      <c r="AJ185" s="122" t="s">
        <v>176</v>
      </c>
      <c r="AK185" s="122" t="s">
        <v>120</v>
      </c>
      <c r="AL185" s="122" t="s">
        <v>173</v>
      </c>
      <c r="AM185" s="122" t="s">
        <v>144</v>
      </c>
      <c r="AN185" s="122" t="s">
        <v>758</v>
      </c>
      <c r="AO185" s="122" t="s">
        <v>656</v>
      </c>
    </row>
    <row r="186" spans="1:41" x14ac:dyDescent="0.25">
      <c r="A186" s="143" t="s">
        <v>1060</v>
      </c>
      <c r="B186" t="s">
        <v>483</v>
      </c>
      <c r="C186" t="s">
        <v>1061</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s="144" t="s">
        <v>1228</v>
      </c>
      <c r="J186" s="144" t="s">
        <v>1671</v>
      </c>
      <c r="K186" s="144" t="s">
        <v>1678</v>
      </c>
      <c r="L186" s="144" t="s">
        <v>223</v>
      </c>
      <c r="M186" s="144" t="s">
        <v>176</v>
      </c>
      <c r="N186" s="144" t="s">
        <v>135</v>
      </c>
      <c r="O186" s="144" t="s">
        <v>178</v>
      </c>
      <c r="P186" s="144" t="s">
        <v>208</v>
      </c>
      <c r="Q186" s="144" t="s">
        <v>179</v>
      </c>
      <c r="R186" s="144" t="s">
        <v>176</v>
      </c>
      <c r="S186" s="144" t="s">
        <v>120</v>
      </c>
      <c r="T186" s="144" t="s">
        <v>173</v>
      </c>
      <c r="U186" s="144" t="s">
        <v>144</v>
      </c>
      <c r="V186" s="144" t="s">
        <v>767</v>
      </c>
      <c r="W186" s="144" t="s">
        <v>661</v>
      </c>
      <c r="X186" s="51" t="str">
        <f t="shared" si="4"/>
        <v>3</v>
      </c>
      <c r="Y186" s="51" t="str">
        <f>IF(T186="","",IF(T186&lt;&gt;'Tabelas auxiliares'!$B$236,"FOLHA DE PESSOAL",IF(X186='Tabelas auxiliares'!$A$237,"CUSTEIO",IF(X186='Tabelas auxiliares'!$A$236,"INVESTIMENTO","ERRO - VERIFICAR"))))</f>
        <v>FOLHA DE PESSOAL</v>
      </c>
      <c r="Z186" s="64">
        <f t="shared" si="5"/>
        <v>3014.23</v>
      </c>
      <c r="AA186" s="146">
        <v>3014.23</v>
      </c>
      <c r="AB186" s="145"/>
      <c r="AC186" s="145"/>
      <c r="AD186" s="122" t="s">
        <v>935</v>
      </c>
      <c r="AE186" s="122" t="s">
        <v>176</v>
      </c>
      <c r="AF186" s="122" t="s">
        <v>135</v>
      </c>
      <c r="AG186" s="122" t="s">
        <v>178</v>
      </c>
      <c r="AH186" s="122" t="s">
        <v>208</v>
      </c>
      <c r="AI186" s="122" t="s">
        <v>179</v>
      </c>
      <c r="AJ186" s="122" t="s">
        <v>176</v>
      </c>
      <c r="AK186" s="122" t="s">
        <v>120</v>
      </c>
      <c r="AL186" s="122" t="s">
        <v>173</v>
      </c>
      <c r="AM186" s="122" t="s">
        <v>144</v>
      </c>
      <c r="AN186" s="122" t="s">
        <v>759</v>
      </c>
      <c r="AO186" s="122" t="s">
        <v>657</v>
      </c>
    </row>
    <row r="187" spans="1:41" x14ac:dyDescent="0.25">
      <c r="A187" s="143" t="s">
        <v>1060</v>
      </c>
      <c r="B187" t="s">
        <v>483</v>
      </c>
      <c r="C187" t="s">
        <v>1061</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s="144" t="s">
        <v>1228</v>
      </c>
      <c r="J187" s="144" t="s">
        <v>1671</v>
      </c>
      <c r="K187" s="144" t="s">
        <v>1679</v>
      </c>
      <c r="L187" s="144" t="s">
        <v>223</v>
      </c>
      <c r="M187" s="144" t="s">
        <v>176</v>
      </c>
      <c r="N187" s="144" t="s">
        <v>135</v>
      </c>
      <c r="O187" s="144" t="s">
        <v>178</v>
      </c>
      <c r="P187" s="144" t="s">
        <v>208</v>
      </c>
      <c r="Q187" s="144" t="s">
        <v>179</v>
      </c>
      <c r="R187" s="144" t="s">
        <v>176</v>
      </c>
      <c r="S187" s="144" t="s">
        <v>120</v>
      </c>
      <c r="T187" s="144" t="s">
        <v>173</v>
      </c>
      <c r="U187" s="144" t="s">
        <v>144</v>
      </c>
      <c r="V187" s="144" t="s">
        <v>764</v>
      </c>
      <c r="W187" s="144" t="s">
        <v>929</v>
      </c>
      <c r="X187" s="51" t="str">
        <f t="shared" si="4"/>
        <v>3</v>
      </c>
      <c r="Y187" s="51" t="str">
        <f>IF(T187="","",IF(T187&lt;&gt;'Tabelas auxiliares'!$B$236,"FOLHA DE PESSOAL",IF(X187='Tabelas auxiliares'!$A$237,"CUSTEIO",IF(X187='Tabelas auxiliares'!$A$236,"INVESTIMENTO","ERRO - VERIFICAR"))))</f>
        <v>FOLHA DE PESSOAL</v>
      </c>
      <c r="Z187" s="64">
        <f t="shared" si="5"/>
        <v>101979.6</v>
      </c>
      <c r="AA187" s="145"/>
      <c r="AB187" s="145"/>
      <c r="AC187" s="146">
        <v>101979.6</v>
      </c>
      <c r="AD187" s="122" t="s">
        <v>935</v>
      </c>
      <c r="AE187" s="122" t="s">
        <v>176</v>
      </c>
      <c r="AF187" s="122" t="s">
        <v>135</v>
      </c>
      <c r="AG187" s="122" t="s">
        <v>178</v>
      </c>
      <c r="AH187" s="122" t="s">
        <v>208</v>
      </c>
      <c r="AI187" s="122" t="s">
        <v>179</v>
      </c>
      <c r="AJ187" s="122" t="s">
        <v>176</v>
      </c>
      <c r="AK187" s="122" t="s">
        <v>120</v>
      </c>
      <c r="AL187" s="122" t="s">
        <v>173</v>
      </c>
      <c r="AM187" s="122" t="s">
        <v>144</v>
      </c>
      <c r="AN187" s="122" t="s">
        <v>760</v>
      </c>
      <c r="AO187" s="122" t="s">
        <v>658</v>
      </c>
    </row>
    <row r="188" spans="1:41" x14ac:dyDescent="0.25">
      <c r="A188" s="143" t="s">
        <v>1060</v>
      </c>
      <c r="B188" t="s">
        <v>483</v>
      </c>
      <c r="C188" t="s">
        <v>1061</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s="144" t="s">
        <v>1228</v>
      </c>
      <c r="J188" s="144" t="s">
        <v>1671</v>
      </c>
      <c r="K188" s="144" t="s">
        <v>1680</v>
      </c>
      <c r="L188" s="144" t="s">
        <v>223</v>
      </c>
      <c r="M188" s="144" t="s">
        <v>1047</v>
      </c>
      <c r="N188" s="144" t="s">
        <v>135</v>
      </c>
      <c r="O188" s="144" t="s">
        <v>178</v>
      </c>
      <c r="P188" s="144" t="s">
        <v>208</v>
      </c>
      <c r="Q188" s="144" t="s">
        <v>179</v>
      </c>
      <c r="R188" s="144" t="s">
        <v>176</v>
      </c>
      <c r="S188" s="144" t="s">
        <v>120</v>
      </c>
      <c r="T188" s="144" t="s">
        <v>173</v>
      </c>
      <c r="U188" s="144" t="s">
        <v>144</v>
      </c>
      <c r="V188" s="144" t="s">
        <v>765</v>
      </c>
      <c r="W188" s="144" t="s">
        <v>930</v>
      </c>
      <c r="X188" s="51" t="str">
        <f t="shared" si="4"/>
        <v>3</v>
      </c>
      <c r="Y188" s="51" t="str">
        <f>IF(T188="","",IF(T188&lt;&gt;'Tabelas auxiliares'!$B$236,"FOLHA DE PESSOAL",IF(X188='Tabelas auxiliares'!$A$237,"CUSTEIO",IF(X188='Tabelas auxiliares'!$A$236,"INVESTIMENTO","ERRO - VERIFICAR"))))</f>
        <v>FOLHA DE PESSOAL</v>
      </c>
      <c r="Z188" s="64">
        <f t="shared" si="5"/>
        <v>108056.37</v>
      </c>
      <c r="AA188" s="145"/>
      <c r="AB188" s="145"/>
      <c r="AC188" s="146">
        <v>108056.37</v>
      </c>
      <c r="AD188" s="122" t="s">
        <v>935</v>
      </c>
      <c r="AE188" s="122" t="s">
        <v>176</v>
      </c>
      <c r="AF188" s="122" t="s">
        <v>135</v>
      </c>
      <c r="AG188" s="122" t="s">
        <v>178</v>
      </c>
      <c r="AH188" s="122" t="s">
        <v>208</v>
      </c>
      <c r="AI188" s="122" t="s">
        <v>179</v>
      </c>
      <c r="AJ188" s="122" t="s">
        <v>176</v>
      </c>
      <c r="AK188" s="122" t="s">
        <v>120</v>
      </c>
      <c r="AL188" s="122" t="s">
        <v>173</v>
      </c>
      <c r="AM188" s="122" t="s">
        <v>144</v>
      </c>
      <c r="AN188" s="122" t="s">
        <v>761</v>
      </c>
      <c r="AO188" s="122" t="s">
        <v>659</v>
      </c>
    </row>
    <row r="189" spans="1:41" x14ac:dyDescent="0.25">
      <c r="A189" s="143" t="s">
        <v>1060</v>
      </c>
      <c r="B189" t="s">
        <v>483</v>
      </c>
      <c r="C189" t="s">
        <v>1061</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s="144" t="s">
        <v>1228</v>
      </c>
      <c r="J189" s="144" t="s">
        <v>1671</v>
      </c>
      <c r="K189" s="144" t="s">
        <v>1681</v>
      </c>
      <c r="L189" s="144" t="s">
        <v>223</v>
      </c>
      <c r="M189" s="144" t="s">
        <v>931</v>
      </c>
      <c r="N189" s="144" t="s">
        <v>134</v>
      </c>
      <c r="O189" s="144" t="s">
        <v>178</v>
      </c>
      <c r="P189" s="144" t="s">
        <v>213</v>
      </c>
      <c r="Q189" s="144" t="s">
        <v>179</v>
      </c>
      <c r="R189" s="144" t="s">
        <v>176</v>
      </c>
      <c r="S189" s="144" t="s">
        <v>120</v>
      </c>
      <c r="T189" s="144" t="s">
        <v>172</v>
      </c>
      <c r="U189" s="144" t="s">
        <v>122</v>
      </c>
      <c r="V189" s="144" t="s">
        <v>740</v>
      </c>
      <c r="W189" s="144" t="s">
        <v>647</v>
      </c>
      <c r="X189" s="51" t="str">
        <f t="shared" si="4"/>
        <v>3</v>
      </c>
      <c r="Y189" s="51" t="str">
        <f>IF(T189="","",IF(T189&lt;&gt;'Tabelas auxiliares'!$B$236,"FOLHA DE PESSOAL",IF(X189='Tabelas auxiliares'!$A$237,"CUSTEIO",IF(X189='Tabelas auxiliares'!$A$236,"INVESTIMENTO","ERRO - VERIFICAR"))))</f>
        <v>FOLHA DE PESSOAL</v>
      </c>
      <c r="Z189" s="64">
        <f t="shared" si="5"/>
        <v>3477391.1</v>
      </c>
      <c r="AA189" s="145"/>
      <c r="AB189" s="145"/>
      <c r="AC189" s="146">
        <v>3477391.1</v>
      </c>
      <c r="AD189" s="122" t="s">
        <v>935</v>
      </c>
      <c r="AE189" s="122" t="s">
        <v>176</v>
      </c>
      <c r="AF189" s="122" t="s">
        <v>135</v>
      </c>
      <c r="AG189" s="122" t="s">
        <v>178</v>
      </c>
      <c r="AH189" s="122" t="s">
        <v>208</v>
      </c>
      <c r="AI189" s="122" t="s">
        <v>179</v>
      </c>
      <c r="AJ189" s="122" t="s">
        <v>176</v>
      </c>
      <c r="AK189" s="122" t="s">
        <v>120</v>
      </c>
      <c r="AL189" s="122" t="s">
        <v>173</v>
      </c>
      <c r="AM189" s="122" t="s">
        <v>144</v>
      </c>
      <c r="AN189" s="122" t="s">
        <v>762</v>
      </c>
      <c r="AO189" s="122" t="s">
        <v>928</v>
      </c>
    </row>
    <row r="190" spans="1:41" x14ac:dyDescent="0.25">
      <c r="A190" s="143" t="s">
        <v>1060</v>
      </c>
      <c r="B190" t="s">
        <v>483</v>
      </c>
      <c r="C190" t="s">
        <v>1061</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s="144" t="s">
        <v>1228</v>
      </c>
      <c r="J190" s="144" t="s">
        <v>1671</v>
      </c>
      <c r="K190" s="144" t="s">
        <v>1682</v>
      </c>
      <c r="L190" s="144" t="s">
        <v>223</v>
      </c>
      <c r="M190" s="144" t="s">
        <v>217</v>
      </c>
      <c r="N190" s="144" t="s">
        <v>177</v>
      </c>
      <c r="O190" s="144" t="s">
        <v>178</v>
      </c>
      <c r="P190" s="144" t="s">
        <v>288</v>
      </c>
      <c r="Q190" s="144" t="s">
        <v>179</v>
      </c>
      <c r="R190" s="144" t="s">
        <v>176</v>
      </c>
      <c r="S190" s="144" t="s">
        <v>120</v>
      </c>
      <c r="T190" s="144" t="s">
        <v>174</v>
      </c>
      <c r="U190" s="144" t="s">
        <v>119</v>
      </c>
      <c r="V190" s="144" t="s">
        <v>766</v>
      </c>
      <c r="W190" s="144" t="s">
        <v>932</v>
      </c>
      <c r="X190" s="51" t="str">
        <f t="shared" si="4"/>
        <v>3</v>
      </c>
      <c r="Y190" s="51" t="str">
        <f>IF(T190="","",IF(T190&lt;&gt;'Tabelas auxiliares'!$B$236,"FOLHA DE PESSOAL",IF(X190='Tabelas auxiliares'!$A$237,"CUSTEIO",IF(X190='Tabelas auxiliares'!$A$236,"INVESTIMENTO","ERRO - VERIFICAR"))))</f>
        <v>CUSTEIO</v>
      </c>
      <c r="Z190" s="64">
        <f t="shared" si="5"/>
        <v>168118.41</v>
      </c>
      <c r="AA190" s="145"/>
      <c r="AB190" s="145"/>
      <c r="AC190" s="146">
        <v>168118.41</v>
      </c>
      <c r="AD190" s="122" t="s">
        <v>935</v>
      </c>
      <c r="AE190" s="122" t="s">
        <v>176</v>
      </c>
      <c r="AF190" s="122" t="s">
        <v>135</v>
      </c>
      <c r="AG190" s="122" t="s">
        <v>178</v>
      </c>
      <c r="AH190" s="122" t="s">
        <v>208</v>
      </c>
      <c r="AI190" s="122" t="s">
        <v>179</v>
      </c>
      <c r="AJ190" s="122" t="s">
        <v>176</v>
      </c>
      <c r="AK190" s="122" t="s">
        <v>120</v>
      </c>
      <c r="AL190" s="122" t="s">
        <v>173</v>
      </c>
      <c r="AM190" s="122" t="s">
        <v>144</v>
      </c>
      <c r="AN190" s="122" t="s">
        <v>763</v>
      </c>
      <c r="AO190" s="122" t="s">
        <v>660</v>
      </c>
    </row>
    <row r="191" spans="1:41" x14ac:dyDescent="0.25">
      <c r="A191" s="143" t="s">
        <v>1060</v>
      </c>
      <c r="B191" t="s">
        <v>483</v>
      </c>
      <c r="C191" t="s">
        <v>1061</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s="144" t="s">
        <v>1232</v>
      </c>
      <c r="J191" s="144" t="s">
        <v>1671</v>
      </c>
      <c r="K191" s="144" t="s">
        <v>1683</v>
      </c>
      <c r="L191" s="144" t="s">
        <v>419</v>
      </c>
      <c r="M191" s="144" t="s">
        <v>176</v>
      </c>
      <c r="N191" s="144" t="s">
        <v>133</v>
      </c>
      <c r="O191" s="144" t="s">
        <v>178</v>
      </c>
      <c r="P191" s="144" t="s">
        <v>215</v>
      </c>
      <c r="Q191" s="144" t="s">
        <v>179</v>
      </c>
      <c r="R191" s="144" t="s">
        <v>176</v>
      </c>
      <c r="S191" s="144" t="s">
        <v>216</v>
      </c>
      <c r="T191" s="144" t="s">
        <v>173</v>
      </c>
      <c r="U191" s="144" t="s">
        <v>143</v>
      </c>
      <c r="V191" s="144" t="s">
        <v>769</v>
      </c>
      <c r="W191" s="144" t="s">
        <v>934</v>
      </c>
      <c r="X191" s="51" t="str">
        <f t="shared" si="4"/>
        <v>3</v>
      </c>
      <c r="Y191" s="51" t="str">
        <f>IF(T191="","",IF(T191&lt;&gt;'Tabelas auxiliares'!$B$236,"FOLHA DE PESSOAL",IF(X191='Tabelas auxiliares'!$A$237,"CUSTEIO",IF(X191='Tabelas auxiliares'!$A$236,"INVESTIMENTO","ERRO - VERIFICAR"))))</f>
        <v>FOLHA DE PESSOAL</v>
      </c>
      <c r="Z191" s="64">
        <f t="shared" si="5"/>
        <v>22835.21</v>
      </c>
      <c r="AA191" s="145"/>
      <c r="AB191" s="145"/>
      <c r="AC191" s="146">
        <v>22835.21</v>
      </c>
      <c r="AD191" s="122" t="s">
        <v>935</v>
      </c>
      <c r="AE191" s="122" t="s">
        <v>176</v>
      </c>
      <c r="AF191" s="122" t="s">
        <v>135</v>
      </c>
      <c r="AG191" s="122" t="s">
        <v>178</v>
      </c>
      <c r="AH191" s="122" t="s">
        <v>208</v>
      </c>
      <c r="AI191" s="122" t="s">
        <v>179</v>
      </c>
      <c r="AJ191" s="122" t="s">
        <v>176</v>
      </c>
      <c r="AK191" s="122" t="s">
        <v>120</v>
      </c>
      <c r="AL191" s="122" t="s">
        <v>173</v>
      </c>
      <c r="AM191" s="122" t="s">
        <v>144</v>
      </c>
      <c r="AN191" s="122" t="s">
        <v>764</v>
      </c>
      <c r="AO191" s="122" t="s">
        <v>929</v>
      </c>
    </row>
    <row r="192" spans="1:41" x14ac:dyDescent="0.25">
      <c r="A192" s="143" t="s">
        <v>1060</v>
      </c>
      <c r="B192" t="s">
        <v>483</v>
      </c>
      <c r="C192" t="s">
        <v>1061</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s="144" t="s">
        <v>1470</v>
      </c>
      <c r="J192" s="144" t="s">
        <v>1671</v>
      </c>
      <c r="K192" s="144" t="s">
        <v>1684</v>
      </c>
      <c r="L192" s="144" t="s">
        <v>223</v>
      </c>
      <c r="M192" s="144" t="s">
        <v>199</v>
      </c>
      <c r="N192" s="144" t="s">
        <v>135</v>
      </c>
      <c r="O192" s="144" t="s">
        <v>178</v>
      </c>
      <c r="P192" s="144" t="s">
        <v>208</v>
      </c>
      <c r="Q192" s="144" t="s">
        <v>179</v>
      </c>
      <c r="R192" s="144" t="s">
        <v>176</v>
      </c>
      <c r="S192" s="144" t="s">
        <v>120</v>
      </c>
      <c r="T192" s="144" t="s">
        <v>173</v>
      </c>
      <c r="U192" s="144" t="s">
        <v>144</v>
      </c>
      <c r="V192" s="144" t="s">
        <v>737</v>
      </c>
      <c r="W192" s="144" t="s">
        <v>917</v>
      </c>
      <c r="X192" s="51" t="str">
        <f t="shared" si="4"/>
        <v>3</v>
      </c>
      <c r="Y192" s="51" t="str">
        <f>IF(T192="","",IF(T192&lt;&gt;'Tabelas auxiliares'!$B$236,"FOLHA DE PESSOAL",IF(X192='Tabelas auxiliares'!$A$237,"CUSTEIO",IF(X192='Tabelas auxiliares'!$A$236,"INVESTIMENTO","ERRO - VERIFICAR"))))</f>
        <v>FOLHA DE PESSOAL</v>
      </c>
      <c r="Z192" s="64">
        <f t="shared" si="5"/>
        <v>129663.65</v>
      </c>
      <c r="AA192" s="145"/>
      <c r="AB192" s="145"/>
      <c r="AC192" s="146">
        <v>129663.65</v>
      </c>
      <c r="AD192" s="122" t="s">
        <v>935</v>
      </c>
      <c r="AE192" s="122" t="s">
        <v>1047</v>
      </c>
      <c r="AF192" s="122" t="s">
        <v>135</v>
      </c>
      <c r="AG192" s="122" t="s">
        <v>178</v>
      </c>
      <c r="AH192" s="122" t="s">
        <v>208</v>
      </c>
      <c r="AI192" s="122" t="s">
        <v>179</v>
      </c>
      <c r="AJ192" s="122" t="s">
        <v>176</v>
      </c>
      <c r="AK192" s="122" t="s">
        <v>120</v>
      </c>
      <c r="AL192" s="122" t="s">
        <v>173</v>
      </c>
      <c r="AM192" s="122" t="s">
        <v>144</v>
      </c>
      <c r="AN192" s="122" t="s">
        <v>765</v>
      </c>
      <c r="AO192" s="122" t="s">
        <v>930</v>
      </c>
    </row>
    <row r="193" spans="1:41" x14ac:dyDescent="0.25">
      <c r="A193" s="143" t="s">
        <v>1060</v>
      </c>
      <c r="B193" t="s">
        <v>483</v>
      </c>
      <c r="C193" t="s">
        <v>1061</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s="144" t="s">
        <v>1470</v>
      </c>
      <c r="J193" s="144" t="s">
        <v>1671</v>
      </c>
      <c r="K193" s="144" t="s">
        <v>1684</v>
      </c>
      <c r="L193" s="144" t="s">
        <v>223</v>
      </c>
      <c r="M193" s="144" t="s">
        <v>199</v>
      </c>
      <c r="N193" s="144" t="s">
        <v>135</v>
      </c>
      <c r="O193" s="144" t="s">
        <v>178</v>
      </c>
      <c r="P193" s="144" t="s">
        <v>208</v>
      </c>
      <c r="Q193" s="144" t="s">
        <v>179</v>
      </c>
      <c r="R193" s="144" t="s">
        <v>176</v>
      </c>
      <c r="S193" s="144" t="s">
        <v>120</v>
      </c>
      <c r="T193" s="144" t="s">
        <v>173</v>
      </c>
      <c r="U193" s="144" t="s">
        <v>144</v>
      </c>
      <c r="V193" s="144" t="s">
        <v>738</v>
      </c>
      <c r="W193" s="144" t="s">
        <v>918</v>
      </c>
      <c r="X193" s="51" t="str">
        <f t="shared" si="4"/>
        <v>3</v>
      </c>
      <c r="Y193" s="51" t="str">
        <f>IF(T193="","",IF(T193&lt;&gt;'Tabelas auxiliares'!$B$236,"FOLHA DE PESSOAL",IF(X193='Tabelas auxiliares'!$A$237,"CUSTEIO",IF(X193='Tabelas auxiliares'!$A$236,"INVESTIMENTO","ERRO - VERIFICAR"))))</f>
        <v>FOLHA DE PESSOAL</v>
      </c>
      <c r="Z193" s="64">
        <f t="shared" si="5"/>
        <v>6483.18</v>
      </c>
      <c r="AA193" s="145"/>
      <c r="AB193" s="145"/>
      <c r="AC193" s="146">
        <v>6483.18</v>
      </c>
      <c r="AD193" s="122" t="s">
        <v>935</v>
      </c>
      <c r="AE193" s="122" t="s">
        <v>931</v>
      </c>
      <c r="AF193" s="122" t="s">
        <v>134</v>
      </c>
      <c r="AG193" s="122" t="s">
        <v>178</v>
      </c>
      <c r="AH193" s="122" t="s">
        <v>213</v>
      </c>
      <c r="AI193" s="122" t="s">
        <v>179</v>
      </c>
      <c r="AJ193" s="122" t="s">
        <v>176</v>
      </c>
      <c r="AK193" s="122" t="s">
        <v>120</v>
      </c>
      <c r="AL193" s="122" t="s">
        <v>172</v>
      </c>
      <c r="AM193" s="122" t="s">
        <v>122</v>
      </c>
      <c r="AN193" s="122" t="s">
        <v>740</v>
      </c>
      <c r="AO193" s="122" t="s">
        <v>647</v>
      </c>
    </row>
    <row r="194" spans="1:41" x14ac:dyDescent="0.25">
      <c r="A194" s="143" t="s">
        <v>1060</v>
      </c>
      <c r="B194" t="s">
        <v>483</v>
      </c>
      <c r="C194" t="s">
        <v>1061</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s="144" t="s">
        <v>1685</v>
      </c>
      <c r="J194" s="144" t="s">
        <v>1686</v>
      </c>
      <c r="K194" s="144" t="s">
        <v>1687</v>
      </c>
      <c r="L194" s="144" t="s">
        <v>935</v>
      </c>
      <c r="M194" s="144" t="s">
        <v>176</v>
      </c>
      <c r="N194" s="144" t="s">
        <v>133</v>
      </c>
      <c r="O194" s="144" t="s">
        <v>178</v>
      </c>
      <c r="P194" s="144" t="s">
        <v>215</v>
      </c>
      <c r="Q194" s="144" t="s">
        <v>179</v>
      </c>
      <c r="R194" s="144" t="s">
        <v>176</v>
      </c>
      <c r="S194" s="144" t="s">
        <v>216</v>
      </c>
      <c r="T194" s="144" t="s">
        <v>173</v>
      </c>
      <c r="U194" s="144" t="s">
        <v>143</v>
      </c>
      <c r="V194" s="144" t="s">
        <v>741</v>
      </c>
      <c r="W194" s="144" t="s">
        <v>919</v>
      </c>
      <c r="X194" s="51" t="str">
        <f t="shared" si="4"/>
        <v>3</v>
      </c>
      <c r="Y194" s="51" t="str">
        <f>IF(T194="","",IF(T194&lt;&gt;'Tabelas auxiliares'!$B$236,"FOLHA DE PESSOAL",IF(X194='Tabelas auxiliares'!$A$237,"CUSTEIO",IF(X194='Tabelas auxiliares'!$A$236,"INVESTIMENTO","ERRO - VERIFICAR"))))</f>
        <v>FOLHA DE PESSOAL</v>
      </c>
      <c r="Z194" s="64">
        <f t="shared" si="5"/>
        <v>369093.99</v>
      </c>
      <c r="AA194" s="145"/>
      <c r="AB194" s="145"/>
      <c r="AC194" s="146">
        <v>369093.99</v>
      </c>
      <c r="AD194" s="122" t="s">
        <v>935</v>
      </c>
      <c r="AE194" s="122" t="s">
        <v>217</v>
      </c>
      <c r="AF194" s="122" t="s">
        <v>177</v>
      </c>
      <c r="AG194" s="122" t="s">
        <v>178</v>
      </c>
      <c r="AH194" s="122" t="s">
        <v>288</v>
      </c>
      <c r="AI194" s="122" t="s">
        <v>179</v>
      </c>
      <c r="AJ194" s="122" t="s">
        <v>176</v>
      </c>
      <c r="AK194" s="122" t="s">
        <v>120</v>
      </c>
      <c r="AL194" s="122" t="s">
        <v>174</v>
      </c>
      <c r="AM194" s="122" t="s">
        <v>119</v>
      </c>
      <c r="AN194" s="122" t="s">
        <v>766</v>
      </c>
      <c r="AO194" s="122" t="s">
        <v>932</v>
      </c>
    </row>
    <row r="195" spans="1:41" x14ac:dyDescent="0.25">
      <c r="A195" s="143" t="s">
        <v>1060</v>
      </c>
      <c r="B195" t="s">
        <v>483</v>
      </c>
      <c r="C195" t="s">
        <v>1061</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s="144" t="s">
        <v>1685</v>
      </c>
      <c r="J195" s="144" t="s">
        <v>1686</v>
      </c>
      <c r="K195" s="144" t="s">
        <v>1687</v>
      </c>
      <c r="L195" s="144" t="s">
        <v>935</v>
      </c>
      <c r="M195" s="144" t="s">
        <v>176</v>
      </c>
      <c r="N195" s="144" t="s">
        <v>133</v>
      </c>
      <c r="O195" s="144" t="s">
        <v>178</v>
      </c>
      <c r="P195" s="144" t="s">
        <v>215</v>
      </c>
      <c r="Q195" s="144" t="s">
        <v>179</v>
      </c>
      <c r="R195" s="144" t="s">
        <v>176</v>
      </c>
      <c r="S195" s="144" t="s">
        <v>216</v>
      </c>
      <c r="T195" s="144" t="s">
        <v>173</v>
      </c>
      <c r="U195" s="144" t="s">
        <v>143</v>
      </c>
      <c r="V195" s="144" t="s">
        <v>742</v>
      </c>
      <c r="W195" s="144" t="s">
        <v>920</v>
      </c>
      <c r="X195" s="51" t="str">
        <f t="shared" si="4"/>
        <v>3</v>
      </c>
      <c r="Y195" s="51" t="str">
        <f>IF(T195="","",IF(T195&lt;&gt;'Tabelas auxiliares'!$B$236,"FOLHA DE PESSOAL",IF(X195='Tabelas auxiliares'!$A$237,"CUSTEIO",IF(X195='Tabelas auxiliares'!$A$236,"INVESTIMENTO","ERRO - VERIFICAR"))))</f>
        <v>FOLHA DE PESSOAL</v>
      </c>
      <c r="Z195" s="64">
        <f t="shared" si="5"/>
        <v>7463.45</v>
      </c>
      <c r="AA195" s="145"/>
      <c r="AB195" s="145"/>
      <c r="AC195" s="146">
        <v>7463.45</v>
      </c>
      <c r="AD195" s="122" t="s">
        <v>342</v>
      </c>
      <c r="AE195" s="122" t="s">
        <v>190</v>
      </c>
      <c r="AF195" s="122" t="s">
        <v>134</v>
      </c>
      <c r="AG195" s="122" t="s">
        <v>178</v>
      </c>
      <c r="AH195" s="122" t="s">
        <v>213</v>
      </c>
      <c r="AI195" s="122" t="s">
        <v>179</v>
      </c>
      <c r="AJ195" s="122" t="s">
        <v>176</v>
      </c>
      <c r="AK195" s="122" t="s">
        <v>120</v>
      </c>
      <c r="AL195" s="122" t="s">
        <v>172</v>
      </c>
      <c r="AM195" s="122" t="s">
        <v>122</v>
      </c>
      <c r="AN195" s="122" t="s">
        <v>740</v>
      </c>
      <c r="AO195" s="122" t="s">
        <v>647</v>
      </c>
    </row>
    <row r="196" spans="1:41" x14ac:dyDescent="0.25">
      <c r="A196" s="143" t="s">
        <v>1060</v>
      </c>
      <c r="B196" t="s">
        <v>483</v>
      </c>
      <c r="C196" t="s">
        <v>1061</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s="144" t="s">
        <v>1685</v>
      </c>
      <c r="J196" s="144" t="s">
        <v>1686</v>
      </c>
      <c r="K196" s="144" t="s">
        <v>1687</v>
      </c>
      <c r="L196" s="144" t="s">
        <v>935</v>
      </c>
      <c r="M196" s="144" t="s">
        <v>176</v>
      </c>
      <c r="N196" s="144" t="s">
        <v>133</v>
      </c>
      <c r="O196" s="144" t="s">
        <v>178</v>
      </c>
      <c r="P196" s="144" t="s">
        <v>215</v>
      </c>
      <c r="Q196" s="144" t="s">
        <v>179</v>
      </c>
      <c r="R196" s="144" t="s">
        <v>176</v>
      </c>
      <c r="S196" s="144" t="s">
        <v>216</v>
      </c>
      <c r="T196" s="144" t="s">
        <v>173</v>
      </c>
      <c r="U196" s="144" t="s">
        <v>143</v>
      </c>
      <c r="V196" s="144" t="s">
        <v>743</v>
      </c>
      <c r="W196" s="144" t="s">
        <v>921</v>
      </c>
      <c r="X196" s="51" t="str">
        <f t="shared" ref="X196:X259" si="6">LEFT(V196,1)</f>
        <v>3</v>
      </c>
      <c r="Y196" s="51" t="str">
        <f>IF(T196="","",IF(T196&lt;&gt;'Tabelas auxiliares'!$B$236,"FOLHA DE PESSOAL",IF(X196='Tabelas auxiliares'!$A$237,"CUSTEIO",IF(X196='Tabelas auxiliares'!$A$236,"INVESTIMENTO","ERRO - VERIFICAR"))))</f>
        <v>FOLHA DE PESSOAL</v>
      </c>
      <c r="Z196" s="64">
        <f t="shared" si="5"/>
        <v>252.37</v>
      </c>
      <c r="AA196" s="145"/>
      <c r="AB196" s="145"/>
      <c r="AC196" s="146">
        <v>252.37</v>
      </c>
      <c r="AD196" s="122" t="s">
        <v>935</v>
      </c>
      <c r="AE196" s="122" t="s">
        <v>199</v>
      </c>
      <c r="AF196" s="122" t="s">
        <v>135</v>
      </c>
      <c r="AG196" s="122" t="s">
        <v>178</v>
      </c>
      <c r="AH196" s="122" t="s">
        <v>208</v>
      </c>
      <c r="AI196" s="122" t="s">
        <v>179</v>
      </c>
      <c r="AJ196" s="122" t="s">
        <v>176</v>
      </c>
      <c r="AK196" s="122" t="s">
        <v>120</v>
      </c>
      <c r="AL196" s="122" t="s">
        <v>173</v>
      </c>
      <c r="AM196" s="122" t="s">
        <v>144</v>
      </c>
      <c r="AN196" s="122" t="s">
        <v>737</v>
      </c>
      <c r="AO196" s="122" t="s">
        <v>917</v>
      </c>
    </row>
    <row r="197" spans="1:41" x14ac:dyDescent="0.25">
      <c r="A197" s="143" t="s">
        <v>1060</v>
      </c>
      <c r="B197" t="s">
        <v>483</v>
      </c>
      <c r="C197" t="s">
        <v>1061</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s="144" t="s">
        <v>1685</v>
      </c>
      <c r="J197" s="144" t="s">
        <v>1686</v>
      </c>
      <c r="K197" s="144" t="s">
        <v>1688</v>
      </c>
      <c r="L197" s="144" t="s">
        <v>935</v>
      </c>
      <c r="M197" s="144" t="s">
        <v>176</v>
      </c>
      <c r="N197" s="144" t="s">
        <v>133</v>
      </c>
      <c r="O197" s="144" t="s">
        <v>178</v>
      </c>
      <c r="P197" s="144" t="s">
        <v>215</v>
      </c>
      <c r="Q197" s="144" t="s">
        <v>179</v>
      </c>
      <c r="R197" s="144" t="s">
        <v>176</v>
      </c>
      <c r="S197" s="144" t="s">
        <v>216</v>
      </c>
      <c r="T197" s="144" t="s">
        <v>173</v>
      </c>
      <c r="U197" s="144" t="s">
        <v>143</v>
      </c>
      <c r="V197" s="144" t="s">
        <v>744</v>
      </c>
      <c r="W197" s="144" t="s">
        <v>648</v>
      </c>
      <c r="X197" s="51" t="str">
        <f t="shared" si="6"/>
        <v>3</v>
      </c>
      <c r="Y197" s="51" t="str">
        <f>IF(T197="","",IF(T197&lt;&gt;'Tabelas auxiliares'!$B$236,"FOLHA DE PESSOAL",IF(X197='Tabelas auxiliares'!$A$237,"CUSTEIO",IF(X197='Tabelas auxiliares'!$A$236,"INVESTIMENTO","ERRO - VERIFICAR"))))</f>
        <v>FOLHA DE PESSOAL</v>
      </c>
      <c r="Z197" s="64">
        <f t="shared" ref="Z197:Z260" si="7">IF(AA197+AB197+AC197&lt;&gt;0,AA197+AB197+AC197,"")</f>
        <v>68277.13</v>
      </c>
      <c r="AA197" s="145"/>
      <c r="AB197" s="145"/>
      <c r="AC197" s="146">
        <v>68277.13</v>
      </c>
      <c r="AD197" s="122" t="s">
        <v>935</v>
      </c>
      <c r="AE197" s="122" t="s">
        <v>199</v>
      </c>
      <c r="AF197" s="122" t="s">
        <v>135</v>
      </c>
      <c r="AG197" s="122" t="s">
        <v>178</v>
      </c>
      <c r="AH197" s="122" t="s">
        <v>208</v>
      </c>
      <c r="AI197" s="122" t="s">
        <v>179</v>
      </c>
      <c r="AJ197" s="122" t="s">
        <v>176</v>
      </c>
      <c r="AK197" s="122" t="s">
        <v>120</v>
      </c>
      <c r="AL197" s="122" t="s">
        <v>173</v>
      </c>
      <c r="AM197" s="122" t="s">
        <v>144</v>
      </c>
      <c r="AN197" s="122" t="s">
        <v>738</v>
      </c>
      <c r="AO197" s="122" t="s">
        <v>918</v>
      </c>
    </row>
    <row r="198" spans="1:41" x14ac:dyDescent="0.25">
      <c r="A198" s="143" t="s">
        <v>1060</v>
      </c>
      <c r="B198" t="s">
        <v>483</v>
      </c>
      <c r="C198" t="s">
        <v>1061</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s="144" t="s">
        <v>1685</v>
      </c>
      <c r="J198" s="144" t="s">
        <v>1686</v>
      </c>
      <c r="K198" s="144" t="s">
        <v>1689</v>
      </c>
      <c r="L198" s="144" t="s">
        <v>935</v>
      </c>
      <c r="M198" s="144" t="s">
        <v>176</v>
      </c>
      <c r="N198" s="144" t="s">
        <v>135</v>
      </c>
      <c r="O198" s="144" t="s">
        <v>178</v>
      </c>
      <c r="P198" s="144" t="s">
        <v>208</v>
      </c>
      <c r="Q198" s="144" t="s">
        <v>179</v>
      </c>
      <c r="R198" s="144" t="s">
        <v>176</v>
      </c>
      <c r="S198" s="144" t="s">
        <v>120</v>
      </c>
      <c r="T198" s="144" t="s">
        <v>173</v>
      </c>
      <c r="U198" s="144" t="s">
        <v>144</v>
      </c>
      <c r="V198" s="144" t="s">
        <v>745</v>
      </c>
      <c r="W198" s="144" t="s">
        <v>649</v>
      </c>
      <c r="X198" s="51" t="str">
        <f t="shared" si="6"/>
        <v>3</v>
      </c>
      <c r="Y198" s="51" t="str">
        <f>IF(T198="","",IF(T198&lt;&gt;'Tabelas auxiliares'!$B$236,"FOLHA DE PESSOAL",IF(X198='Tabelas auxiliares'!$A$237,"CUSTEIO",IF(X198='Tabelas auxiliares'!$A$236,"INVESTIMENTO","ERRO - VERIFICAR"))))</f>
        <v>FOLHA DE PESSOAL</v>
      </c>
      <c r="Z198" s="64">
        <f t="shared" si="7"/>
        <v>632470.55000000005</v>
      </c>
      <c r="AA198" s="146">
        <v>5160.0600000000004</v>
      </c>
      <c r="AB198" s="145"/>
      <c r="AC198" s="146">
        <v>627310.49</v>
      </c>
      <c r="AD198" s="122" t="s">
        <v>936</v>
      </c>
      <c r="AE198" s="122" t="s">
        <v>176</v>
      </c>
      <c r="AF198" s="122" t="s">
        <v>133</v>
      </c>
      <c r="AG198" s="122" t="s">
        <v>178</v>
      </c>
      <c r="AH198" s="122" t="s">
        <v>215</v>
      </c>
      <c r="AI198" s="122" t="s">
        <v>179</v>
      </c>
      <c r="AJ198" s="122" t="s">
        <v>176</v>
      </c>
      <c r="AK198" s="122" t="s">
        <v>216</v>
      </c>
      <c r="AL198" s="122" t="s">
        <v>173</v>
      </c>
      <c r="AM198" s="122" t="s">
        <v>143</v>
      </c>
      <c r="AN198" s="122" t="s">
        <v>741</v>
      </c>
      <c r="AO198" s="122" t="s">
        <v>919</v>
      </c>
    </row>
    <row r="199" spans="1:41" x14ac:dyDescent="0.25">
      <c r="A199" s="143" t="s">
        <v>1060</v>
      </c>
      <c r="B199" t="s">
        <v>483</v>
      </c>
      <c r="C199" t="s">
        <v>1061</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s="144" t="s">
        <v>1685</v>
      </c>
      <c r="J199" s="144" t="s">
        <v>1686</v>
      </c>
      <c r="K199" s="144" t="s">
        <v>1689</v>
      </c>
      <c r="L199" s="144" t="s">
        <v>935</v>
      </c>
      <c r="M199" s="144" t="s">
        <v>176</v>
      </c>
      <c r="N199" s="144" t="s">
        <v>135</v>
      </c>
      <c r="O199" s="144" t="s">
        <v>178</v>
      </c>
      <c r="P199" s="144" t="s">
        <v>208</v>
      </c>
      <c r="Q199" s="144" t="s">
        <v>179</v>
      </c>
      <c r="R199" s="144" t="s">
        <v>176</v>
      </c>
      <c r="S199" s="144" t="s">
        <v>120</v>
      </c>
      <c r="T199" s="144" t="s">
        <v>173</v>
      </c>
      <c r="U199" s="144" t="s">
        <v>144</v>
      </c>
      <c r="V199" s="144" t="s">
        <v>746</v>
      </c>
      <c r="W199" s="144" t="s">
        <v>922</v>
      </c>
      <c r="X199" s="51" t="str">
        <f t="shared" si="6"/>
        <v>3</v>
      </c>
      <c r="Y199" s="51" t="str">
        <f>IF(T199="","",IF(T199&lt;&gt;'Tabelas auxiliares'!$B$236,"FOLHA DE PESSOAL",IF(X199='Tabelas auxiliares'!$A$237,"CUSTEIO",IF(X199='Tabelas auxiliares'!$A$236,"INVESTIMENTO","ERRO - VERIFICAR"))))</f>
        <v>FOLHA DE PESSOAL</v>
      </c>
      <c r="Z199" s="64">
        <f t="shared" si="7"/>
        <v>20416.22</v>
      </c>
      <c r="AA199" s="145"/>
      <c r="AB199" s="145"/>
      <c r="AC199" s="146">
        <v>20416.22</v>
      </c>
      <c r="AD199" s="122" t="s">
        <v>936</v>
      </c>
      <c r="AE199" s="122" t="s">
        <v>176</v>
      </c>
      <c r="AF199" s="122" t="s">
        <v>133</v>
      </c>
      <c r="AG199" s="122" t="s">
        <v>178</v>
      </c>
      <c r="AH199" s="122" t="s">
        <v>215</v>
      </c>
      <c r="AI199" s="122" t="s">
        <v>179</v>
      </c>
      <c r="AJ199" s="122" t="s">
        <v>176</v>
      </c>
      <c r="AK199" s="122" t="s">
        <v>216</v>
      </c>
      <c r="AL199" s="122" t="s">
        <v>173</v>
      </c>
      <c r="AM199" s="122" t="s">
        <v>143</v>
      </c>
      <c r="AN199" s="122" t="s">
        <v>742</v>
      </c>
      <c r="AO199" s="122" t="s">
        <v>920</v>
      </c>
    </row>
    <row r="200" spans="1:41" x14ac:dyDescent="0.25">
      <c r="A200" s="143" t="s">
        <v>1060</v>
      </c>
      <c r="B200" t="s">
        <v>483</v>
      </c>
      <c r="C200" t="s">
        <v>1061</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s="144" t="s">
        <v>1685</v>
      </c>
      <c r="J200" s="144" t="s">
        <v>1686</v>
      </c>
      <c r="K200" s="144" t="s">
        <v>1689</v>
      </c>
      <c r="L200" s="144" t="s">
        <v>935</v>
      </c>
      <c r="M200" s="144" t="s">
        <v>176</v>
      </c>
      <c r="N200" s="144" t="s">
        <v>135</v>
      </c>
      <c r="O200" s="144" t="s">
        <v>178</v>
      </c>
      <c r="P200" s="144" t="s">
        <v>208</v>
      </c>
      <c r="Q200" s="144" t="s">
        <v>179</v>
      </c>
      <c r="R200" s="144" t="s">
        <v>176</v>
      </c>
      <c r="S200" s="144" t="s">
        <v>120</v>
      </c>
      <c r="T200" s="144" t="s">
        <v>173</v>
      </c>
      <c r="U200" s="144" t="s">
        <v>144</v>
      </c>
      <c r="V200" s="144" t="s">
        <v>768</v>
      </c>
      <c r="W200" s="144" t="s">
        <v>933</v>
      </c>
      <c r="X200" s="51" t="str">
        <f t="shared" si="6"/>
        <v>3</v>
      </c>
      <c r="Y200" s="51" t="str">
        <f>IF(T200="","",IF(T200&lt;&gt;'Tabelas auxiliares'!$B$236,"FOLHA DE PESSOAL",IF(X200='Tabelas auxiliares'!$A$237,"CUSTEIO",IF(X200='Tabelas auxiliares'!$A$236,"INVESTIMENTO","ERRO - VERIFICAR"))))</f>
        <v>FOLHA DE PESSOAL</v>
      </c>
      <c r="Z200" s="64">
        <f t="shared" si="7"/>
        <v>2647.87</v>
      </c>
      <c r="AA200" s="145"/>
      <c r="AB200" s="145"/>
      <c r="AC200" s="146">
        <v>2647.87</v>
      </c>
      <c r="AD200" s="122" t="s">
        <v>936</v>
      </c>
      <c r="AE200" s="122" t="s">
        <v>176</v>
      </c>
      <c r="AF200" s="122" t="s">
        <v>133</v>
      </c>
      <c r="AG200" s="122" t="s">
        <v>178</v>
      </c>
      <c r="AH200" s="122" t="s">
        <v>215</v>
      </c>
      <c r="AI200" s="122" t="s">
        <v>179</v>
      </c>
      <c r="AJ200" s="122" t="s">
        <v>176</v>
      </c>
      <c r="AK200" s="122" t="s">
        <v>216</v>
      </c>
      <c r="AL200" s="122" t="s">
        <v>173</v>
      </c>
      <c r="AM200" s="122" t="s">
        <v>143</v>
      </c>
      <c r="AN200" s="122" t="s">
        <v>743</v>
      </c>
      <c r="AO200" s="122" t="s">
        <v>921</v>
      </c>
    </row>
    <row r="201" spans="1:41" x14ac:dyDescent="0.25">
      <c r="A201" s="143" t="s">
        <v>1060</v>
      </c>
      <c r="B201" t="s">
        <v>483</v>
      </c>
      <c r="C201" t="s">
        <v>1061</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s="144" t="s">
        <v>1685</v>
      </c>
      <c r="J201" s="144" t="s">
        <v>1686</v>
      </c>
      <c r="K201" s="144" t="s">
        <v>1689</v>
      </c>
      <c r="L201" s="144" t="s">
        <v>935</v>
      </c>
      <c r="M201" s="144" t="s">
        <v>176</v>
      </c>
      <c r="N201" s="144" t="s">
        <v>135</v>
      </c>
      <c r="O201" s="144" t="s">
        <v>178</v>
      </c>
      <c r="P201" s="144" t="s">
        <v>208</v>
      </c>
      <c r="Q201" s="144" t="s">
        <v>179</v>
      </c>
      <c r="R201" s="144" t="s">
        <v>176</v>
      </c>
      <c r="S201" s="144" t="s">
        <v>120</v>
      </c>
      <c r="T201" s="144" t="s">
        <v>173</v>
      </c>
      <c r="U201" s="144" t="s">
        <v>144</v>
      </c>
      <c r="V201" s="144" t="s">
        <v>747</v>
      </c>
      <c r="W201" s="144" t="s">
        <v>923</v>
      </c>
      <c r="X201" s="51" t="str">
        <f t="shared" si="6"/>
        <v>3</v>
      </c>
      <c r="Y201" s="51" t="str">
        <f>IF(T201="","",IF(T201&lt;&gt;'Tabelas auxiliares'!$B$236,"FOLHA DE PESSOAL",IF(X201='Tabelas auxiliares'!$A$237,"CUSTEIO",IF(X201='Tabelas auxiliares'!$A$236,"INVESTIMENTO","ERRO - VERIFICAR"))))</f>
        <v>FOLHA DE PESSOAL</v>
      </c>
      <c r="Z201" s="64">
        <f t="shared" si="7"/>
        <v>6805.4</v>
      </c>
      <c r="AA201" s="145"/>
      <c r="AB201" s="145"/>
      <c r="AC201" s="146">
        <v>6805.4</v>
      </c>
      <c r="AD201" s="122" t="s">
        <v>936</v>
      </c>
      <c r="AE201" s="122" t="s">
        <v>176</v>
      </c>
      <c r="AF201" s="122" t="s">
        <v>133</v>
      </c>
      <c r="AG201" s="122" t="s">
        <v>178</v>
      </c>
      <c r="AH201" s="122" t="s">
        <v>215</v>
      </c>
      <c r="AI201" s="122" t="s">
        <v>179</v>
      </c>
      <c r="AJ201" s="122" t="s">
        <v>176</v>
      </c>
      <c r="AK201" s="122" t="s">
        <v>216</v>
      </c>
      <c r="AL201" s="122" t="s">
        <v>173</v>
      </c>
      <c r="AM201" s="122" t="s">
        <v>143</v>
      </c>
      <c r="AN201" s="122" t="s">
        <v>744</v>
      </c>
      <c r="AO201" s="122" t="s">
        <v>648</v>
      </c>
    </row>
    <row r="202" spans="1:41" x14ac:dyDescent="0.25">
      <c r="A202" s="143" t="s">
        <v>1060</v>
      </c>
      <c r="B202" t="s">
        <v>483</v>
      </c>
      <c r="C202" t="s">
        <v>1061</v>
      </c>
      <c r="D202" t="s">
        <v>90</v>
      </c>
      <c r="E202" t="s">
        <v>117</v>
      </c>
      <c r="F202" s="51" t="str">
        <f>IFERROR(VLOOKUP(D202,'Tabelas auxiliares'!$A$3:$B$61,2,FALSE),"")</f>
        <v>SUGEPE-FOLHA - PASEP + AUX. MORADIA</v>
      </c>
      <c r="G202" s="51" t="str">
        <f>IFERROR(VLOOKUP($B202,'Tabelas auxiliares'!$A$65:$C$102,2,FALSE),"")</f>
        <v>Folha de pagamento - Ativos, Previdência, PASEP</v>
      </c>
      <c r="H202" s="51" t="str">
        <f>IFERROR(VLOOKUP($B202,'Tabelas auxiliares'!$A$65:$C$102,3,FALSE),"")</f>
        <v>FOLHA DE PAGAMENTO / CONTRIBUICAO PARA O PSS / SUBSTITUICOES / INSS PATRONAL / PASEP</v>
      </c>
      <c r="I202" s="144" t="s">
        <v>1685</v>
      </c>
      <c r="J202" s="144" t="s">
        <v>1686</v>
      </c>
      <c r="K202" s="144" t="s">
        <v>1690</v>
      </c>
      <c r="L202" s="144" t="s">
        <v>935</v>
      </c>
      <c r="M202" s="144" t="s">
        <v>176</v>
      </c>
      <c r="N202" s="144" t="s">
        <v>135</v>
      </c>
      <c r="O202" s="144" t="s">
        <v>178</v>
      </c>
      <c r="P202" s="144" t="s">
        <v>208</v>
      </c>
      <c r="Q202" s="144" t="s">
        <v>179</v>
      </c>
      <c r="R202" s="144" t="s">
        <v>176</v>
      </c>
      <c r="S202" s="144" t="s">
        <v>120</v>
      </c>
      <c r="T202" s="144" t="s">
        <v>173</v>
      </c>
      <c r="U202" s="144" t="s">
        <v>144</v>
      </c>
      <c r="V202" s="144" t="s">
        <v>748</v>
      </c>
      <c r="W202" s="144" t="s">
        <v>650</v>
      </c>
      <c r="X202" s="51" t="str">
        <f t="shared" si="6"/>
        <v>3</v>
      </c>
      <c r="Y202" s="51" t="str">
        <f>IF(T202="","",IF(T202&lt;&gt;'Tabelas auxiliares'!$B$236,"FOLHA DE PESSOAL",IF(X202='Tabelas auxiliares'!$A$237,"CUSTEIO",IF(X202='Tabelas auxiliares'!$A$236,"INVESTIMENTO","ERRO - VERIFICAR"))))</f>
        <v>FOLHA DE PESSOAL</v>
      </c>
      <c r="Z202" s="64">
        <f t="shared" si="7"/>
        <v>8268844.4100000001</v>
      </c>
      <c r="AA202" s="146">
        <v>11086.37</v>
      </c>
      <c r="AB202" s="145"/>
      <c r="AC202" s="146">
        <v>8257758.04</v>
      </c>
      <c r="AD202" s="122" t="s">
        <v>936</v>
      </c>
      <c r="AE202" s="122" t="s">
        <v>176</v>
      </c>
      <c r="AF202" s="122" t="s">
        <v>135</v>
      </c>
      <c r="AG202" s="122" t="s">
        <v>178</v>
      </c>
      <c r="AH202" s="122" t="s">
        <v>208</v>
      </c>
      <c r="AI202" s="122" t="s">
        <v>179</v>
      </c>
      <c r="AJ202" s="122" t="s">
        <v>176</v>
      </c>
      <c r="AK202" s="122" t="s">
        <v>120</v>
      </c>
      <c r="AL202" s="122" t="s">
        <v>173</v>
      </c>
      <c r="AM202" s="122" t="s">
        <v>144</v>
      </c>
      <c r="AN202" s="122" t="s">
        <v>745</v>
      </c>
      <c r="AO202" s="122" t="s">
        <v>649</v>
      </c>
    </row>
    <row r="203" spans="1:41" x14ac:dyDescent="0.25">
      <c r="A203" s="143" t="s">
        <v>1060</v>
      </c>
      <c r="B203" t="s">
        <v>483</v>
      </c>
      <c r="C203" t="s">
        <v>1061</v>
      </c>
      <c r="D203" t="s">
        <v>90</v>
      </c>
      <c r="E203" t="s">
        <v>117</v>
      </c>
      <c r="F203" s="51" t="str">
        <f>IFERROR(VLOOKUP(D203,'Tabelas auxiliares'!$A$3:$B$61,2,FALSE),"")</f>
        <v>SUGEPE-FOLHA - PASEP + AUX. MORADIA</v>
      </c>
      <c r="G203" s="51" t="str">
        <f>IFERROR(VLOOKUP($B203,'Tabelas auxiliares'!$A$65:$C$102,2,FALSE),"")</f>
        <v>Folha de pagamento - Ativos, Previdência, PASEP</v>
      </c>
      <c r="H203" s="51" t="str">
        <f>IFERROR(VLOOKUP($B203,'Tabelas auxiliares'!$A$65:$C$102,3,FALSE),"")</f>
        <v>FOLHA DE PAGAMENTO / CONTRIBUICAO PARA O PSS / SUBSTITUICOES / INSS PATRONAL / PASEP</v>
      </c>
      <c r="I203" s="144" t="s">
        <v>1685</v>
      </c>
      <c r="J203" s="144" t="s">
        <v>1686</v>
      </c>
      <c r="K203" s="144" t="s">
        <v>1690</v>
      </c>
      <c r="L203" s="144" t="s">
        <v>935</v>
      </c>
      <c r="M203" s="144" t="s">
        <v>176</v>
      </c>
      <c r="N203" s="144" t="s">
        <v>135</v>
      </c>
      <c r="O203" s="144" t="s">
        <v>178</v>
      </c>
      <c r="P203" s="144" t="s">
        <v>208</v>
      </c>
      <c r="Q203" s="144" t="s">
        <v>179</v>
      </c>
      <c r="R203" s="144" t="s">
        <v>176</v>
      </c>
      <c r="S203" s="144" t="s">
        <v>120</v>
      </c>
      <c r="T203" s="144" t="s">
        <v>173</v>
      </c>
      <c r="U203" s="144" t="s">
        <v>144</v>
      </c>
      <c r="V203" s="144" t="s">
        <v>749</v>
      </c>
      <c r="W203" s="144" t="s">
        <v>924</v>
      </c>
      <c r="X203" s="51" t="str">
        <f t="shared" si="6"/>
        <v>3</v>
      </c>
      <c r="Y203" s="51" t="str">
        <f>IF(T203="","",IF(T203&lt;&gt;'Tabelas auxiliares'!$B$236,"FOLHA DE PESSOAL",IF(X203='Tabelas auxiliares'!$A$237,"CUSTEIO",IF(X203='Tabelas auxiliares'!$A$236,"INVESTIMENTO","ERRO - VERIFICAR"))))</f>
        <v>FOLHA DE PESSOAL</v>
      </c>
      <c r="Z203" s="64">
        <f t="shared" si="7"/>
        <v>2524.94</v>
      </c>
      <c r="AA203" s="145"/>
      <c r="AB203" s="145"/>
      <c r="AC203" s="146">
        <v>2524.94</v>
      </c>
      <c r="AD203" s="122" t="s">
        <v>936</v>
      </c>
      <c r="AE203" s="122" t="s">
        <v>176</v>
      </c>
      <c r="AF203" s="122" t="s">
        <v>135</v>
      </c>
      <c r="AG203" s="122" t="s">
        <v>178</v>
      </c>
      <c r="AH203" s="122" t="s">
        <v>208</v>
      </c>
      <c r="AI203" s="122" t="s">
        <v>179</v>
      </c>
      <c r="AJ203" s="122" t="s">
        <v>176</v>
      </c>
      <c r="AK203" s="122" t="s">
        <v>120</v>
      </c>
      <c r="AL203" s="122" t="s">
        <v>173</v>
      </c>
      <c r="AM203" s="122" t="s">
        <v>144</v>
      </c>
      <c r="AN203" s="122" t="s">
        <v>746</v>
      </c>
      <c r="AO203" s="122" t="s">
        <v>922</v>
      </c>
    </row>
    <row r="204" spans="1:41" x14ac:dyDescent="0.25">
      <c r="A204" s="143" t="s">
        <v>1060</v>
      </c>
      <c r="B204" t="s">
        <v>483</v>
      </c>
      <c r="C204" t="s">
        <v>1061</v>
      </c>
      <c r="D204" t="s">
        <v>90</v>
      </c>
      <c r="E204" t="s">
        <v>117</v>
      </c>
      <c r="F204" s="51" t="str">
        <f>IFERROR(VLOOKUP(D204,'Tabelas auxiliares'!$A$3:$B$61,2,FALSE),"")</f>
        <v>SUGEPE-FOLHA - PASEP + AUX. MORADIA</v>
      </c>
      <c r="G204" s="51" t="str">
        <f>IFERROR(VLOOKUP($B204,'Tabelas auxiliares'!$A$65:$C$102,2,FALSE),"")</f>
        <v>Folha de pagamento - Ativos, Previdência, PASEP</v>
      </c>
      <c r="H204" s="51" t="str">
        <f>IFERROR(VLOOKUP($B204,'Tabelas auxiliares'!$A$65:$C$102,3,FALSE),"")</f>
        <v>FOLHA DE PAGAMENTO / CONTRIBUICAO PARA O PSS / SUBSTITUICOES / INSS PATRONAL / PASEP</v>
      </c>
      <c r="I204" s="144" t="s">
        <v>1685</v>
      </c>
      <c r="J204" s="144" t="s">
        <v>1686</v>
      </c>
      <c r="K204" s="144" t="s">
        <v>1690</v>
      </c>
      <c r="L204" s="144" t="s">
        <v>935</v>
      </c>
      <c r="M204" s="144" t="s">
        <v>176</v>
      </c>
      <c r="N204" s="144" t="s">
        <v>135</v>
      </c>
      <c r="O204" s="144" t="s">
        <v>178</v>
      </c>
      <c r="P204" s="144" t="s">
        <v>208</v>
      </c>
      <c r="Q204" s="144" t="s">
        <v>179</v>
      </c>
      <c r="R204" s="144" t="s">
        <v>176</v>
      </c>
      <c r="S204" s="144" t="s">
        <v>120</v>
      </c>
      <c r="T204" s="144" t="s">
        <v>173</v>
      </c>
      <c r="U204" s="144" t="s">
        <v>144</v>
      </c>
      <c r="V204" s="144" t="s">
        <v>750</v>
      </c>
      <c r="W204" s="144" t="s">
        <v>925</v>
      </c>
      <c r="X204" s="51" t="str">
        <f t="shared" si="6"/>
        <v>3</v>
      </c>
      <c r="Y204" s="51" t="str">
        <f>IF(T204="","",IF(T204&lt;&gt;'Tabelas auxiliares'!$B$236,"FOLHA DE PESSOAL",IF(X204='Tabelas auxiliares'!$A$237,"CUSTEIO",IF(X204='Tabelas auxiliares'!$A$236,"INVESTIMENTO","ERRO - VERIFICAR"))))</f>
        <v>FOLHA DE PESSOAL</v>
      </c>
      <c r="Z204" s="64">
        <f t="shared" si="7"/>
        <v>582.34</v>
      </c>
      <c r="AA204" s="145"/>
      <c r="AB204" s="145"/>
      <c r="AC204" s="146">
        <v>582.34</v>
      </c>
      <c r="AD204" s="122" t="s">
        <v>936</v>
      </c>
      <c r="AE204" s="122" t="s">
        <v>176</v>
      </c>
      <c r="AF204" s="122" t="s">
        <v>135</v>
      </c>
      <c r="AG204" s="122" t="s">
        <v>178</v>
      </c>
      <c r="AH204" s="122" t="s">
        <v>208</v>
      </c>
      <c r="AI204" s="122" t="s">
        <v>179</v>
      </c>
      <c r="AJ204" s="122" t="s">
        <v>176</v>
      </c>
      <c r="AK204" s="122" t="s">
        <v>120</v>
      </c>
      <c r="AL204" s="122" t="s">
        <v>173</v>
      </c>
      <c r="AM204" s="122" t="s">
        <v>144</v>
      </c>
      <c r="AN204" s="122" t="s">
        <v>768</v>
      </c>
      <c r="AO204" s="122" t="s">
        <v>933</v>
      </c>
    </row>
    <row r="205" spans="1:41" x14ac:dyDescent="0.25">
      <c r="A205" s="143" t="s">
        <v>1060</v>
      </c>
      <c r="B205" t="s">
        <v>483</v>
      </c>
      <c r="C205" t="s">
        <v>1061</v>
      </c>
      <c r="D205" t="s">
        <v>90</v>
      </c>
      <c r="E205" t="s">
        <v>117</v>
      </c>
      <c r="F205" s="51" t="str">
        <f>IFERROR(VLOOKUP(D205,'Tabelas auxiliares'!$A$3:$B$61,2,FALSE),"")</f>
        <v>SUGEPE-FOLHA - PASEP + AUX. MORADIA</v>
      </c>
      <c r="G205" s="51" t="str">
        <f>IFERROR(VLOOKUP($B205,'Tabelas auxiliares'!$A$65:$C$102,2,FALSE),"")</f>
        <v>Folha de pagamento - Ativos, Previdência, PASEP</v>
      </c>
      <c r="H205" s="51" t="str">
        <f>IFERROR(VLOOKUP($B205,'Tabelas auxiliares'!$A$65:$C$102,3,FALSE),"")</f>
        <v>FOLHA DE PAGAMENTO / CONTRIBUICAO PARA O PSS / SUBSTITUICOES / INSS PATRONAL / PASEP</v>
      </c>
      <c r="I205" s="144" t="s">
        <v>1685</v>
      </c>
      <c r="J205" s="144" t="s">
        <v>1686</v>
      </c>
      <c r="K205" s="144" t="s">
        <v>1690</v>
      </c>
      <c r="L205" s="144" t="s">
        <v>935</v>
      </c>
      <c r="M205" s="144" t="s">
        <v>176</v>
      </c>
      <c r="N205" s="144" t="s">
        <v>135</v>
      </c>
      <c r="O205" s="144" t="s">
        <v>178</v>
      </c>
      <c r="P205" s="144" t="s">
        <v>208</v>
      </c>
      <c r="Q205" s="144" t="s">
        <v>179</v>
      </c>
      <c r="R205" s="144" t="s">
        <v>176</v>
      </c>
      <c r="S205" s="144" t="s">
        <v>120</v>
      </c>
      <c r="T205" s="144" t="s">
        <v>173</v>
      </c>
      <c r="U205" s="144" t="s">
        <v>144</v>
      </c>
      <c r="V205" s="144" t="s">
        <v>751</v>
      </c>
      <c r="W205" s="144" t="s">
        <v>926</v>
      </c>
      <c r="X205" s="51" t="str">
        <f t="shared" si="6"/>
        <v>3</v>
      </c>
      <c r="Y205" s="51" t="str">
        <f>IF(T205="","",IF(T205&lt;&gt;'Tabelas auxiliares'!$B$236,"FOLHA DE PESSOAL",IF(X205='Tabelas auxiliares'!$A$237,"CUSTEIO",IF(X205='Tabelas auxiliares'!$A$236,"INVESTIMENTO","ERRO - VERIFICAR"))))</f>
        <v>FOLHA DE PESSOAL</v>
      </c>
      <c r="Z205" s="64">
        <f t="shared" si="7"/>
        <v>8700.17</v>
      </c>
      <c r="AA205" s="145"/>
      <c r="AB205" s="145"/>
      <c r="AC205" s="146">
        <v>8700.17</v>
      </c>
      <c r="AD205" s="122" t="s">
        <v>936</v>
      </c>
      <c r="AE205" s="122" t="s">
        <v>176</v>
      </c>
      <c r="AF205" s="122" t="s">
        <v>135</v>
      </c>
      <c r="AG205" s="122" t="s">
        <v>178</v>
      </c>
      <c r="AH205" s="122" t="s">
        <v>208</v>
      </c>
      <c r="AI205" s="122" t="s">
        <v>179</v>
      </c>
      <c r="AJ205" s="122" t="s">
        <v>176</v>
      </c>
      <c r="AK205" s="122" t="s">
        <v>120</v>
      </c>
      <c r="AL205" s="122" t="s">
        <v>173</v>
      </c>
      <c r="AM205" s="122" t="s">
        <v>144</v>
      </c>
      <c r="AN205" s="122" t="s">
        <v>747</v>
      </c>
      <c r="AO205" s="122" t="s">
        <v>923</v>
      </c>
    </row>
    <row r="206" spans="1:41" x14ac:dyDescent="0.25">
      <c r="A206" s="143" t="s">
        <v>1060</v>
      </c>
      <c r="B206" t="s">
        <v>483</v>
      </c>
      <c r="C206" t="s">
        <v>1061</v>
      </c>
      <c r="D206" t="s">
        <v>90</v>
      </c>
      <c r="E206" t="s">
        <v>117</v>
      </c>
      <c r="F206" s="51" t="str">
        <f>IFERROR(VLOOKUP(D206,'Tabelas auxiliares'!$A$3:$B$61,2,FALSE),"")</f>
        <v>SUGEPE-FOLHA - PASEP + AUX. MORADIA</v>
      </c>
      <c r="G206" s="51" t="str">
        <f>IFERROR(VLOOKUP($B206,'Tabelas auxiliares'!$A$65:$C$102,2,FALSE),"")</f>
        <v>Folha de pagamento - Ativos, Previdência, PASEP</v>
      </c>
      <c r="H206" s="51" t="str">
        <f>IFERROR(VLOOKUP($B206,'Tabelas auxiliares'!$A$65:$C$102,3,FALSE),"")</f>
        <v>FOLHA DE PAGAMENTO / CONTRIBUICAO PARA O PSS / SUBSTITUICOES / INSS PATRONAL / PASEP</v>
      </c>
      <c r="I206" s="144" t="s">
        <v>1685</v>
      </c>
      <c r="J206" s="144" t="s">
        <v>1686</v>
      </c>
      <c r="K206" s="144" t="s">
        <v>1690</v>
      </c>
      <c r="L206" s="144" t="s">
        <v>935</v>
      </c>
      <c r="M206" s="144" t="s">
        <v>176</v>
      </c>
      <c r="N206" s="144" t="s">
        <v>135</v>
      </c>
      <c r="O206" s="144" t="s">
        <v>178</v>
      </c>
      <c r="P206" s="144" t="s">
        <v>208</v>
      </c>
      <c r="Q206" s="144" t="s">
        <v>179</v>
      </c>
      <c r="R206" s="144" t="s">
        <v>176</v>
      </c>
      <c r="S206" s="144" t="s">
        <v>120</v>
      </c>
      <c r="T206" s="144" t="s">
        <v>173</v>
      </c>
      <c r="U206" s="144" t="s">
        <v>144</v>
      </c>
      <c r="V206" s="144" t="s">
        <v>752</v>
      </c>
      <c r="W206" s="144" t="s">
        <v>651</v>
      </c>
      <c r="X206" s="51" t="str">
        <f t="shared" si="6"/>
        <v>3</v>
      </c>
      <c r="Y206" s="51" t="str">
        <f>IF(T206="","",IF(T206&lt;&gt;'Tabelas auxiliares'!$B$236,"FOLHA DE PESSOAL",IF(X206='Tabelas auxiliares'!$A$237,"CUSTEIO",IF(X206='Tabelas auxiliares'!$A$236,"INVESTIMENTO","ERRO - VERIFICAR"))))</f>
        <v>FOLHA DE PESSOAL</v>
      </c>
      <c r="Z206" s="64">
        <f t="shared" si="7"/>
        <v>29027.83</v>
      </c>
      <c r="AA206" s="145"/>
      <c r="AB206" s="145"/>
      <c r="AC206" s="146">
        <v>29027.83</v>
      </c>
      <c r="AD206" s="122" t="s">
        <v>936</v>
      </c>
      <c r="AE206" s="122" t="s">
        <v>176</v>
      </c>
      <c r="AF206" s="122" t="s">
        <v>135</v>
      </c>
      <c r="AG206" s="122" t="s">
        <v>178</v>
      </c>
      <c r="AH206" s="122" t="s">
        <v>208</v>
      </c>
      <c r="AI206" s="122" t="s">
        <v>179</v>
      </c>
      <c r="AJ206" s="122" t="s">
        <v>176</v>
      </c>
      <c r="AK206" s="122" t="s">
        <v>120</v>
      </c>
      <c r="AL206" s="122" t="s">
        <v>173</v>
      </c>
      <c r="AM206" s="122" t="s">
        <v>144</v>
      </c>
      <c r="AN206" s="122" t="s">
        <v>937</v>
      </c>
      <c r="AO206" s="122" t="s">
        <v>938</v>
      </c>
    </row>
    <row r="207" spans="1:41" x14ac:dyDescent="0.25">
      <c r="A207" s="143" t="s">
        <v>1060</v>
      </c>
      <c r="B207" t="s">
        <v>483</v>
      </c>
      <c r="C207" t="s">
        <v>1061</v>
      </c>
      <c r="D207" t="s">
        <v>90</v>
      </c>
      <c r="E207" t="s">
        <v>117</v>
      </c>
      <c r="F207" s="51" t="str">
        <f>IFERROR(VLOOKUP(D207,'Tabelas auxiliares'!$A$3:$B$61,2,FALSE),"")</f>
        <v>SUGEPE-FOLHA - PASEP + AUX. MORADIA</v>
      </c>
      <c r="G207" s="51" t="str">
        <f>IFERROR(VLOOKUP($B207,'Tabelas auxiliares'!$A$65:$C$102,2,FALSE),"")</f>
        <v>Folha de pagamento - Ativos, Previdência, PASEP</v>
      </c>
      <c r="H207" s="51" t="str">
        <f>IFERROR(VLOOKUP($B207,'Tabelas auxiliares'!$A$65:$C$102,3,FALSE),"")</f>
        <v>FOLHA DE PAGAMENTO / CONTRIBUICAO PARA O PSS / SUBSTITUICOES / INSS PATRONAL / PASEP</v>
      </c>
      <c r="I207" s="144" t="s">
        <v>1685</v>
      </c>
      <c r="J207" s="144" t="s">
        <v>1686</v>
      </c>
      <c r="K207" s="144" t="s">
        <v>1690</v>
      </c>
      <c r="L207" s="144" t="s">
        <v>935</v>
      </c>
      <c r="M207" s="144" t="s">
        <v>176</v>
      </c>
      <c r="N207" s="144" t="s">
        <v>135</v>
      </c>
      <c r="O207" s="144" t="s">
        <v>178</v>
      </c>
      <c r="P207" s="144" t="s">
        <v>208</v>
      </c>
      <c r="Q207" s="144" t="s">
        <v>179</v>
      </c>
      <c r="R207" s="144" t="s">
        <v>176</v>
      </c>
      <c r="S207" s="144" t="s">
        <v>120</v>
      </c>
      <c r="T207" s="144" t="s">
        <v>173</v>
      </c>
      <c r="U207" s="144" t="s">
        <v>144</v>
      </c>
      <c r="V207" s="144" t="s">
        <v>753</v>
      </c>
      <c r="W207" s="144" t="s">
        <v>652</v>
      </c>
      <c r="X207" s="51" t="str">
        <f t="shared" si="6"/>
        <v>3</v>
      </c>
      <c r="Y207" s="51" t="str">
        <f>IF(T207="","",IF(T207&lt;&gt;'Tabelas auxiliares'!$B$236,"FOLHA DE PESSOAL",IF(X207='Tabelas auxiliares'!$A$237,"CUSTEIO",IF(X207='Tabelas auxiliares'!$A$236,"INVESTIMENTO","ERRO - VERIFICAR"))))</f>
        <v>FOLHA DE PESSOAL</v>
      </c>
      <c r="Z207" s="64">
        <f t="shared" si="7"/>
        <v>8278.2200000000012</v>
      </c>
      <c r="AA207" s="146">
        <v>2477.92</v>
      </c>
      <c r="AB207" s="145"/>
      <c r="AC207" s="146">
        <v>5800.3</v>
      </c>
      <c r="AD207" s="122" t="s">
        <v>936</v>
      </c>
      <c r="AE207" s="122" t="s">
        <v>176</v>
      </c>
      <c r="AF207" s="122" t="s">
        <v>135</v>
      </c>
      <c r="AG207" s="122" t="s">
        <v>178</v>
      </c>
      <c r="AH207" s="122" t="s">
        <v>208</v>
      </c>
      <c r="AI207" s="122" t="s">
        <v>179</v>
      </c>
      <c r="AJ207" s="122" t="s">
        <v>176</v>
      </c>
      <c r="AK207" s="122" t="s">
        <v>120</v>
      </c>
      <c r="AL207" s="122" t="s">
        <v>173</v>
      </c>
      <c r="AM207" s="122" t="s">
        <v>144</v>
      </c>
      <c r="AN207" s="122" t="s">
        <v>748</v>
      </c>
      <c r="AO207" s="122" t="s">
        <v>650</v>
      </c>
    </row>
    <row r="208" spans="1:41" x14ac:dyDescent="0.25">
      <c r="A208" s="143" t="s">
        <v>1060</v>
      </c>
      <c r="B208" t="s">
        <v>483</v>
      </c>
      <c r="C208" t="s">
        <v>1061</v>
      </c>
      <c r="D208" t="s">
        <v>90</v>
      </c>
      <c r="E208" t="s">
        <v>117</v>
      </c>
      <c r="F208" s="51" t="str">
        <f>IFERROR(VLOOKUP(D208,'Tabelas auxiliares'!$A$3:$B$61,2,FALSE),"")</f>
        <v>SUGEPE-FOLHA - PASEP + AUX. MORADIA</v>
      </c>
      <c r="G208" s="51" t="str">
        <f>IFERROR(VLOOKUP($B208,'Tabelas auxiliares'!$A$65:$C$102,2,FALSE),"")</f>
        <v>Folha de pagamento - Ativos, Previdência, PASEP</v>
      </c>
      <c r="H208" s="51" t="str">
        <f>IFERROR(VLOOKUP($B208,'Tabelas auxiliares'!$A$65:$C$102,3,FALSE),"")</f>
        <v>FOLHA DE PAGAMENTO / CONTRIBUICAO PARA O PSS / SUBSTITUICOES / INSS PATRONAL / PASEP</v>
      </c>
      <c r="I208" s="144" t="s">
        <v>1685</v>
      </c>
      <c r="J208" s="144" t="s">
        <v>1686</v>
      </c>
      <c r="K208" s="144" t="s">
        <v>1690</v>
      </c>
      <c r="L208" s="144" t="s">
        <v>935</v>
      </c>
      <c r="M208" s="144" t="s">
        <v>176</v>
      </c>
      <c r="N208" s="144" t="s">
        <v>135</v>
      </c>
      <c r="O208" s="144" t="s">
        <v>178</v>
      </c>
      <c r="P208" s="144" t="s">
        <v>208</v>
      </c>
      <c r="Q208" s="144" t="s">
        <v>179</v>
      </c>
      <c r="R208" s="144" t="s">
        <v>176</v>
      </c>
      <c r="S208" s="144" t="s">
        <v>120</v>
      </c>
      <c r="T208" s="144" t="s">
        <v>173</v>
      </c>
      <c r="U208" s="144" t="s">
        <v>144</v>
      </c>
      <c r="V208" s="144" t="s">
        <v>754</v>
      </c>
      <c r="W208" s="144" t="s">
        <v>653</v>
      </c>
      <c r="X208" s="51" t="str">
        <f t="shared" si="6"/>
        <v>3</v>
      </c>
      <c r="Y208" s="51" t="str">
        <f>IF(T208="","",IF(T208&lt;&gt;'Tabelas auxiliares'!$B$236,"FOLHA DE PESSOAL",IF(X208='Tabelas auxiliares'!$A$237,"CUSTEIO",IF(X208='Tabelas auxiliares'!$A$236,"INVESTIMENTO","ERRO - VERIFICAR"))))</f>
        <v>FOLHA DE PESSOAL</v>
      </c>
      <c r="Z208" s="64">
        <f t="shared" si="7"/>
        <v>7063350.4299999997</v>
      </c>
      <c r="AA208" s="146">
        <v>4990.75</v>
      </c>
      <c r="AB208" s="145"/>
      <c r="AC208" s="146">
        <v>7058359.6799999997</v>
      </c>
      <c r="AD208" s="122" t="s">
        <v>936</v>
      </c>
      <c r="AE208" s="122" t="s">
        <v>176</v>
      </c>
      <c r="AF208" s="122" t="s">
        <v>135</v>
      </c>
      <c r="AG208" s="122" t="s">
        <v>178</v>
      </c>
      <c r="AH208" s="122" t="s">
        <v>208</v>
      </c>
      <c r="AI208" s="122" t="s">
        <v>179</v>
      </c>
      <c r="AJ208" s="122" t="s">
        <v>176</v>
      </c>
      <c r="AK208" s="122" t="s">
        <v>120</v>
      </c>
      <c r="AL208" s="122" t="s">
        <v>173</v>
      </c>
      <c r="AM208" s="122" t="s">
        <v>144</v>
      </c>
      <c r="AN208" s="122" t="s">
        <v>749</v>
      </c>
      <c r="AO208" s="122" t="s">
        <v>924</v>
      </c>
    </row>
    <row r="209" spans="1:41" x14ac:dyDescent="0.25">
      <c r="A209" s="143" t="s">
        <v>1060</v>
      </c>
      <c r="B209" t="s">
        <v>483</v>
      </c>
      <c r="C209" t="s">
        <v>1061</v>
      </c>
      <c r="D209" t="s">
        <v>90</v>
      </c>
      <c r="E209" t="s">
        <v>117</v>
      </c>
      <c r="F209" s="51" t="str">
        <f>IFERROR(VLOOKUP(D209,'Tabelas auxiliares'!$A$3:$B$61,2,FALSE),"")</f>
        <v>SUGEPE-FOLHA - PASEP + AUX. MORADIA</v>
      </c>
      <c r="G209" s="51" t="str">
        <f>IFERROR(VLOOKUP($B209,'Tabelas auxiliares'!$A$65:$C$102,2,FALSE),"")</f>
        <v>Folha de pagamento - Ativos, Previdência, PASEP</v>
      </c>
      <c r="H209" s="51" t="str">
        <f>IFERROR(VLOOKUP($B209,'Tabelas auxiliares'!$A$65:$C$102,3,FALSE),"")</f>
        <v>FOLHA DE PAGAMENTO / CONTRIBUICAO PARA O PSS / SUBSTITUICOES / INSS PATRONAL / PASEP</v>
      </c>
      <c r="I209" s="144" t="s">
        <v>1685</v>
      </c>
      <c r="J209" s="144" t="s">
        <v>1686</v>
      </c>
      <c r="K209" s="144" t="s">
        <v>1690</v>
      </c>
      <c r="L209" s="144" t="s">
        <v>935</v>
      </c>
      <c r="M209" s="144" t="s">
        <v>176</v>
      </c>
      <c r="N209" s="144" t="s">
        <v>135</v>
      </c>
      <c r="O209" s="144" t="s">
        <v>178</v>
      </c>
      <c r="P209" s="144" t="s">
        <v>208</v>
      </c>
      <c r="Q209" s="144" t="s">
        <v>179</v>
      </c>
      <c r="R209" s="144" t="s">
        <v>176</v>
      </c>
      <c r="S209" s="144" t="s">
        <v>120</v>
      </c>
      <c r="T209" s="144" t="s">
        <v>173</v>
      </c>
      <c r="U209" s="144" t="s">
        <v>144</v>
      </c>
      <c r="V209" s="144" t="s">
        <v>755</v>
      </c>
      <c r="W209" s="144" t="s">
        <v>654</v>
      </c>
      <c r="X209" s="51" t="str">
        <f t="shared" si="6"/>
        <v>3</v>
      </c>
      <c r="Y209" s="51" t="str">
        <f>IF(T209="","",IF(T209&lt;&gt;'Tabelas auxiliares'!$B$236,"FOLHA DE PESSOAL",IF(X209='Tabelas auxiliares'!$A$237,"CUSTEIO",IF(X209='Tabelas auxiliares'!$A$236,"INVESTIMENTO","ERRO - VERIFICAR"))))</f>
        <v>FOLHA DE PESSOAL</v>
      </c>
      <c r="Z209" s="64">
        <f t="shared" si="7"/>
        <v>106590.66</v>
      </c>
      <c r="AA209" s="146">
        <v>32.520000000000003</v>
      </c>
      <c r="AB209" s="145"/>
      <c r="AC209" s="146">
        <v>106558.14</v>
      </c>
      <c r="AD209" s="122" t="s">
        <v>936</v>
      </c>
      <c r="AE209" s="122" t="s">
        <v>176</v>
      </c>
      <c r="AF209" s="122" t="s">
        <v>135</v>
      </c>
      <c r="AG209" s="122" t="s">
        <v>178</v>
      </c>
      <c r="AH209" s="122" t="s">
        <v>208</v>
      </c>
      <c r="AI209" s="122" t="s">
        <v>179</v>
      </c>
      <c r="AJ209" s="122" t="s">
        <v>176</v>
      </c>
      <c r="AK209" s="122" t="s">
        <v>120</v>
      </c>
      <c r="AL209" s="122" t="s">
        <v>173</v>
      </c>
      <c r="AM209" s="122" t="s">
        <v>144</v>
      </c>
      <c r="AN209" s="122" t="s">
        <v>750</v>
      </c>
      <c r="AO209" s="122" t="s">
        <v>925</v>
      </c>
    </row>
    <row r="210" spans="1:41" x14ac:dyDescent="0.25">
      <c r="A210" s="143" t="s">
        <v>1060</v>
      </c>
      <c r="B210" t="s">
        <v>483</v>
      </c>
      <c r="C210" t="s">
        <v>1061</v>
      </c>
      <c r="D210" t="s">
        <v>90</v>
      </c>
      <c r="E210" t="s">
        <v>117</v>
      </c>
      <c r="F210" s="51" t="str">
        <f>IFERROR(VLOOKUP(D210,'Tabelas auxiliares'!$A$3:$B$61,2,FALSE),"")</f>
        <v>SUGEPE-FOLHA - PASEP + AUX. MORADIA</v>
      </c>
      <c r="G210" s="51" t="str">
        <f>IFERROR(VLOOKUP($B210,'Tabelas auxiliares'!$A$65:$C$102,2,FALSE),"")</f>
        <v>Folha de pagamento - Ativos, Previdência, PASEP</v>
      </c>
      <c r="H210" s="51" t="str">
        <f>IFERROR(VLOOKUP($B210,'Tabelas auxiliares'!$A$65:$C$102,3,FALSE),"")</f>
        <v>FOLHA DE PAGAMENTO / CONTRIBUICAO PARA O PSS / SUBSTITUICOES / INSS PATRONAL / PASEP</v>
      </c>
      <c r="I210" s="144" t="s">
        <v>1685</v>
      </c>
      <c r="J210" s="144" t="s">
        <v>1686</v>
      </c>
      <c r="K210" s="144" t="s">
        <v>1690</v>
      </c>
      <c r="L210" s="144" t="s">
        <v>935</v>
      </c>
      <c r="M210" s="144" t="s">
        <v>176</v>
      </c>
      <c r="N210" s="144" t="s">
        <v>135</v>
      </c>
      <c r="O210" s="144" t="s">
        <v>178</v>
      </c>
      <c r="P210" s="144" t="s">
        <v>208</v>
      </c>
      <c r="Q210" s="144" t="s">
        <v>179</v>
      </c>
      <c r="R210" s="144" t="s">
        <v>176</v>
      </c>
      <c r="S210" s="144" t="s">
        <v>120</v>
      </c>
      <c r="T210" s="144" t="s">
        <v>173</v>
      </c>
      <c r="U210" s="144" t="s">
        <v>144</v>
      </c>
      <c r="V210" s="144" t="s">
        <v>756</v>
      </c>
      <c r="W210" s="144" t="s">
        <v>927</v>
      </c>
      <c r="X210" s="51" t="str">
        <f t="shared" si="6"/>
        <v>3</v>
      </c>
      <c r="Y210" s="51" t="str">
        <f>IF(T210="","",IF(T210&lt;&gt;'Tabelas auxiliares'!$B$236,"FOLHA DE PESSOAL",IF(X210='Tabelas auxiliares'!$A$237,"CUSTEIO",IF(X210='Tabelas auxiliares'!$A$236,"INVESTIMENTO","ERRO - VERIFICAR"))))</f>
        <v>FOLHA DE PESSOAL</v>
      </c>
      <c r="Z210" s="64">
        <f t="shared" si="7"/>
        <v>200482.13</v>
      </c>
      <c r="AA210" s="146">
        <v>12.43</v>
      </c>
      <c r="AB210" s="145"/>
      <c r="AC210" s="146">
        <v>200469.7</v>
      </c>
      <c r="AD210" s="122" t="s">
        <v>936</v>
      </c>
      <c r="AE210" s="122" t="s">
        <v>176</v>
      </c>
      <c r="AF210" s="122" t="s">
        <v>135</v>
      </c>
      <c r="AG210" s="122" t="s">
        <v>178</v>
      </c>
      <c r="AH210" s="122" t="s">
        <v>208</v>
      </c>
      <c r="AI210" s="122" t="s">
        <v>179</v>
      </c>
      <c r="AJ210" s="122" t="s">
        <v>176</v>
      </c>
      <c r="AK210" s="122" t="s">
        <v>120</v>
      </c>
      <c r="AL210" s="122" t="s">
        <v>173</v>
      </c>
      <c r="AM210" s="122" t="s">
        <v>144</v>
      </c>
      <c r="AN210" s="122" t="s">
        <v>751</v>
      </c>
      <c r="AO210" s="122" t="s">
        <v>926</v>
      </c>
    </row>
    <row r="211" spans="1:41" x14ac:dyDescent="0.25">
      <c r="A211" s="143" t="s">
        <v>1060</v>
      </c>
      <c r="B211" t="s">
        <v>483</v>
      </c>
      <c r="C211" t="s">
        <v>1061</v>
      </c>
      <c r="D211" t="s">
        <v>90</v>
      </c>
      <c r="E211" t="s">
        <v>117</v>
      </c>
      <c r="F211" s="51" t="str">
        <f>IFERROR(VLOOKUP(D211,'Tabelas auxiliares'!$A$3:$B$61,2,FALSE),"")</f>
        <v>SUGEPE-FOLHA - PASEP + AUX. MORADIA</v>
      </c>
      <c r="G211" s="51" t="str">
        <f>IFERROR(VLOOKUP($B211,'Tabelas auxiliares'!$A$65:$C$102,2,FALSE),"")</f>
        <v>Folha de pagamento - Ativos, Previdência, PASEP</v>
      </c>
      <c r="H211" s="51" t="str">
        <f>IFERROR(VLOOKUP($B211,'Tabelas auxiliares'!$A$65:$C$102,3,FALSE),"")</f>
        <v>FOLHA DE PAGAMENTO / CONTRIBUICAO PARA O PSS / SUBSTITUICOES / INSS PATRONAL / PASEP</v>
      </c>
      <c r="I211" s="144" t="s">
        <v>1685</v>
      </c>
      <c r="J211" s="144" t="s">
        <v>1686</v>
      </c>
      <c r="K211" s="144" t="s">
        <v>1690</v>
      </c>
      <c r="L211" s="144" t="s">
        <v>935</v>
      </c>
      <c r="M211" s="144" t="s">
        <v>176</v>
      </c>
      <c r="N211" s="144" t="s">
        <v>135</v>
      </c>
      <c r="O211" s="144" t="s">
        <v>178</v>
      </c>
      <c r="P211" s="144" t="s">
        <v>208</v>
      </c>
      <c r="Q211" s="144" t="s">
        <v>179</v>
      </c>
      <c r="R211" s="144" t="s">
        <v>176</v>
      </c>
      <c r="S211" s="144" t="s">
        <v>120</v>
      </c>
      <c r="T211" s="144" t="s">
        <v>173</v>
      </c>
      <c r="U211" s="144" t="s">
        <v>144</v>
      </c>
      <c r="V211" s="144" t="s">
        <v>757</v>
      </c>
      <c r="W211" s="144" t="s">
        <v>655</v>
      </c>
      <c r="X211" s="51" t="str">
        <f t="shared" si="6"/>
        <v>3</v>
      </c>
      <c r="Y211" s="51" t="str">
        <f>IF(T211="","",IF(T211&lt;&gt;'Tabelas auxiliares'!$B$236,"FOLHA DE PESSOAL",IF(X211='Tabelas auxiliares'!$A$237,"CUSTEIO",IF(X211='Tabelas auxiliares'!$A$236,"INVESTIMENTO","ERRO - VERIFICAR"))))</f>
        <v>FOLHA DE PESSOAL</v>
      </c>
      <c r="Z211" s="64">
        <f t="shared" si="7"/>
        <v>5017.25</v>
      </c>
      <c r="AA211" s="145"/>
      <c r="AB211" s="145"/>
      <c r="AC211" s="146">
        <v>5017.25</v>
      </c>
      <c r="AD211" s="122" t="s">
        <v>936</v>
      </c>
      <c r="AE211" s="122" t="s">
        <v>176</v>
      </c>
      <c r="AF211" s="122" t="s">
        <v>135</v>
      </c>
      <c r="AG211" s="122" t="s">
        <v>178</v>
      </c>
      <c r="AH211" s="122" t="s">
        <v>208</v>
      </c>
      <c r="AI211" s="122" t="s">
        <v>179</v>
      </c>
      <c r="AJ211" s="122" t="s">
        <v>176</v>
      </c>
      <c r="AK211" s="122" t="s">
        <v>120</v>
      </c>
      <c r="AL211" s="122" t="s">
        <v>173</v>
      </c>
      <c r="AM211" s="122" t="s">
        <v>144</v>
      </c>
      <c r="AN211" s="122" t="s">
        <v>752</v>
      </c>
      <c r="AO211" s="122" t="s">
        <v>651</v>
      </c>
    </row>
    <row r="212" spans="1:41" x14ac:dyDescent="0.25">
      <c r="A212" s="143" t="s">
        <v>1060</v>
      </c>
      <c r="B212" t="s">
        <v>483</v>
      </c>
      <c r="C212" t="s">
        <v>1061</v>
      </c>
      <c r="D212" t="s">
        <v>90</v>
      </c>
      <c r="E212" t="s">
        <v>117</v>
      </c>
      <c r="F212" s="51" t="str">
        <f>IFERROR(VLOOKUP(D212,'Tabelas auxiliares'!$A$3:$B$61,2,FALSE),"")</f>
        <v>SUGEPE-FOLHA - PASEP + AUX. MORADIA</v>
      </c>
      <c r="G212" s="51" t="str">
        <f>IFERROR(VLOOKUP($B212,'Tabelas auxiliares'!$A$65:$C$102,2,FALSE),"")</f>
        <v>Folha de pagamento - Ativos, Previdência, PASEP</v>
      </c>
      <c r="H212" s="51" t="str">
        <f>IFERROR(VLOOKUP($B212,'Tabelas auxiliares'!$A$65:$C$102,3,FALSE),"")</f>
        <v>FOLHA DE PAGAMENTO / CONTRIBUICAO PARA O PSS / SUBSTITUICOES / INSS PATRONAL / PASEP</v>
      </c>
      <c r="I212" s="144" t="s">
        <v>1685</v>
      </c>
      <c r="J212" s="144" t="s">
        <v>1686</v>
      </c>
      <c r="K212" s="144" t="s">
        <v>1690</v>
      </c>
      <c r="L212" s="144" t="s">
        <v>935</v>
      </c>
      <c r="M212" s="144" t="s">
        <v>176</v>
      </c>
      <c r="N212" s="144" t="s">
        <v>135</v>
      </c>
      <c r="O212" s="144" t="s">
        <v>178</v>
      </c>
      <c r="P212" s="144" t="s">
        <v>208</v>
      </c>
      <c r="Q212" s="144" t="s">
        <v>179</v>
      </c>
      <c r="R212" s="144" t="s">
        <v>176</v>
      </c>
      <c r="S212" s="144" t="s">
        <v>120</v>
      </c>
      <c r="T212" s="144" t="s">
        <v>173</v>
      </c>
      <c r="U212" s="144" t="s">
        <v>144</v>
      </c>
      <c r="V212" s="144" t="s">
        <v>758</v>
      </c>
      <c r="W212" s="144" t="s">
        <v>656</v>
      </c>
      <c r="X212" s="51" t="str">
        <f t="shared" si="6"/>
        <v>3</v>
      </c>
      <c r="Y212" s="51" t="str">
        <f>IF(T212="","",IF(T212&lt;&gt;'Tabelas auxiliares'!$B$236,"FOLHA DE PESSOAL",IF(X212='Tabelas auxiliares'!$A$237,"CUSTEIO",IF(X212='Tabelas auxiliares'!$A$236,"INVESTIMENTO","ERRO - VERIFICAR"))))</f>
        <v>FOLHA DE PESSOAL</v>
      </c>
      <c r="Z212" s="64">
        <f t="shared" si="7"/>
        <v>88227.61</v>
      </c>
      <c r="AA212" s="146">
        <v>2704.65</v>
      </c>
      <c r="AB212" s="145"/>
      <c r="AC212" s="146">
        <v>85522.96</v>
      </c>
      <c r="AD212" s="122" t="s">
        <v>936</v>
      </c>
      <c r="AE212" s="122" t="s">
        <v>176</v>
      </c>
      <c r="AF212" s="122" t="s">
        <v>135</v>
      </c>
      <c r="AG212" s="122" t="s">
        <v>178</v>
      </c>
      <c r="AH212" s="122" t="s">
        <v>208</v>
      </c>
      <c r="AI212" s="122" t="s">
        <v>179</v>
      </c>
      <c r="AJ212" s="122" t="s">
        <v>176</v>
      </c>
      <c r="AK212" s="122" t="s">
        <v>120</v>
      </c>
      <c r="AL212" s="122" t="s">
        <v>173</v>
      </c>
      <c r="AM212" s="122" t="s">
        <v>144</v>
      </c>
      <c r="AN212" s="122" t="s">
        <v>753</v>
      </c>
      <c r="AO212" s="122" t="s">
        <v>652</v>
      </c>
    </row>
    <row r="213" spans="1:41" x14ac:dyDescent="0.25">
      <c r="A213" s="143" t="s">
        <v>1060</v>
      </c>
      <c r="B213" t="s">
        <v>483</v>
      </c>
      <c r="C213" t="s">
        <v>1061</v>
      </c>
      <c r="D213" t="s">
        <v>90</v>
      </c>
      <c r="E213" t="s">
        <v>117</v>
      </c>
      <c r="F213" s="51" t="str">
        <f>IFERROR(VLOOKUP(D213,'Tabelas auxiliares'!$A$3:$B$61,2,FALSE),"")</f>
        <v>SUGEPE-FOLHA - PASEP + AUX. MORADIA</v>
      </c>
      <c r="G213" s="51" t="str">
        <f>IFERROR(VLOOKUP($B213,'Tabelas auxiliares'!$A$65:$C$102,2,FALSE),"")</f>
        <v>Folha de pagamento - Ativos, Previdência, PASEP</v>
      </c>
      <c r="H213" s="51" t="str">
        <f>IFERROR(VLOOKUP($B213,'Tabelas auxiliares'!$A$65:$C$102,3,FALSE),"")</f>
        <v>FOLHA DE PAGAMENTO / CONTRIBUICAO PARA O PSS / SUBSTITUICOES / INSS PATRONAL / PASEP</v>
      </c>
      <c r="I213" s="144" t="s">
        <v>1685</v>
      </c>
      <c r="J213" s="144" t="s">
        <v>1686</v>
      </c>
      <c r="K213" s="144" t="s">
        <v>1690</v>
      </c>
      <c r="L213" s="144" t="s">
        <v>935</v>
      </c>
      <c r="M213" s="144" t="s">
        <v>176</v>
      </c>
      <c r="N213" s="144" t="s">
        <v>135</v>
      </c>
      <c r="O213" s="144" t="s">
        <v>178</v>
      </c>
      <c r="P213" s="144" t="s">
        <v>208</v>
      </c>
      <c r="Q213" s="144" t="s">
        <v>179</v>
      </c>
      <c r="R213" s="144" t="s">
        <v>176</v>
      </c>
      <c r="S213" s="144" t="s">
        <v>120</v>
      </c>
      <c r="T213" s="144" t="s">
        <v>173</v>
      </c>
      <c r="U213" s="144" t="s">
        <v>144</v>
      </c>
      <c r="V213" s="144" t="s">
        <v>759</v>
      </c>
      <c r="W213" s="144" t="s">
        <v>657</v>
      </c>
      <c r="X213" s="51" t="str">
        <f t="shared" si="6"/>
        <v>3</v>
      </c>
      <c r="Y213" s="51" t="str">
        <f>IF(T213="","",IF(T213&lt;&gt;'Tabelas auxiliares'!$B$236,"FOLHA DE PESSOAL",IF(X213='Tabelas auxiliares'!$A$237,"CUSTEIO",IF(X213='Tabelas auxiliares'!$A$236,"INVESTIMENTO","ERRO - VERIFICAR"))))</f>
        <v>FOLHA DE PESSOAL</v>
      </c>
      <c r="Z213" s="64">
        <f t="shared" si="7"/>
        <v>117099.06</v>
      </c>
      <c r="AA213" s="146">
        <v>6636.79</v>
      </c>
      <c r="AB213" s="145"/>
      <c r="AC213" s="146">
        <v>110462.27</v>
      </c>
      <c r="AD213" s="122" t="s">
        <v>936</v>
      </c>
      <c r="AE213" s="122" t="s">
        <v>176</v>
      </c>
      <c r="AF213" s="122" t="s">
        <v>135</v>
      </c>
      <c r="AG213" s="122" t="s">
        <v>178</v>
      </c>
      <c r="AH213" s="122" t="s">
        <v>208</v>
      </c>
      <c r="AI213" s="122" t="s">
        <v>179</v>
      </c>
      <c r="AJ213" s="122" t="s">
        <v>176</v>
      </c>
      <c r="AK213" s="122" t="s">
        <v>120</v>
      </c>
      <c r="AL213" s="122" t="s">
        <v>173</v>
      </c>
      <c r="AM213" s="122" t="s">
        <v>144</v>
      </c>
      <c r="AN213" s="122" t="s">
        <v>754</v>
      </c>
      <c r="AO213" s="122" t="s">
        <v>653</v>
      </c>
    </row>
    <row r="214" spans="1:41" x14ac:dyDescent="0.25">
      <c r="A214" s="143" t="s">
        <v>1060</v>
      </c>
      <c r="B214" t="s">
        <v>483</v>
      </c>
      <c r="C214" t="s">
        <v>1061</v>
      </c>
      <c r="D214" t="s">
        <v>90</v>
      </c>
      <c r="E214" t="s">
        <v>117</v>
      </c>
      <c r="F214" s="51" t="str">
        <f>IFERROR(VLOOKUP(D214,'Tabelas auxiliares'!$A$3:$B$61,2,FALSE),"")</f>
        <v>SUGEPE-FOLHA - PASEP + AUX. MORADIA</v>
      </c>
      <c r="G214" s="51" t="str">
        <f>IFERROR(VLOOKUP($B214,'Tabelas auxiliares'!$A$65:$C$102,2,FALSE),"")</f>
        <v>Folha de pagamento - Ativos, Previdência, PASEP</v>
      </c>
      <c r="H214" s="51" t="str">
        <f>IFERROR(VLOOKUP($B214,'Tabelas auxiliares'!$A$65:$C$102,3,FALSE),"")</f>
        <v>FOLHA DE PAGAMENTO / CONTRIBUICAO PARA O PSS / SUBSTITUICOES / INSS PATRONAL / PASEP</v>
      </c>
      <c r="I214" s="144" t="s">
        <v>1685</v>
      </c>
      <c r="J214" s="144" t="s">
        <v>1686</v>
      </c>
      <c r="K214" s="144" t="s">
        <v>1690</v>
      </c>
      <c r="L214" s="144" t="s">
        <v>935</v>
      </c>
      <c r="M214" s="144" t="s">
        <v>176</v>
      </c>
      <c r="N214" s="144" t="s">
        <v>135</v>
      </c>
      <c r="O214" s="144" t="s">
        <v>178</v>
      </c>
      <c r="P214" s="144" t="s">
        <v>208</v>
      </c>
      <c r="Q214" s="144" t="s">
        <v>179</v>
      </c>
      <c r="R214" s="144" t="s">
        <v>176</v>
      </c>
      <c r="S214" s="144" t="s">
        <v>120</v>
      </c>
      <c r="T214" s="144" t="s">
        <v>173</v>
      </c>
      <c r="U214" s="144" t="s">
        <v>144</v>
      </c>
      <c r="V214" s="144" t="s">
        <v>760</v>
      </c>
      <c r="W214" s="144" t="s">
        <v>658</v>
      </c>
      <c r="X214" s="51" t="str">
        <f t="shared" si="6"/>
        <v>3</v>
      </c>
      <c r="Y214" s="51" t="str">
        <f>IF(T214="","",IF(T214&lt;&gt;'Tabelas auxiliares'!$B$236,"FOLHA DE PESSOAL",IF(X214='Tabelas auxiliares'!$A$237,"CUSTEIO",IF(X214='Tabelas auxiliares'!$A$236,"INVESTIMENTO","ERRO - VERIFICAR"))))</f>
        <v>FOLHA DE PESSOAL</v>
      </c>
      <c r="Z214" s="64">
        <f t="shared" si="7"/>
        <v>208079.86</v>
      </c>
      <c r="AA214" s="146">
        <v>34533.269999999997</v>
      </c>
      <c r="AB214" s="145"/>
      <c r="AC214" s="146">
        <v>173546.59</v>
      </c>
      <c r="AD214" s="122" t="s">
        <v>936</v>
      </c>
      <c r="AE214" s="122" t="s">
        <v>176</v>
      </c>
      <c r="AF214" s="122" t="s">
        <v>135</v>
      </c>
      <c r="AG214" s="122" t="s">
        <v>178</v>
      </c>
      <c r="AH214" s="122" t="s">
        <v>208</v>
      </c>
      <c r="AI214" s="122" t="s">
        <v>179</v>
      </c>
      <c r="AJ214" s="122" t="s">
        <v>176</v>
      </c>
      <c r="AK214" s="122" t="s">
        <v>120</v>
      </c>
      <c r="AL214" s="122" t="s">
        <v>173</v>
      </c>
      <c r="AM214" s="122" t="s">
        <v>144</v>
      </c>
      <c r="AN214" s="122" t="s">
        <v>755</v>
      </c>
      <c r="AO214" s="122" t="s">
        <v>654</v>
      </c>
    </row>
    <row r="215" spans="1:41" x14ac:dyDescent="0.25">
      <c r="A215" s="143" t="s">
        <v>1060</v>
      </c>
      <c r="B215" t="s">
        <v>483</v>
      </c>
      <c r="C215" t="s">
        <v>1061</v>
      </c>
      <c r="D215" t="s">
        <v>90</v>
      </c>
      <c r="E215" t="s">
        <v>117</v>
      </c>
      <c r="F215" s="51" t="str">
        <f>IFERROR(VLOOKUP(D215,'Tabelas auxiliares'!$A$3:$B$61,2,FALSE),"")</f>
        <v>SUGEPE-FOLHA - PASEP + AUX. MORADIA</v>
      </c>
      <c r="G215" s="51" t="str">
        <f>IFERROR(VLOOKUP($B215,'Tabelas auxiliares'!$A$65:$C$102,2,FALSE),"")</f>
        <v>Folha de pagamento - Ativos, Previdência, PASEP</v>
      </c>
      <c r="H215" s="51" t="str">
        <f>IFERROR(VLOOKUP($B215,'Tabelas auxiliares'!$A$65:$C$102,3,FALSE),"")</f>
        <v>FOLHA DE PAGAMENTO / CONTRIBUICAO PARA O PSS / SUBSTITUICOES / INSS PATRONAL / PASEP</v>
      </c>
      <c r="I215" s="144" t="s">
        <v>1685</v>
      </c>
      <c r="J215" s="144" t="s">
        <v>1686</v>
      </c>
      <c r="K215" s="144" t="s">
        <v>1690</v>
      </c>
      <c r="L215" s="144" t="s">
        <v>935</v>
      </c>
      <c r="M215" s="144" t="s">
        <v>176</v>
      </c>
      <c r="N215" s="144" t="s">
        <v>135</v>
      </c>
      <c r="O215" s="144" t="s">
        <v>178</v>
      </c>
      <c r="P215" s="144" t="s">
        <v>208</v>
      </c>
      <c r="Q215" s="144" t="s">
        <v>179</v>
      </c>
      <c r="R215" s="144" t="s">
        <v>176</v>
      </c>
      <c r="S215" s="144" t="s">
        <v>120</v>
      </c>
      <c r="T215" s="144" t="s">
        <v>173</v>
      </c>
      <c r="U215" s="144" t="s">
        <v>144</v>
      </c>
      <c r="V215" s="144" t="s">
        <v>761</v>
      </c>
      <c r="W215" s="144" t="s">
        <v>659</v>
      </c>
      <c r="X215" s="51" t="str">
        <f t="shared" si="6"/>
        <v>3</v>
      </c>
      <c r="Y215" s="51" t="str">
        <f>IF(T215="","",IF(T215&lt;&gt;'Tabelas auxiliares'!$B$236,"FOLHA DE PESSOAL",IF(X215='Tabelas auxiliares'!$A$237,"CUSTEIO",IF(X215='Tabelas auxiliares'!$A$236,"INVESTIMENTO","ERRO - VERIFICAR"))))</f>
        <v>FOLHA DE PESSOAL</v>
      </c>
      <c r="Z215" s="64">
        <f t="shared" si="7"/>
        <v>18613.21</v>
      </c>
      <c r="AA215" s="146">
        <v>5291.22</v>
      </c>
      <c r="AB215" s="145"/>
      <c r="AC215" s="146">
        <v>13321.99</v>
      </c>
      <c r="AD215" s="122" t="s">
        <v>936</v>
      </c>
      <c r="AE215" s="122" t="s">
        <v>176</v>
      </c>
      <c r="AF215" s="122" t="s">
        <v>135</v>
      </c>
      <c r="AG215" s="122" t="s">
        <v>178</v>
      </c>
      <c r="AH215" s="122" t="s">
        <v>208</v>
      </c>
      <c r="AI215" s="122" t="s">
        <v>179</v>
      </c>
      <c r="AJ215" s="122" t="s">
        <v>176</v>
      </c>
      <c r="AK215" s="122" t="s">
        <v>120</v>
      </c>
      <c r="AL215" s="122" t="s">
        <v>173</v>
      </c>
      <c r="AM215" s="122" t="s">
        <v>144</v>
      </c>
      <c r="AN215" s="122" t="s">
        <v>756</v>
      </c>
      <c r="AO215" s="122" t="s">
        <v>927</v>
      </c>
    </row>
    <row r="216" spans="1:41" x14ac:dyDescent="0.25">
      <c r="A216" s="143" t="s">
        <v>1060</v>
      </c>
      <c r="B216" t="s">
        <v>483</v>
      </c>
      <c r="C216" t="s">
        <v>1061</v>
      </c>
      <c r="D216" t="s">
        <v>90</v>
      </c>
      <c r="E216" t="s">
        <v>117</v>
      </c>
      <c r="F216" s="51" t="str">
        <f>IFERROR(VLOOKUP(D216,'Tabelas auxiliares'!$A$3:$B$61,2,FALSE),"")</f>
        <v>SUGEPE-FOLHA - PASEP + AUX. MORADIA</v>
      </c>
      <c r="G216" s="51" t="str">
        <f>IFERROR(VLOOKUP($B216,'Tabelas auxiliares'!$A$65:$C$102,2,FALSE),"")</f>
        <v>Folha de pagamento - Ativos, Previdência, PASEP</v>
      </c>
      <c r="H216" s="51" t="str">
        <f>IFERROR(VLOOKUP($B216,'Tabelas auxiliares'!$A$65:$C$102,3,FALSE),"")</f>
        <v>FOLHA DE PAGAMENTO / CONTRIBUICAO PARA O PSS / SUBSTITUICOES / INSS PATRONAL / PASEP</v>
      </c>
      <c r="I216" s="144" t="s">
        <v>1685</v>
      </c>
      <c r="J216" s="144" t="s">
        <v>1686</v>
      </c>
      <c r="K216" s="144" t="s">
        <v>1691</v>
      </c>
      <c r="L216" s="144" t="s">
        <v>935</v>
      </c>
      <c r="M216" s="144" t="s">
        <v>176</v>
      </c>
      <c r="N216" s="144" t="s">
        <v>135</v>
      </c>
      <c r="O216" s="144" t="s">
        <v>178</v>
      </c>
      <c r="P216" s="144" t="s">
        <v>208</v>
      </c>
      <c r="Q216" s="144" t="s">
        <v>179</v>
      </c>
      <c r="R216" s="144" t="s">
        <v>176</v>
      </c>
      <c r="S216" s="144" t="s">
        <v>120</v>
      </c>
      <c r="T216" s="144" t="s">
        <v>173</v>
      </c>
      <c r="U216" s="144" t="s">
        <v>144</v>
      </c>
      <c r="V216" s="144" t="s">
        <v>762</v>
      </c>
      <c r="W216" s="144" t="s">
        <v>928</v>
      </c>
      <c r="X216" s="51" t="str">
        <f t="shared" si="6"/>
        <v>3</v>
      </c>
      <c r="Y216" s="51" t="str">
        <f>IF(T216="","",IF(T216&lt;&gt;'Tabelas auxiliares'!$B$236,"FOLHA DE PESSOAL",IF(X216='Tabelas auxiliares'!$A$237,"CUSTEIO",IF(X216='Tabelas auxiliares'!$A$236,"INVESTIMENTO","ERRO - VERIFICAR"))))</f>
        <v>FOLHA DE PESSOAL</v>
      </c>
      <c r="Z216" s="64">
        <f t="shared" si="7"/>
        <v>23174.47</v>
      </c>
      <c r="AA216" s="145"/>
      <c r="AB216" s="145"/>
      <c r="AC216" s="146">
        <v>23174.47</v>
      </c>
      <c r="AD216" s="122" t="s">
        <v>936</v>
      </c>
      <c r="AE216" s="122" t="s">
        <v>176</v>
      </c>
      <c r="AF216" s="122" t="s">
        <v>135</v>
      </c>
      <c r="AG216" s="122" t="s">
        <v>178</v>
      </c>
      <c r="AH216" s="122" t="s">
        <v>208</v>
      </c>
      <c r="AI216" s="122" t="s">
        <v>179</v>
      </c>
      <c r="AJ216" s="122" t="s">
        <v>176</v>
      </c>
      <c r="AK216" s="122" t="s">
        <v>120</v>
      </c>
      <c r="AL216" s="122" t="s">
        <v>173</v>
      </c>
      <c r="AM216" s="122" t="s">
        <v>144</v>
      </c>
      <c r="AN216" s="122" t="s">
        <v>757</v>
      </c>
      <c r="AO216" s="122" t="s">
        <v>655</v>
      </c>
    </row>
    <row r="217" spans="1:41" x14ac:dyDescent="0.25">
      <c r="A217" s="143" t="s">
        <v>1060</v>
      </c>
      <c r="B217" t="s">
        <v>483</v>
      </c>
      <c r="C217" t="s">
        <v>1061</v>
      </c>
      <c r="D217" t="s">
        <v>90</v>
      </c>
      <c r="E217" t="s">
        <v>117</v>
      </c>
      <c r="F217" s="51" t="str">
        <f>IFERROR(VLOOKUP(D217,'Tabelas auxiliares'!$A$3:$B$61,2,FALSE),"")</f>
        <v>SUGEPE-FOLHA - PASEP + AUX. MORADIA</v>
      </c>
      <c r="G217" s="51" t="str">
        <f>IFERROR(VLOOKUP($B217,'Tabelas auxiliares'!$A$65:$C$102,2,FALSE),"")</f>
        <v>Folha de pagamento - Ativos, Previdência, PASEP</v>
      </c>
      <c r="H217" s="51" t="str">
        <f>IFERROR(VLOOKUP($B217,'Tabelas auxiliares'!$A$65:$C$102,3,FALSE),"")</f>
        <v>FOLHA DE PAGAMENTO / CONTRIBUICAO PARA O PSS / SUBSTITUICOES / INSS PATRONAL / PASEP</v>
      </c>
      <c r="I217" s="144" t="s">
        <v>1685</v>
      </c>
      <c r="J217" s="144" t="s">
        <v>1686</v>
      </c>
      <c r="K217" s="144" t="s">
        <v>1692</v>
      </c>
      <c r="L217" s="144" t="s">
        <v>935</v>
      </c>
      <c r="M217" s="144" t="s">
        <v>176</v>
      </c>
      <c r="N217" s="144" t="s">
        <v>135</v>
      </c>
      <c r="O217" s="144" t="s">
        <v>178</v>
      </c>
      <c r="P217" s="144" t="s">
        <v>208</v>
      </c>
      <c r="Q217" s="144" t="s">
        <v>179</v>
      </c>
      <c r="R217" s="144" t="s">
        <v>176</v>
      </c>
      <c r="S217" s="144" t="s">
        <v>120</v>
      </c>
      <c r="T217" s="144" t="s">
        <v>173</v>
      </c>
      <c r="U217" s="144" t="s">
        <v>144</v>
      </c>
      <c r="V217" s="144" t="s">
        <v>763</v>
      </c>
      <c r="W217" s="144" t="s">
        <v>660</v>
      </c>
      <c r="X217" s="51" t="str">
        <f t="shared" si="6"/>
        <v>3</v>
      </c>
      <c r="Y217" s="51" t="str">
        <f>IF(T217="","",IF(T217&lt;&gt;'Tabelas auxiliares'!$B$236,"FOLHA DE PESSOAL",IF(X217='Tabelas auxiliares'!$A$237,"CUSTEIO",IF(X217='Tabelas auxiliares'!$A$236,"INVESTIMENTO","ERRO - VERIFICAR"))))</f>
        <v>FOLHA DE PESSOAL</v>
      </c>
      <c r="Z217" s="64">
        <f t="shared" si="7"/>
        <v>13815.060000000001</v>
      </c>
      <c r="AA217" s="146">
        <v>134.69</v>
      </c>
      <c r="AB217" s="145"/>
      <c r="AC217" s="146">
        <v>13680.37</v>
      </c>
      <c r="AD217" s="122" t="s">
        <v>936</v>
      </c>
      <c r="AE217" s="122" t="s">
        <v>176</v>
      </c>
      <c r="AF217" s="122" t="s">
        <v>135</v>
      </c>
      <c r="AG217" s="122" t="s">
        <v>178</v>
      </c>
      <c r="AH217" s="122" t="s">
        <v>208</v>
      </c>
      <c r="AI217" s="122" t="s">
        <v>179</v>
      </c>
      <c r="AJ217" s="122" t="s">
        <v>176</v>
      </c>
      <c r="AK217" s="122" t="s">
        <v>120</v>
      </c>
      <c r="AL217" s="122" t="s">
        <v>173</v>
      </c>
      <c r="AM217" s="122" t="s">
        <v>144</v>
      </c>
      <c r="AN217" s="122" t="s">
        <v>758</v>
      </c>
      <c r="AO217" s="122" t="s">
        <v>656</v>
      </c>
    </row>
    <row r="218" spans="1:41" x14ac:dyDescent="0.25">
      <c r="A218" s="143" t="s">
        <v>1060</v>
      </c>
      <c r="B218" t="s">
        <v>483</v>
      </c>
      <c r="C218" t="s">
        <v>1061</v>
      </c>
      <c r="D218" t="s">
        <v>90</v>
      </c>
      <c r="E218" t="s">
        <v>117</v>
      </c>
      <c r="F218" s="51" t="str">
        <f>IFERROR(VLOOKUP(D218,'Tabelas auxiliares'!$A$3:$B$61,2,FALSE),"")</f>
        <v>SUGEPE-FOLHA - PASEP + AUX. MORADIA</v>
      </c>
      <c r="G218" s="51" t="str">
        <f>IFERROR(VLOOKUP($B218,'Tabelas auxiliares'!$A$65:$C$102,2,FALSE),"")</f>
        <v>Folha de pagamento - Ativos, Previdência, PASEP</v>
      </c>
      <c r="H218" s="51" t="str">
        <f>IFERROR(VLOOKUP($B218,'Tabelas auxiliares'!$A$65:$C$102,3,FALSE),"")</f>
        <v>FOLHA DE PAGAMENTO / CONTRIBUICAO PARA O PSS / SUBSTITUICOES / INSS PATRONAL / PASEP</v>
      </c>
      <c r="I218" s="144" t="s">
        <v>1685</v>
      </c>
      <c r="J218" s="144" t="s">
        <v>1686</v>
      </c>
      <c r="K218" s="144" t="s">
        <v>1693</v>
      </c>
      <c r="L218" s="144" t="s">
        <v>935</v>
      </c>
      <c r="M218" s="144" t="s">
        <v>176</v>
      </c>
      <c r="N218" s="144" t="s">
        <v>135</v>
      </c>
      <c r="O218" s="144" t="s">
        <v>178</v>
      </c>
      <c r="P218" s="144" t="s">
        <v>208</v>
      </c>
      <c r="Q218" s="144" t="s">
        <v>179</v>
      </c>
      <c r="R218" s="144" t="s">
        <v>176</v>
      </c>
      <c r="S218" s="144" t="s">
        <v>120</v>
      </c>
      <c r="T218" s="144" t="s">
        <v>173</v>
      </c>
      <c r="U218" s="144" t="s">
        <v>144</v>
      </c>
      <c r="V218" s="144" t="s">
        <v>764</v>
      </c>
      <c r="W218" s="144" t="s">
        <v>929</v>
      </c>
      <c r="X218" s="51" t="str">
        <f t="shared" si="6"/>
        <v>3</v>
      </c>
      <c r="Y218" s="51" t="str">
        <f>IF(T218="","",IF(T218&lt;&gt;'Tabelas auxiliares'!$B$236,"FOLHA DE PESSOAL",IF(X218='Tabelas auxiliares'!$A$237,"CUSTEIO",IF(X218='Tabelas auxiliares'!$A$236,"INVESTIMENTO","ERRO - VERIFICAR"))))</f>
        <v>FOLHA DE PESSOAL</v>
      </c>
      <c r="Z218" s="64">
        <f t="shared" si="7"/>
        <v>48275.88</v>
      </c>
      <c r="AA218" s="145"/>
      <c r="AB218" s="145"/>
      <c r="AC218" s="146">
        <v>48275.88</v>
      </c>
      <c r="AD218" s="122" t="s">
        <v>936</v>
      </c>
      <c r="AE218" s="122" t="s">
        <v>176</v>
      </c>
      <c r="AF218" s="122" t="s">
        <v>135</v>
      </c>
      <c r="AG218" s="122" t="s">
        <v>178</v>
      </c>
      <c r="AH218" s="122" t="s">
        <v>208</v>
      </c>
      <c r="AI218" s="122" t="s">
        <v>179</v>
      </c>
      <c r="AJ218" s="122" t="s">
        <v>176</v>
      </c>
      <c r="AK218" s="122" t="s">
        <v>120</v>
      </c>
      <c r="AL218" s="122" t="s">
        <v>173</v>
      </c>
      <c r="AM218" s="122" t="s">
        <v>144</v>
      </c>
      <c r="AN218" s="122" t="s">
        <v>759</v>
      </c>
      <c r="AO218" s="122" t="s">
        <v>657</v>
      </c>
    </row>
    <row r="219" spans="1:41" x14ac:dyDescent="0.25">
      <c r="A219" s="143" t="s">
        <v>1060</v>
      </c>
      <c r="B219" t="s">
        <v>483</v>
      </c>
      <c r="C219" t="s">
        <v>1061</v>
      </c>
      <c r="D219" t="s">
        <v>90</v>
      </c>
      <c r="E219" t="s">
        <v>117</v>
      </c>
      <c r="F219" s="51" t="str">
        <f>IFERROR(VLOOKUP(D219,'Tabelas auxiliares'!$A$3:$B$61,2,FALSE),"")</f>
        <v>SUGEPE-FOLHA - PASEP + AUX. MORADIA</v>
      </c>
      <c r="G219" s="51" t="str">
        <f>IFERROR(VLOOKUP($B219,'Tabelas auxiliares'!$A$65:$C$102,2,FALSE),"")</f>
        <v>Folha de pagamento - Ativos, Previdência, PASEP</v>
      </c>
      <c r="H219" s="51" t="str">
        <f>IFERROR(VLOOKUP($B219,'Tabelas auxiliares'!$A$65:$C$102,3,FALSE),"")</f>
        <v>FOLHA DE PAGAMENTO / CONTRIBUICAO PARA O PSS / SUBSTITUICOES / INSS PATRONAL / PASEP</v>
      </c>
      <c r="I219" s="144" t="s">
        <v>1685</v>
      </c>
      <c r="J219" s="144" t="s">
        <v>1686</v>
      </c>
      <c r="K219" s="144" t="s">
        <v>1694</v>
      </c>
      <c r="L219" s="144" t="s">
        <v>935</v>
      </c>
      <c r="M219" s="144" t="s">
        <v>1047</v>
      </c>
      <c r="N219" s="144" t="s">
        <v>135</v>
      </c>
      <c r="O219" s="144" t="s">
        <v>178</v>
      </c>
      <c r="P219" s="144" t="s">
        <v>208</v>
      </c>
      <c r="Q219" s="144" t="s">
        <v>179</v>
      </c>
      <c r="R219" s="144" t="s">
        <v>176</v>
      </c>
      <c r="S219" s="144" t="s">
        <v>120</v>
      </c>
      <c r="T219" s="144" t="s">
        <v>173</v>
      </c>
      <c r="U219" s="144" t="s">
        <v>144</v>
      </c>
      <c r="V219" s="144" t="s">
        <v>765</v>
      </c>
      <c r="W219" s="144" t="s">
        <v>930</v>
      </c>
      <c r="X219" s="51" t="str">
        <f t="shared" si="6"/>
        <v>3</v>
      </c>
      <c r="Y219" s="51" t="str">
        <f>IF(T219="","",IF(T219&lt;&gt;'Tabelas auxiliares'!$B$236,"FOLHA DE PESSOAL",IF(X219='Tabelas auxiliares'!$A$237,"CUSTEIO",IF(X219='Tabelas auxiliares'!$A$236,"INVESTIMENTO","ERRO - VERIFICAR"))))</f>
        <v>FOLHA DE PESSOAL</v>
      </c>
      <c r="Z219" s="64">
        <f t="shared" si="7"/>
        <v>107006.11</v>
      </c>
      <c r="AA219" s="145"/>
      <c r="AB219" s="145"/>
      <c r="AC219" s="146">
        <v>107006.11</v>
      </c>
      <c r="AD219" s="122" t="s">
        <v>936</v>
      </c>
      <c r="AE219" s="122" t="s">
        <v>176</v>
      </c>
      <c r="AF219" s="122" t="s">
        <v>135</v>
      </c>
      <c r="AG219" s="122" t="s">
        <v>178</v>
      </c>
      <c r="AH219" s="122" t="s">
        <v>208</v>
      </c>
      <c r="AI219" s="122" t="s">
        <v>179</v>
      </c>
      <c r="AJ219" s="122" t="s">
        <v>176</v>
      </c>
      <c r="AK219" s="122" t="s">
        <v>120</v>
      </c>
      <c r="AL219" s="122" t="s">
        <v>173</v>
      </c>
      <c r="AM219" s="122" t="s">
        <v>144</v>
      </c>
      <c r="AN219" s="122" t="s">
        <v>760</v>
      </c>
      <c r="AO219" s="122" t="s">
        <v>658</v>
      </c>
    </row>
    <row r="220" spans="1:41" x14ac:dyDescent="0.25">
      <c r="A220" s="143" t="s">
        <v>1060</v>
      </c>
      <c r="B220" t="s">
        <v>483</v>
      </c>
      <c r="C220" t="s">
        <v>1061</v>
      </c>
      <c r="D220" t="s">
        <v>90</v>
      </c>
      <c r="E220" t="s">
        <v>117</v>
      </c>
      <c r="F220" s="51" t="str">
        <f>IFERROR(VLOOKUP(D220,'Tabelas auxiliares'!$A$3:$B$61,2,FALSE),"")</f>
        <v>SUGEPE-FOLHA - PASEP + AUX. MORADIA</v>
      </c>
      <c r="G220" s="51" t="str">
        <f>IFERROR(VLOOKUP($B220,'Tabelas auxiliares'!$A$65:$C$102,2,FALSE),"")</f>
        <v>Folha de pagamento - Ativos, Previdência, PASEP</v>
      </c>
      <c r="H220" s="51" t="str">
        <f>IFERROR(VLOOKUP($B220,'Tabelas auxiliares'!$A$65:$C$102,3,FALSE),"")</f>
        <v>FOLHA DE PAGAMENTO / CONTRIBUICAO PARA O PSS / SUBSTITUICOES / INSS PATRONAL / PASEP</v>
      </c>
      <c r="I220" s="144" t="s">
        <v>1685</v>
      </c>
      <c r="J220" s="144" t="s">
        <v>1686</v>
      </c>
      <c r="K220" s="144" t="s">
        <v>1695</v>
      </c>
      <c r="L220" s="144" t="s">
        <v>935</v>
      </c>
      <c r="M220" s="144" t="s">
        <v>931</v>
      </c>
      <c r="N220" s="144" t="s">
        <v>134</v>
      </c>
      <c r="O220" s="144" t="s">
        <v>178</v>
      </c>
      <c r="P220" s="144" t="s">
        <v>213</v>
      </c>
      <c r="Q220" s="144" t="s">
        <v>179</v>
      </c>
      <c r="R220" s="144" t="s">
        <v>176</v>
      </c>
      <c r="S220" s="144" t="s">
        <v>120</v>
      </c>
      <c r="T220" s="144" t="s">
        <v>172</v>
      </c>
      <c r="U220" s="144" t="s">
        <v>122</v>
      </c>
      <c r="V220" s="144" t="s">
        <v>740</v>
      </c>
      <c r="W220" s="144" t="s">
        <v>647</v>
      </c>
      <c r="X220" s="51" t="str">
        <f t="shared" si="6"/>
        <v>3</v>
      </c>
      <c r="Y220" s="51" t="str">
        <f>IF(T220="","",IF(T220&lt;&gt;'Tabelas auxiliares'!$B$236,"FOLHA DE PESSOAL",IF(X220='Tabelas auxiliares'!$A$237,"CUSTEIO",IF(X220='Tabelas auxiliares'!$A$236,"INVESTIMENTO","ERRO - VERIFICAR"))))</f>
        <v>FOLHA DE PESSOAL</v>
      </c>
      <c r="Z220" s="64">
        <f t="shared" si="7"/>
        <v>3528970.5</v>
      </c>
      <c r="AA220" s="145"/>
      <c r="AB220" s="145"/>
      <c r="AC220" s="146">
        <v>3528970.5</v>
      </c>
      <c r="AD220" s="122" t="s">
        <v>936</v>
      </c>
      <c r="AE220" s="122" t="s">
        <v>176</v>
      </c>
      <c r="AF220" s="122" t="s">
        <v>135</v>
      </c>
      <c r="AG220" s="122" t="s">
        <v>178</v>
      </c>
      <c r="AH220" s="122" t="s">
        <v>208</v>
      </c>
      <c r="AI220" s="122" t="s">
        <v>179</v>
      </c>
      <c r="AJ220" s="122" t="s">
        <v>176</v>
      </c>
      <c r="AK220" s="122" t="s">
        <v>120</v>
      </c>
      <c r="AL220" s="122" t="s">
        <v>173</v>
      </c>
      <c r="AM220" s="122" t="s">
        <v>144</v>
      </c>
      <c r="AN220" s="122" t="s">
        <v>761</v>
      </c>
      <c r="AO220" s="122" t="s">
        <v>659</v>
      </c>
    </row>
    <row r="221" spans="1:41" x14ac:dyDescent="0.25">
      <c r="A221" s="143" t="s">
        <v>1060</v>
      </c>
      <c r="B221" t="s">
        <v>483</v>
      </c>
      <c r="C221" t="s">
        <v>1061</v>
      </c>
      <c r="D221" t="s">
        <v>90</v>
      </c>
      <c r="E221" t="s">
        <v>117</v>
      </c>
      <c r="F221" s="51" t="str">
        <f>IFERROR(VLOOKUP(D221,'Tabelas auxiliares'!$A$3:$B$61,2,FALSE),"")</f>
        <v>SUGEPE-FOLHA - PASEP + AUX. MORADIA</v>
      </c>
      <c r="G221" s="51" t="str">
        <f>IFERROR(VLOOKUP($B221,'Tabelas auxiliares'!$A$65:$C$102,2,FALSE),"")</f>
        <v>Folha de pagamento - Ativos, Previdência, PASEP</v>
      </c>
      <c r="H221" s="51" t="str">
        <f>IFERROR(VLOOKUP($B221,'Tabelas auxiliares'!$A$65:$C$102,3,FALSE),"")</f>
        <v>FOLHA DE PAGAMENTO / CONTRIBUICAO PARA O PSS / SUBSTITUICOES / INSS PATRONAL / PASEP</v>
      </c>
      <c r="I221" s="144" t="s">
        <v>1685</v>
      </c>
      <c r="J221" s="144" t="s">
        <v>1686</v>
      </c>
      <c r="K221" s="144" t="s">
        <v>1696</v>
      </c>
      <c r="L221" s="144" t="s">
        <v>935</v>
      </c>
      <c r="M221" s="144" t="s">
        <v>217</v>
      </c>
      <c r="N221" s="144" t="s">
        <v>177</v>
      </c>
      <c r="O221" s="144" t="s">
        <v>178</v>
      </c>
      <c r="P221" s="144" t="s">
        <v>288</v>
      </c>
      <c r="Q221" s="144" t="s">
        <v>179</v>
      </c>
      <c r="R221" s="144" t="s">
        <v>176</v>
      </c>
      <c r="S221" s="144" t="s">
        <v>120</v>
      </c>
      <c r="T221" s="144" t="s">
        <v>174</v>
      </c>
      <c r="U221" s="144" t="s">
        <v>119</v>
      </c>
      <c r="V221" s="144" t="s">
        <v>766</v>
      </c>
      <c r="W221" s="144" t="s">
        <v>932</v>
      </c>
      <c r="X221" s="51" t="str">
        <f t="shared" si="6"/>
        <v>3</v>
      </c>
      <c r="Y221" s="51" t="str">
        <f>IF(T221="","",IF(T221&lt;&gt;'Tabelas auxiliares'!$B$236,"FOLHA DE PESSOAL",IF(X221='Tabelas auxiliares'!$A$237,"CUSTEIO",IF(X221='Tabelas auxiliares'!$A$236,"INVESTIMENTO","ERRO - VERIFICAR"))))</f>
        <v>CUSTEIO</v>
      </c>
      <c r="Z221" s="64">
        <f t="shared" si="7"/>
        <v>167999.63</v>
      </c>
      <c r="AA221" s="145"/>
      <c r="AB221" s="145"/>
      <c r="AC221" s="146">
        <v>167999.63</v>
      </c>
      <c r="AD221" s="122" t="s">
        <v>936</v>
      </c>
      <c r="AE221" s="122" t="s">
        <v>176</v>
      </c>
      <c r="AF221" s="122" t="s">
        <v>135</v>
      </c>
      <c r="AG221" s="122" t="s">
        <v>178</v>
      </c>
      <c r="AH221" s="122" t="s">
        <v>208</v>
      </c>
      <c r="AI221" s="122" t="s">
        <v>179</v>
      </c>
      <c r="AJ221" s="122" t="s">
        <v>176</v>
      </c>
      <c r="AK221" s="122" t="s">
        <v>120</v>
      </c>
      <c r="AL221" s="122" t="s">
        <v>173</v>
      </c>
      <c r="AM221" s="122" t="s">
        <v>144</v>
      </c>
      <c r="AN221" s="122" t="s">
        <v>762</v>
      </c>
      <c r="AO221" s="122" t="s">
        <v>928</v>
      </c>
    </row>
    <row r="222" spans="1:41" x14ac:dyDescent="0.25">
      <c r="A222" s="143" t="s">
        <v>1060</v>
      </c>
      <c r="B222" t="s">
        <v>483</v>
      </c>
      <c r="C222" t="s">
        <v>1061</v>
      </c>
      <c r="D222" t="s">
        <v>90</v>
      </c>
      <c r="E222" t="s">
        <v>117</v>
      </c>
      <c r="F222" s="51" t="str">
        <f>IFERROR(VLOOKUP(D222,'Tabelas auxiliares'!$A$3:$B$61,2,FALSE),"")</f>
        <v>SUGEPE-FOLHA - PASEP + AUX. MORADIA</v>
      </c>
      <c r="G222" s="51" t="str">
        <f>IFERROR(VLOOKUP($B222,'Tabelas auxiliares'!$A$65:$C$102,2,FALSE),"")</f>
        <v>Folha de pagamento - Ativos, Previdência, PASEP</v>
      </c>
      <c r="H222" s="51" t="str">
        <f>IFERROR(VLOOKUP($B222,'Tabelas auxiliares'!$A$65:$C$102,3,FALSE),"")</f>
        <v>FOLHA DE PAGAMENTO / CONTRIBUICAO PARA O PSS / SUBSTITUICOES / INSS PATRONAL / PASEP</v>
      </c>
      <c r="I222" s="144" t="s">
        <v>1427</v>
      </c>
      <c r="J222" s="144" t="s">
        <v>1235</v>
      </c>
      <c r="K222" s="144" t="s">
        <v>1697</v>
      </c>
      <c r="L222" s="144" t="s">
        <v>342</v>
      </c>
      <c r="M222" s="144" t="s">
        <v>190</v>
      </c>
      <c r="N222" s="144" t="s">
        <v>134</v>
      </c>
      <c r="O222" s="144" t="s">
        <v>178</v>
      </c>
      <c r="P222" s="144" t="s">
        <v>213</v>
      </c>
      <c r="Q222" s="144" t="s">
        <v>179</v>
      </c>
      <c r="R222" s="144" t="s">
        <v>176</v>
      </c>
      <c r="S222" s="144" t="s">
        <v>120</v>
      </c>
      <c r="T222" s="144" t="s">
        <v>172</v>
      </c>
      <c r="U222" s="144" t="s">
        <v>122</v>
      </c>
      <c r="V222" s="144" t="s">
        <v>740</v>
      </c>
      <c r="W222" s="144" t="s">
        <v>647</v>
      </c>
      <c r="X222" s="51" t="str">
        <f t="shared" si="6"/>
        <v>3</v>
      </c>
      <c r="Y222" s="51" t="str">
        <f>IF(T222="","",IF(T222&lt;&gt;'Tabelas auxiliares'!$B$236,"FOLHA DE PESSOAL",IF(X222='Tabelas auxiliares'!$A$237,"CUSTEIO",IF(X222='Tabelas auxiliares'!$A$236,"INVESTIMENTO","ERRO - VERIFICAR"))))</f>
        <v>FOLHA DE PESSOAL</v>
      </c>
      <c r="Z222" s="64">
        <f t="shared" si="7"/>
        <v>5184.92</v>
      </c>
      <c r="AA222" s="145"/>
      <c r="AB222" s="145"/>
      <c r="AC222" s="146">
        <v>5184.92</v>
      </c>
      <c r="AD222" s="122" t="s">
        <v>936</v>
      </c>
      <c r="AE222" s="122" t="s">
        <v>176</v>
      </c>
      <c r="AF222" s="122" t="s">
        <v>135</v>
      </c>
      <c r="AG222" s="122" t="s">
        <v>178</v>
      </c>
      <c r="AH222" s="122" t="s">
        <v>208</v>
      </c>
      <c r="AI222" s="122" t="s">
        <v>179</v>
      </c>
      <c r="AJ222" s="122" t="s">
        <v>176</v>
      </c>
      <c r="AK222" s="122" t="s">
        <v>120</v>
      </c>
      <c r="AL222" s="122" t="s">
        <v>173</v>
      </c>
      <c r="AM222" s="122" t="s">
        <v>144</v>
      </c>
      <c r="AN222" s="122" t="s">
        <v>763</v>
      </c>
      <c r="AO222" s="122" t="s">
        <v>660</v>
      </c>
    </row>
    <row r="223" spans="1:41" x14ac:dyDescent="0.25">
      <c r="A223" s="143" t="s">
        <v>1060</v>
      </c>
      <c r="B223" t="s">
        <v>483</v>
      </c>
      <c r="C223" t="s">
        <v>1061</v>
      </c>
      <c r="D223" t="s">
        <v>90</v>
      </c>
      <c r="E223" t="s">
        <v>117</v>
      </c>
      <c r="F223" s="51" t="str">
        <f>IFERROR(VLOOKUP(D223,'Tabelas auxiliares'!$A$3:$B$61,2,FALSE),"")</f>
        <v>SUGEPE-FOLHA - PASEP + AUX. MORADIA</v>
      </c>
      <c r="G223" s="51" t="str">
        <f>IFERROR(VLOOKUP($B223,'Tabelas auxiliares'!$A$65:$C$102,2,FALSE),"")</f>
        <v>Folha de pagamento - Ativos, Previdência, PASEP</v>
      </c>
      <c r="H223" s="51" t="str">
        <f>IFERROR(VLOOKUP($B223,'Tabelas auxiliares'!$A$65:$C$102,3,FALSE),"")</f>
        <v>FOLHA DE PAGAMENTO / CONTRIBUICAO PARA O PSS / SUBSTITUICOES / INSS PATRONAL / PASEP</v>
      </c>
      <c r="I223" s="144" t="s">
        <v>1113</v>
      </c>
      <c r="J223" s="144" t="s">
        <v>1686</v>
      </c>
      <c r="K223" s="144" t="s">
        <v>1698</v>
      </c>
      <c r="L223" s="144" t="s">
        <v>935</v>
      </c>
      <c r="M223" s="144" t="s">
        <v>199</v>
      </c>
      <c r="N223" s="144" t="s">
        <v>135</v>
      </c>
      <c r="O223" s="144" t="s">
        <v>178</v>
      </c>
      <c r="P223" s="144" t="s">
        <v>208</v>
      </c>
      <c r="Q223" s="144" t="s">
        <v>179</v>
      </c>
      <c r="R223" s="144" t="s">
        <v>176</v>
      </c>
      <c r="S223" s="144" t="s">
        <v>120</v>
      </c>
      <c r="T223" s="144" t="s">
        <v>173</v>
      </c>
      <c r="U223" s="144" t="s">
        <v>144</v>
      </c>
      <c r="V223" s="144" t="s">
        <v>737</v>
      </c>
      <c r="W223" s="144" t="s">
        <v>917</v>
      </c>
      <c r="X223" s="51" t="str">
        <f t="shared" si="6"/>
        <v>3</v>
      </c>
      <c r="Y223" s="51" t="str">
        <f>IF(T223="","",IF(T223&lt;&gt;'Tabelas auxiliares'!$B$236,"FOLHA DE PESSOAL",IF(X223='Tabelas auxiliares'!$A$237,"CUSTEIO",IF(X223='Tabelas auxiliares'!$A$236,"INVESTIMENTO","ERRO - VERIFICAR"))))</f>
        <v>FOLHA DE PESSOAL</v>
      </c>
      <c r="Z223" s="64">
        <f t="shared" si="7"/>
        <v>125624.5</v>
      </c>
      <c r="AA223" s="145"/>
      <c r="AB223" s="145"/>
      <c r="AC223" s="146">
        <v>125624.5</v>
      </c>
      <c r="AD223" s="122" t="s">
        <v>936</v>
      </c>
      <c r="AE223" s="122" t="s">
        <v>176</v>
      </c>
      <c r="AF223" s="122" t="s">
        <v>135</v>
      </c>
      <c r="AG223" s="122" t="s">
        <v>178</v>
      </c>
      <c r="AH223" s="122" t="s">
        <v>208</v>
      </c>
      <c r="AI223" s="122" t="s">
        <v>179</v>
      </c>
      <c r="AJ223" s="122" t="s">
        <v>176</v>
      </c>
      <c r="AK223" s="122" t="s">
        <v>120</v>
      </c>
      <c r="AL223" s="122" t="s">
        <v>173</v>
      </c>
      <c r="AM223" s="122" t="s">
        <v>144</v>
      </c>
      <c r="AN223" s="122" t="s">
        <v>764</v>
      </c>
      <c r="AO223" s="122" t="s">
        <v>929</v>
      </c>
    </row>
    <row r="224" spans="1:41" x14ac:dyDescent="0.25">
      <c r="A224" s="143" t="s">
        <v>1060</v>
      </c>
      <c r="B224" t="s">
        <v>483</v>
      </c>
      <c r="C224" t="s">
        <v>1061</v>
      </c>
      <c r="D224" t="s">
        <v>90</v>
      </c>
      <c r="E224" t="s">
        <v>117</v>
      </c>
      <c r="F224" s="51" t="str">
        <f>IFERROR(VLOOKUP(D224,'Tabelas auxiliares'!$A$3:$B$61,2,FALSE),"")</f>
        <v>SUGEPE-FOLHA - PASEP + AUX. MORADIA</v>
      </c>
      <c r="G224" s="51" t="str">
        <f>IFERROR(VLOOKUP($B224,'Tabelas auxiliares'!$A$65:$C$102,2,FALSE),"")</f>
        <v>Folha de pagamento - Ativos, Previdência, PASEP</v>
      </c>
      <c r="H224" s="51" t="str">
        <f>IFERROR(VLOOKUP($B224,'Tabelas auxiliares'!$A$65:$C$102,3,FALSE),"")</f>
        <v>FOLHA DE PAGAMENTO / CONTRIBUICAO PARA O PSS / SUBSTITUICOES / INSS PATRONAL / PASEP</v>
      </c>
      <c r="I224" s="144" t="s">
        <v>1113</v>
      </c>
      <c r="J224" s="144" t="s">
        <v>1686</v>
      </c>
      <c r="K224" s="144" t="s">
        <v>1698</v>
      </c>
      <c r="L224" s="144" t="s">
        <v>935</v>
      </c>
      <c r="M224" s="144" t="s">
        <v>199</v>
      </c>
      <c r="N224" s="144" t="s">
        <v>135</v>
      </c>
      <c r="O224" s="144" t="s">
        <v>178</v>
      </c>
      <c r="P224" s="144" t="s">
        <v>208</v>
      </c>
      <c r="Q224" s="144" t="s">
        <v>179</v>
      </c>
      <c r="R224" s="144" t="s">
        <v>176</v>
      </c>
      <c r="S224" s="144" t="s">
        <v>120</v>
      </c>
      <c r="T224" s="144" t="s">
        <v>173</v>
      </c>
      <c r="U224" s="144" t="s">
        <v>144</v>
      </c>
      <c r="V224" s="144" t="s">
        <v>738</v>
      </c>
      <c r="W224" s="144" t="s">
        <v>918</v>
      </c>
      <c r="X224" s="51" t="str">
        <f t="shared" si="6"/>
        <v>3</v>
      </c>
      <c r="Y224" s="51" t="str">
        <f>IF(T224="","",IF(T224&lt;&gt;'Tabelas auxiliares'!$B$236,"FOLHA DE PESSOAL",IF(X224='Tabelas auxiliares'!$A$237,"CUSTEIO",IF(X224='Tabelas auxiliares'!$A$236,"INVESTIMENTO","ERRO - VERIFICAR"))))</f>
        <v>FOLHA DE PESSOAL</v>
      </c>
      <c r="Z224" s="64">
        <f t="shared" si="7"/>
        <v>6281.22</v>
      </c>
      <c r="AA224" s="145"/>
      <c r="AB224" s="145"/>
      <c r="AC224" s="146">
        <v>6281.22</v>
      </c>
      <c r="AD224" s="122" t="s">
        <v>936</v>
      </c>
      <c r="AE224" s="122" t="s">
        <v>1047</v>
      </c>
      <c r="AF224" s="122" t="s">
        <v>135</v>
      </c>
      <c r="AG224" s="122" t="s">
        <v>178</v>
      </c>
      <c r="AH224" s="122" t="s">
        <v>208</v>
      </c>
      <c r="AI224" s="122" t="s">
        <v>179</v>
      </c>
      <c r="AJ224" s="122" t="s">
        <v>176</v>
      </c>
      <c r="AK224" s="122" t="s">
        <v>120</v>
      </c>
      <c r="AL224" s="122" t="s">
        <v>173</v>
      </c>
      <c r="AM224" s="122" t="s">
        <v>144</v>
      </c>
      <c r="AN224" s="122" t="s">
        <v>765</v>
      </c>
      <c r="AO224" s="122" t="s">
        <v>930</v>
      </c>
    </row>
    <row r="225" spans="1:41" x14ac:dyDescent="0.25">
      <c r="A225" s="143" t="s">
        <v>1060</v>
      </c>
      <c r="B225" t="s">
        <v>483</v>
      </c>
      <c r="C225" t="s">
        <v>1061</v>
      </c>
      <c r="D225" t="s">
        <v>90</v>
      </c>
      <c r="E225" t="s">
        <v>117</v>
      </c>
      <c r="F225" s="51" t="str">
        <f>IFERROR(VLOOKUP(D225,'Tabelas auxiliares'!$A$3:$B$61,2,FALSE),"")</f>
        <v>SUGEPE-FOLHA - PASEP + AUX. MORADIA</v>
      </c>
      <c r="G225" s="51" t="str">
        <f>IFERROR(VLOOKUP($B225,'Tabelas auxiliares'!$A$65:$C$102,2,FALSE),"")</f>
        <v>Folha de pagamento - Ativos, Previdência, PASEP</v>
      </c>
      <c r="H225" s="51" t="str">
        <f>IFERROR(VLOOKUP($B225,'Tabelas auxiliares'!$A$65:$C$102,3,FALSE),"")</f>
        <v>FOLHA DE PAGAMENTO / CONTRIBUICAO PARA O PSS / SUBSTITUICOES / INSS PATRONAL / PASEP</v>
      </c>
      <c r="I225" s="144" t="s">
        <v>1281</v>
      </c>
      <c r="J225" s="144" t="s">
        <v>1699</v>
      </c>
      <c r="K225" s="144" t="s">
        <v>1700</v>
      </c>
      <c r="L225" s="144" t="s">
        <v>936</v>
      </c>
      <c r="M225" s="144" t="s">
        <v>176</v>
      </c>
      <c r="N225" s="144" t="s">
        <v>133</v>
      </c>
      <c r="O225" s="144" t="s">
        <v>178</v>
      </c>
      <c r="P225" s="144" t="s">
        <v>215</v>
      </c>
      <c r="Q225" s="144" t="s">
        <v>179</v>
      </c>
      <c r="R225" s="144" t="s">
        <v>176</v>
      </c>
      <c r="S225" s="144" t="s">
        <v>216</v>
      </c>
      <c r="T225" s="144" t="s">
        <v>173</v>
      </c>
      <c r="U225" s="144" t="s">
        <v>143</v>
      </c>
      <c r="V225" s="144" t="s">
        <v>741</v>
      </c>
      <c r="W225" s="144" t="s">
        <v>919</v>
      </c>
      <c r="X225" s="51" t="str">
        <f t="shared" si="6"/>
        <v>3</v>
      </c>
      <c r="Y225" s="51" t="str">
        <f>IF(T225="","",IF(T225&lt;&gt;'Tabelas auxiliares'!$B$236,"FOLHA DE PESSOAL",IF(X225='Tabelas auxiliares'!$A$237,"CUSTEIO",IF(X225='Tabelas auxiliares'!$A$236,"INVESTIMENTO","ERRO - VERIFICAR"))))</f>
        <v>FOLHA DE PESSOAL</v>
      </c>
      <c r="Z225" s="64">
        <f t="shared" si="7"/>
        <v>379498.47</v>
      </c>
      <c r="AA225" s="146">
        <v>99.06</v>
      </c>
      <c r="AB225" s="145"/>
      <c r="AC225" s="146">
        <v>379399.41</v>
      </c>
      <c r="AD225" s="122" t="s">
        <v>936</v>
      </c>
      <c r="AE225" s="122" t="s">
        <v>931</v>
      </c>
      <c r="AF225" s="122" t="s">
        <v>134</v>
      </c>
      <c r="AG225" s="122" t="s">
        <v>178</v>
      </c>
      <c r="AH225" s="122" t="s">
        <v>213</v>
      </c>
      <c r="AI225" s="122" t="s">
        <v>179</v>
      </c>
      <c r="AJ225" s="122" t="s">
        <v>176</v>
      </c>
      <c r="AK225" s="122" t="s">
        <v>120</v>
      </c>
      <c r="AL225" s="122" t="s">
        <v>172</v>
      </c>
      <c r="AM225" s="122" t="s">
        <v>122</v>
      </c>
      <c r="AN225" s="122" t="s">
        <v>740</v>
      </c>
      <c r="AO225" s="122" t="s">
        <v>647</v>
      </c>
    </row>
    <row r="226" spans="1:41" x14ac:dyDescent="0.25">
      <c r="A226" s="143" t="s">
        <v>1060</v>
      </c>
      <c r="B226" t="s">
        <v>483</v>
      </c>
      <c r="C226" t="s">
        <v>1061</v>
      </c>
      <c r="D226" t="s">
        <v>90</v>
      </c>
      <c r="E226" t="s">
        <v>117</v>
      </c>
      <c r="F226" s="51" t="str">
        <f>IFERROR(VLOOKUP(D226,'Tabelas auxiliares'!$A$3:$B$61,2,FALSE),"")</f>
        <v>SUGEPE-FOLHA - PASEP + AUX. MORADIA</v>
      </c>
      <c r="G226" s="51" t="str">
        <f>IFERROR(VLOOKUP($B226,'Tabelas auxiliares'!$A$65:$C$102,2,FALSE),"")</f>
        <v>Folha de pagamento - Ativos, Previdência, PASEP</v>
      </c>
      <c r="H226" s="51" t="str">
        <f>IFERROR(VLOOKUP($B226,'Tabelas auxiliares'!$A$65:$C$102,3,FALSE),"")</f>
        <v>FOLHA DE PAGAMENTO / CONTRIBUICAO PARA O PSS / SUBSTITUICOES / INSS PATRONAL / PASEP</v>
      </c>
      <c r="I226" s="144" t="s">
        <v>1281</v>
      </c>
      <c r="J226" s="144" t="s">
        <v>1699</v>
      </c>
      <c r="K226" s="144" t="s">
        <v>1700</v>
      </c>
      <c r="L226" s="144" t="s">
        <v>936</v>
      </c>
      <c r="M226" s="144" t="s">
        <v>176</v>
      </c>
      <c r="N226" s="144" t="s">
        <v>133</v>
      </c>
      <c r="O226" s="144" t="s">
        <v>178</v>
      </c>
      <c r="P226" s="144" t="s">
        <v>215</v>
      </c>
      <c r="Q226" s="144" t="s">
        <v>179</v>
      </c>
      <c r="R226" s="144" t="s">
        <v>176</v>
      </c>
      <c r="S226" s="144" t="s">
        <v>216</v>
      </c>
      <c r="T226" s="144" t="s">
        <v>173</v>
      </c>
      <c r="U226" s="144" t="s">
        <v>143</v>
      </c>
      <c r="V226" s="144" t="s">
        <v>742</v>
      </c>
      <c r="W226" s="144" t="s">
        <v>920</v>
      </c>
      <c r="X226" s="51" t="str">
        <f t="shared" si="6"/>
        <v>3</v>
      </c>
      <c r="Y226" s="51" t="str">
        <f>IF(T226="","",IF(T226&lt;&gt;'Tabelas auxiliares'!$B$236,"FOLHA DE PESSOAL",IF(X226='Tabelas auxiliares'!$A$237,"CUSTEIO",IF(X226='Tabelas auxiliares'!$A$236,"INVESTIMENTO","ERRO - VERIFICAR"))))</f>
        <v>FOLHA DE PESSOAL</v>
      </c>
      <c r="Z226" s="64">
        <f t="shared" si="7"/>
        <v>7463.45</v>
      </c>
      <c r="AA226" s="145"/>
      <c r="AB226" s="145"/>
      <c r="AC226" s="146">
        <v>7463.45</v>
      </c>
      <c r="AD226" s="122" t="s">
        <v>936</v>
      </c>
      <c r="AE226" s="122" t="s">
        <v>217</v>
      </c>
      <c r="AF226" s="122" t="s">
        <v>177</v>
      </c>
      <c r="AG226" s="122" t="s">
        <v>178</v>
      </c>
      <c r="AH226" s="122" t="s">
        <v>288</v>
      </c>
      <c r="AI226" s="122" t="s">
        <v>179</v>
      </c>
      <c r="AJ226" s="122" t="s">
        <v>176</v>
      </c>
      <c r="AK226" s="122" t="s">
        <v>120</v>
      </c>
      <c r="AL226" s="122" t="s">
        <v>174</v>
      </c>
      <c r="AM226" s="122" t="s">
        <v>119</v>
      </c>
      <c r="AN226" s="122" t="s">
        <v>766</v>
      </c>
      <c r="AO226" s="122" t="s">
        <v>932</v>
      </c>
    </row>
    <row r="227" spans="1:41" x14ac:dyDescent="0.25">
      <c r="A227" s="143" t="s">
        <v>1060</v>
      </c>
      <c r="B227" t="s">
        <v>483</v>
      </c>
      <c r="C227" t="s">
        <v>1061</v>
      </c>
      <c r="D227" t="s">
        <v>90</v>
      </c>
      <c r="E227" t="s">
        <v>117</v>
      </c>
      <c r="F227" s="51" t="str">
        <f>IFERROR(VLOOKUP(D227,'Tabelas auxiliares'!$A$3:$B$61,2,FALSE),"")</f>
        <v>SUGEPE-FOLHA - PASEP + AUX. MORADIA</v>
      </c>
      <c r="G227" s="51" t="str">
        <f>IFERROR(VLOOKUP($B227,'Tabelas auxiliares'!$A$65:$C$102,2,FALSE),"")</f>
        <v>Folha de pagamento - Ativos, Previdência, PASEP</v>
      </c>
      <c r="H227" s="51" t="str">
        <f>IFERROR(VLOOKUP($B227,'Tabelas auxiliares'!$A$65:$C$102,3,FALSE),"")</f>
        <v>FOLHA DE PAGAMENTO / CONTRIBUICAO PARA O PSS / SUBSTITUICOES / INSS PATRONAL / PASEP</v>
      </c>
      <c r="I227" s="144" t="s">
        <v>1281</v>
      </c>
      <c r="J227" s="144" t="s">
        <v>1699</v>
      </c>
      <c r="K227" s="144" t="s">
        <v>1700</v>
      </c>
      <c r="L227" s="144" t="s">
        <v>936</v>
      </c>
      <c r="M227" s="144" t="s">
        <v>176</v>
      </c>
      <c r="N227" s="144" t="s">
        <v>133</v>
      </c>
      <c r="O227" s="144" t="s">
        <v>178</v>
      </c>
      <c r="P227" s="144" t="s">
        <v>215</v>
      </c>
      <c r="Q227" s="144" t="s">
        <v>179</v>
      </c>
      <c r="R227" s="144" t="s">
        <v>176</v>
      </c>
      <c r="S227" s="144" t="s">
        <v>216</v>
      </c>
      <c r="T227" s="144" t="s">
        <v>173</v>
      </c>
      <c r="U227" s="144" t="s">
        <v>143</v>
      </c>
      <c r="V227" s="144" t="s">
        <v>743</v>
      </c>
      <c r="W227" s="144" t="s">
        <v>921</v>
      </c>
      <c r="X227" s="51" t="str">
        <f t="shared" si="6"/>
        <v>3</v>
      </c>
      <c r="Y227" s="51" t="str">
        <f>IF(T227="","",IF(T227&lt;&gt;'Tabelas auxiliares'!$B$236,"FOLHA DE PESSOAL",IF(X227='Tabelas auxiliares'!$A$237,"CUSTEIO",IF(X227='Tabelas auxiliares'!$A$236,"INVESTIMENTO","ERRO - VERIFICAR"))))</f>
        <v>FOLHA DE PESSOAL</v>
      </c>
      <c r="Z227" s="64">
        <f t="shared" si="7"/>
        <v>252.37</v>
      </c>
      <c r="AA227" s="145"/>
      <c r="AB227" s="145"/>
      <c r="AC227" s="146">
        <v>252.37</v>
      </c>
      <c r="AD227" s="122" t="s">
        <v>871</v>
      </c>
      <c r="AE227" s="122" t="s">
        <v>190</v>
      </c>
      <c r="AF227" s="122" t="s">
        <v>134</v>
      </c>
      <c r="AG227" s="122" t="s">
        <v>178</v>
      </c>
      <c r="AH227" s="122" t="s">
        <v>213</v>
      </c>
      <c r="AI227" s="122" t="s">
        <v>179</v>
      </c>
      <c r="AJ227" s="122" t="s">
        <v>176</v>
      </c>
      <c r="AK227" s="122" t="s">
        <v>120</v>
      </c>
      <c r="AL227" s="122" t="s">
        <v>172</v>
      </c>
      <c r="AM227" s="122" t="s">
        <v>122</v>
      </c>
      <c r="AN227" s="122" t="s">
        <v>740</v>
      </c>
      <c r="AO227" s="122" t="s">
        <v>647</v>
      </c>
    </row>
    <row r="228" spans="1:41" x14ac:dyDescent="0.25">
      <c r="A228" s="143" t="s">
        <v>1060</v>
      </c>
      <c r="B228" t="s">
        <v>483</v>
      </c>
      <c r="C228" t="s">
        <v>1061</v>
      </c>
      <c r="D228" t="s">
        <v>90</v>
      </c>
      <c r="E228" t="s">
        <v>117</v>
      </c>
      <c r="F228" s="51" t="str">
        <f>IFERROR(VLOOKUP(D228,'Tabelas auxiliares'!$A$3:$B$61,2,FALSE),"")</f>
        <v>SUGEPE-FOLHA - PASEP + AUX. MORADIA</v>
      </c>
      <c r="G228" s="51" t="str">
        <f>IFERROR(VLOOKUP($B228,'Tabelas auxiliares'!$A$65:$C$102,2,FALSE),"")</f>
        <v>Folha de pagamento - Ativos, Previdência, PASEP</v>
      </c>
      <c r="H228" s="51" t="str">
        <f>IFERROR(VLOOKUP($B228,'Tabelas auxiliares'!$A$65:$C$102,3,FALSE),"")</f>
        <v>FOLHA DE PAGAMENTO / CONTRIBUICAO PARA O PSS / SUBSTITUICOES / INSS PATRONAL / PASEP</v>
      </c>
      <c r="I228" s="144" t="s">
        <v>1281</v>
      </c>
      <c r="J228" s="144" t="s">
        <v>1699</v>
      </c>
      <c r="K228" s="144" t="s">
        <v>1701</v>
      </c>
      <c r="L228" s="144" t="s">
        <v>936</v>
      </c>
      <c r="M228" s="144" t="s">
        <v>176</v>
      </c>
      <c r="N228" s="144" t="s">
        <v>133</v>
      </c>
      <c r="O228" s="144" t="s">
        <v>178</v>
      </c>
      <c r="P228" s="144" t="s">
        <v>215</v>
      </c>
      <c r="Q228" s="144" t="s">
        <v>179</v>
      </c>
      <c r="R228" s="144" t="s">
        <v>176</v>
      </c>
      <c r="S228" s="144" t="s">
        <v>216</v>
      </c>
      <c r="T228" s="144" t="s">
        <v>173</v>
      </c>
      <c r="U228" s="144" t="s">
        <v>143</v>
      </c>
      <c r="V228" s="144" t="s">
        <v>744</v>
      </c>
      <c r="W228" s="144" t="s">
        <v>648</v>
      </c>
      <c r="X228" s="51" t="str">
        <f t="shared" si="6"/>
        <v>3</v>
      </c>
      <c r="Y228" s="51" t="str">
        <f>IF(T228="","",IF(T228&lt;&gt;'Tabelas auxiliares'!$B$236,"FOLHA DE PESSOAL",IF(X228='Tabelas auxiliares'!$A$237,"CUSTEIO",IF(X228='Tabelas auxiliares'!$A$236,"INVESTIMENTO","ERRO - VERIFICAR"))))</f>
        <v>FOLHA DE PESSOAL</v>
      </c>
      <c r="Z228" s="64">
        <f t="shared" si="7"/>
        <v>68277.13</v>
      </c>
      <c r="AA228" s="145"/>
      <c r="AB228" s="145"/>
      <c r="AC228" s="146">
        <v>68277.13</v>
      </c>
      <c r="AD228" s="122" t="s">
        <v>1013</v>
      </c>
      <c r="AE228" s="122" t="s">
        <v>199</v>
      </c>
      <c r="AF228" s="122" t="s">
        <v>135</v>
      </c>
      <c r="AG228" s="122" t="s">
        <v>178</v>
      </c>
      <c r="AH228" s="122" t="s">
        <v>208</v>
      </c>
      <c r="AI228" s="122" t="s">
        <v>179</v>
      </c>
      <c r="AJ228" s="122" t="s">
        <v>176</v>
      </c>
      <c r="AK228" s="122" t="s">
        <v>120</v>
      </c>
      <c r="AL228" s="122" t="s">
        <v>173</v>
      </c>
      <c r="AM228" s="122" t="s">
        <v>144</v>
      </c>
      <c r="AN228" s="122" t="s">
        <v>737</v>
      </c>
      <c r="AO228" s="122" t="s">
        <v>917</v>
      </c>
    </row>
    <row r="229" spans="1:41" x14ac:dyDescent="0.25">
      <c r="A229" s="143" t="s">
        <v>1060</v>
      </c>
      <c r="B229" t="s">
        <v>483</v>
      </c>
      <c r="C229" t="s">
        <v>1061</v>
      </c>
      <c r="D229" t="s">
        <v>90</v>
      </c>
      <c r="E229" t="s">
        <v>117</v>
      </c>
      <c r="F229" s="51" t="str">
        <f>IFERROR(VLOOKUP(D229,'Tabelas auxiliares'!$A$3:$B$61,2,FALSE),"")</f>
        <v>SUGEPE-FOLHA - PASEP + AUX. MORADIA</v>
      </c>
      <c r="G229" s="51" t="str">
        <f>IFERROR(VLOOKUP($B229,'Tabelas auxiliares'!$A$65:$C$102,2,FALSE),"")</f>
        <v>Folha de pagamento - Ativos, Previdência, PASEP</v>
      </c>
      <c r="H229" s="51" t="str">
        <f>IFERROR(VLOOKUP($B229,'Tabelas auxiliares'!$A$65:$C$102,3,FALSE),"")</f>
        <v>FOLHA DE PAGAMENTO / CONTRIBUICAO PARA O PSS / SUBSTITUICOES / INSS PATRONAL / PASEP</v>
      </c>
      <c r="I229" s="144" t="s">
        <v>1281</v>
      </c>
      <c r="J229" s="144" t="s">
        <v>1699</v>
      </c>
      <c r="K229" s="144" t="s">
        <v>1702</v>
      </c>
      <c r="L229" s="144" t="s">
        <v>936</v>
      </c>
      <c r="M229" s="144" t="s">
        <v>176</v>
      </c>
      <c r="N229" s="144" t="s">
        <v>135</v>
      </c>
      <c r="O229" s="144" t="s">
        <v>178</v>
      </c>
      <c r="P229" s="144" t="s">
        <v>208</v>
      </c>
      <c r="Q229" s="144" t="s">
        <v>179</v>
      </c>
      <c r="R229" s="144" t="s">
        <v>176</v>
      </c>
      <c r="S229" s="144" t="s">
        <v>120</v>
      </c>
      <c r="T229" s="144" t="s">
        <v>173</v>
      </c>
      <c r="U229" s="144" t="s">
        <v>144</v>
      </c>
      <c r="V229" s="144" t="s">
        <v>745</v>
      </c>
      <c r="W229" s="144" t="s">
        <v>649</v>
      </c>
      <c r="X229" s="51" t="str">
        <f t="shared" si="6"/>
        <v>3</v>
      </c>
      <c r="Y229" s="51" t="str">
        <f>IF(T229="","",IF(T229&lt;&gt;'Tabelas auxiliares'!$B$236,"FOLHA DE PESSOAL",IF(X229='Tabelas auxiliares'!$A$237,"CUSTEIO",IF(X229='Tabelas auxiliares'!$A$236,"INVESTIMENTO","ERRO - VERIFICAR"))))</f>
        <v>FOLHA DE PESSOAL</v>
      </c>
      <c r="Z229" s="64">
        <f t="shared" si="7"/>
        <v>644361.52</v>
      </c>
      <c r="AA229" s="146">
        <v>1923.24</v>
      </c>
      <c r="AB229" s="145"/>
      <c r="AC229" s="146">
        <v>642438.28</v>
      </c>
      <c r="AD229" s="122" t="s">
        <v>1013</v>
      </c>
      <c r="AE229" s="122" t="s">
        <v>199</v>
      </c>
      <c r="AF229" s="122" t="s">
        <v>135</v>
      </c>
      <c r="AG229" s="122" t="s">
        <v>178</v>
      </c>
      <c r="AH229" s="122" t="s">
        <v>208</v>
      </c>
      <c r="AI229" s="122" t="s">
        <v>179</v>
      </c>
      <c r="AJ229" s="122" t="s">
        <v>176</v>
      </c>
      <c r="AK229" s="122" t="s">
        <v>120</v>
      </c>
      <c r="AL229" s="122" t="s">
        <v>173</v>
      </c>
      <c r="AM229" s="122" t="s">
        <v>144</v>
      </c>
      <c r="AN229" s="122" t="s">
        <v>738</v>
      </c>
      <c r="AO229" s="122" t="s">
        <v>918</v>
      </c>
    </row>
    <row r="230" spans="1:41" x14ac:dyDescent="0.25">
      <c r="A230" s="143" t="s">
        <v>1060</v>
      </c>
      <c r="B230" t="s">
        <v>483</v>
      </c>
      <c r="C230" t="s">
        <v>1061</v>
      </c>
      <c r="D230" t="s">
        <v>90</v>
      </c>
      <c r="E230" t="s">
        <v>117</v>
      </c>
      <c r="F230" s="51" t="str">
        <f>IFERROR(VLOOKUP(D230,'Tabelas auxiliares'!$A$3:$B$61,2,FALSE),"")</f>
        <v>SUGEPE-FOLHA - PASEP + AUX. MORADIA</v>
      </c>
      <c r="G230" s="51" t="str">
        <f>IFERROR(VLOOKUP($B230,'Tabelas auxiliares'!$A$65:$C$102,2,FALSE),"")</f>
        <v>Folha de pagamento - Ativos, Previdência, PASEP</v>
      </c>
      <c r="H230" s="51" t="str">
        <f>IFERROR(VLOOKUP($B230,'Tabelas auxiliares'!$A$65:$C$102,3,FALSE),"")</f>
        <v>FOLHA DE PAGAMENTO / CONTRIBUICAO PARA O PSS / SUBSTITUICOES / INSS PATRONAL / PASEP</v>
      </c>
      <c r="I230" s="144" t="s">
        <v>1281</v>
      </c>
      <c r="J230" s="144" t="s">
        <v>1699</v>
      </c>
      <c r="K230" s="144" t="s">
        <v>1702</v>
      </c>
      <c r="L230" s="144" t="s">
        <v>936</v>
      </c>
      <c r="M230" s="144" t="s">
        <v>176</v>
      </c>
      <c r="N230" s="144" t="s">
        <v>135</v>
      </c>
      <c r="O230" s="144" t="s">
        <v>178</v>
      </c>
      <c r="P230" s="144" t="s">
        <v>208</v>
      </c>
      <c r="Q230" s="144" t="s">
        <v>179</v>
      </c>
      <c r="R230" s="144" t="s">
        <v>176</v>
      </c>
      <c r="S230" s="144" t="s">
        <v>120</v>
      </c>
      <c r="T230" s="144" t="s">
        <v>173</v>
      </c>
      <c r="U230" s="144" t="s">
        <v>144</v>
      </c>
      <c r="V230" s="144" t="s">
        <v>746</v>
      </c>
      <c r="W230" s="144" t="s">
        <v>922</v>
      </c>
      <c r="X230" s="51" t="str">
        <f t="shared" si="6"/>
        <v>3</v>
      </c>
      <c r="Y230" s="51" t="str">
        <f>IF(T230="","",IF(T230&lt;&gt;'Tabelas auxiliares'!$B$236,"FOLHA DE PESSOAL",IF(X230='Tabelas auxiliares'!$A$237,"CUSTEIO",IF(X230='Tabelas auxiliares'!$A$236,"INVESTIMENTO","ERRO - VERIFICAR"))))</f>
        <v>FOLHA DE PESSOAL</v>
      </c>
      <c r="Z230" s="64">
        <f t="shared" si="7"/>
        <v>4808.09</v>
      </c>
      <c r="AA230" s="145"/>
      <c r="AB230" s="145"/>
      <c r="AC230" s="146">
        <v>4808.09</v>
      </c>
      <c r="AD230" s="122" t="s">
        <v>1031</v>
      </c>
      <c r="AE230" s="122" t="s">
        <v>176</v>
      </c>
      <c r="AF230" s="122" t="s">
        <v>133</v>
      </c>
      <c r="AG230" s="122" t="s">
        <v>178</v>
      </c>
      <c r="AH230" s="122" t="s">
        <v>215</v>
      </c>
      <c r="AI230" s="122" t="s">
        <v>179</v>
      </c>
      <c r="AJ230" s="122" t="s">
        <v>176</v>
      </c>
      <c r="AK230" s="122" t="s">
        <v>216</v>
      </c>
      <c r="AL230" s="122" t="s">
        <v>173</v>
      </c>
      <c r="AM230" s="122" t="s">
        <v>143</v>
      </c>
      <c r="AN230" s="122" t="s">
        <v>741</v>
      </c>
      <c r="AO230" s="122" t="s">
        <v>919</v>
      </c>
    </row>
    <row r="231" spans="1:41" x14ac:dyDescent="0.25">
      <c r="A231" s="143" t="s">
        <v>1060</v>
      </c>
      <c r="B231" t="s">
        <v>483</v>
      </c>
      <c r="C231" t="s">
        <v>1061</v>
      </c>
      <c r="D231" t="s">
        <v>90</v>
      </c>
      <c r="E231" t="s">
        <v>117</v>
      </c>
      <c r="F231" s="51" t="str">
        <f>IFERROR(VLOOKUP(D231,'Tabelas auxiliares'!$A$3:$B$61,2,FALSE),"")</f>
        <v>SUGEPE-FOLHA - PASEP + AUX. MORADIA</v>
      </c>
      <c r="G231" s="51" t="str">
        <f>IFERROR(VLOOKUP($B231,'Tabelas auxiliares'!$A$65:$C$102,2,FALSE),"")</f>
        <v>Folha de pagamento - Ativos, Previdência, PASEP</v>
      </c>
      <c r="H231" s="51" t="str">
        <f>IFERROR(VLOOKUP($B231,'Tabelas auxiliares'!$A$65:$C$102,3,FALSE),"")</f>
        <v>FOLHA DE PAGAMENTO / CONTRIBUICAO PARA O PSS / SUBSTITUICOES / INSS PATRONAL / PASEP</v>
      </c>
      <c r="I231" s="144" t="s">
        <v>1281</v>
      </c>
      <c r="J231" s="144" t="s">
        <v>1699</v>
      </c>
      <c r="K231" s="144" t="s">
        <v>1702</v>
      </c>
      <c r="L231" s="144" t="s">
        <v>936</v>
      </c>
      <c r="M231" s="144" t="s">
        <v>176</v>
      </c>
      <c r="N231" s="144" t="s">
        <v>135</v>
      </c>
      <c r="O231" s="144" t="s">
        <v>178</v>
      </c>
      <c r="P231" s="144" t="s">
        <v>208</v>
      </c>
      <c r="Q231" s="144" t="s">
        <v>179</v>
      </c>
      <c r="R231" s="144" t="s">
        <v>176</v>
      </c>
      <c r="S231" s="144" t="s">
        <v>120</v>
      </c>
      <c r="T231" s="144" t="s">
        <v>173</v>
      </c>
      <c r="U231" s="144" t="s">
        <v>144</v>
      </c>
      <c r="V231" s="144" t="s">
        <v>768</v>
      </c>
      <c r="W231" s="144" t="s">
        <v>933</v>
      </c>
      <c r="X231" s="51" t="str">
        <f t="shared" si="6"/>
        <v>3</v>
      </c>
      <c r="Y231" s="51" t="str">
        <f>IF(T231="","",IF(T231&lt;&gt;'Tabelas auxiliares'!$B$236,"FOLHA DE PESSOAL",IF(X231='Tabelas auxiliares'!$A$237,"CUSTEIO",IF(X231='Tabelas auxiliares'!$A$236,"INVESTIMENTO","ERRO - VERIFICAR"))))</f>
        <v>FOLHA DE PESSOAL</v>
      </c>
      <c r="Z231" s="64">
        <f t="shared" si="7"/>
        <v>12020.23</v>
      </c>
      <c r="AA231" s="145"/>
      <c r="AB231" s="145"/>
      <c r="AC231" s="146">
        <v>12020.23</v>
      </c>
      <c r="AD231" s="122" t="s">
        <v>1031</v>
      </c>
      <c r="AE231" s="122" t="s">
        <v>176</v>
      </c>
      <c r="AF231" s="122" t="s">
        <v>133</v>
      </c>
      <c r="AG231" s="122" t="s">
        <v>178</v>
      </c>
      <c r="AH231" s="122" t="s">
        <v>215</v>
      </c>
      <c r="AI231" s="122" t="s">
        <v>179</v>
      </c>
      <c r="AJ231" s="122" t="s">
        <v>176</v>
      </c>
      <c r="AK231" s="122" t="s">
        <v>216</v>
      </c>
      <c r="AL231" s="122" t="s">
        <v>173</v>
      </c>
      <c r="AM231" s="122" t="s">
        <v>143</v>
      </c>
      <c r="AN231" s="122" t="s">
        <v>742</v>
      </c>
      <c r="AO231" s="122" t="s">
        <v>920</v>
      </c>
    </row>
    <row r="232" spans="1:41" x14ac:dyDescent="0.25">
      <c r="A232" s="143" t="s">
        <v>1060</v>
      </c>
      <c r="B232" t="s">
        <v>483</v>
      </c>
      <c r="C232" t="s">
        <v>1061</v>
      </c>
      <c r="D232" t="s">
        <v>90</v>
      </c>
      <c r="E232" t="s">
        <v>117</v>
      </c>
      <c r="F232" s="51" t="str">
        <f>IFERROR(VLOOKUP(D232,'Tabelas auxiliares'!$A$3:$B$61,2,FALSE),"")</f>
        <v>SUGEPE-FOLHA - PASEP + AUX. MORADIA</v>
      </c>
      <c r="G232" s="51" t="str">
        <f>IFERROR(VLOOKUP($B232,'Tabelas auxiliares'!$A$65:$C$102,2,FALSE),"")</f>
        <v>Folha de pagamento - Ativos, Previdência, PASEP</v>
      </c>
      <c r="H232" s="51" t="str">
        <f>IFERROR(VLOOKUP($B232,'Tabelas auxiliares'!$A$65:$C$102,3,FALSE),"")</f>
        <v>FOLHA DE PAGAMENTO / CONTRIBUICAO PARA O PSS / SUBSTITUICOES / INSS PATRONAL / PASEP</v>
      </c>
      <c r="I232" s="144" t="s">
        <v>1281</v>
      </c>
      <c r="J232" s="144" t="s">
        <v>1699</v>
      </c>
      <c r="K232" s="144" t="s">
        <v>1702</v>
      </c>
      <c r="L232" s="144" t="s">
        <v>936</v>
      </c>
      <c r="M232" s="144" t="s">
        <v>176</v>
      </c>
      <c r="N232" s="144" t="s">
        <v>135</v>
      </c>
      <c r="O232" s="144" t="s">
        <v>178</v>
      </c>
      <c r="P232" s="144" t="s">
        <v>208</v>
      </c>
      <c r="Q232" s="144" t="s">
        <v>179</v>
      </c>
      <c r="R232" s="144" t="s">
        <v>176</v>
      </c>
      <c r="S232" s="144" t="s">
        <v>120</v>
      </c>
      <c r="T232" s="144" t="s">
        <v>173</v>
      </c>
      <c r="U232" s="144" t="s">
        <v>144</v>
      </c>
      <c r="V232" s="144" t="s">
        <v>747</v>
      </c>
      <c r="W232" s="144" t="s">
        <v>923</v>
      </c>
      <c r="X232" s="51" t="str">
        <f t="shared" si="6"/>
        <v>3</v>
      </c>
      <c r="Y232" s="51" t="str">
        <f>IF(T232="","",IF(T232&lt;&gt;'Tabelas auxiliares'!$B$236,"FOLHA DE PESSOAL",IF(X232='Tabelas auxiliares'!$A$237,"CUSTEIO",IF(X232='Tabelas auxiliares'!$A$236,"INVESTIMENTO","ERRO - VERIFICAR"))))</f>
        <v>FOLHA DE PESSOAL</v>
      </c>
      <c r="Z232" s="64">
        <f t="shared" si="7"/>
        <v>30883.759999999998</v>
      </c>
      <c r="AA232" s="145"/>
      <c r="AB232" s="145"/>
      <c r="AC232" s="146">
        <v>30883.759999999998</v>
      </c>
      <c r="AD232" s="122" t="s">
        <v>1031</v>
      </c>
      <c r="AE232" s="122" t="s">
        <v>176</v>
      </c>
      <c r="AF232" s="122" t="s">
        <v>133</v>
      </c>
      <c r="AG232" s="122" t="s">
        <v>178</v>
      </c>
      <c r="AH232" s="122" t="s">
        <v>215</v>
      </c>
      <c r="AI232" s="122" t="s">
        <v>179</v>
      </c>
      <c r="AJ232" s="122" t="s">
        <v>176</v>
      </c>
      <c r="AK232" s="122" t="s">
        <v>216</v>
      </c>
      <c r="AL232" s="122" t="s">
        <v>173</v>
      </c>
      <c r="AM232" s="122" t="s">
        <v>143</v>
      </c>
      <c r="AN232" s="122" t="s">
        <v>743</v>
      </c>
      <c r="AO232" s="122" t="s">
        <v>921</v>
      </c>
    </row>
    <row r="233" spans="1:41" x14ac:dyDescent="0.25">
      <c r="A233" s="143" t="s">
        <v>1060</v>
      </c>
      <c r="B233" t="s">
        <v>483</v>
      </c>
      <c r="C233" t="s">
        <v>1061</v>
      </c>
      <c r="D233" t="s">
        <v>90</v>
      </c>
      <c r="E233" t="s">
        <v>117</v>
      </c>
      <c r="F233" s="51" t="str">
        <f>IFERROR(VLOOKUP(D233,'Tabelas auxiliares'!$A$3:$B$61,2,FALSE),"")</f>
        <v>SUGEPE-FOLHA - PASEP + AUX. MORADIA</v>
      </c>
      <c r="G233" s="51" t="str">
        <f>IFERROR(VLOOKUP($B233,'Tabelas auxiliares'!$A$65:$C$102,2,FALSE),"")</f>
        <v>Folha de pagamento - Ativos, Previdência, PASEP</v>
      </c>
      <c r="H233" s="51" t="str">
        <f>IFERROR(VLOOKUP($B233,'Tabelas auxiliares'!$A$65:$C$102,3,FALSE),"")</f>
        <v>FOLHA DE PAGAMENTO / CONTRIBUICAO PARA O PSS / SUBSTITUICOES / INSS PATRONAL / PASEP</v>
      </c>
      <c r="I233" s="144" t="s">
        <v>1281</v>
      </c>
      <c r="J233" s="144" t="s">
        <v>1699</v>
      </c>
      <c r="K233" s="144" t="s">
        <v>1702</v>
      </c>
      <c r="L233" s="144" t="s">
        <v>936</v>
      </c>
      <c r="M233" s="144" t="s">
        <v>176</v>
      </c>
      <c r="N233" s="144" t="s">
        <v>135</v>
      </c>
      <c r="O233" s="144" t="s">
        <v>178</v>
      </c>
      <c r="P233" s="144" t="s">
        <v>208</v>
      </c>
      <c r="Q233" s="144" t="s">
        <v>179</v>
      </c>
      <c r="R233" s="144" t="s">
        <v>176</v>
      </c>
      <c r="S233" s="144" t="s">
        <v>120</v>
      </c>
      <c r="T233" s="144" t="s">
        <v>173</v>
      </c>
      <c r="U233" s="144" t="s">
        <v>144</v>
      </c>
      <c r="V233" s="144" t="s">
        <v>937</v>
      </c>
      <c r="W233" s="144" t="s">
        <v>938</v>
      </c>
      <c r="X233" s="51" t="str">
        <f t="shared" si="6"/>
        <v>3</v>
      </c>
      <c r="Y233" s="51" t="str">
        <f>IF(T233="","",IF(T233&lt;&gt;'Tabelas auxiliares'!$B$236,"FOLHA DE PESSOAL",IF(X233='Tabelas auxiliares'!$A$237,"CUSTEIO",IF(X233='Tabelas auxiliares'!$A$236,"INVESTIMENTO","ERRO - VERIFICAR"))))</f>
        <v>FOLHA DE PESSOAL</v>
      </c>
      <c r="Z233" s="64">
        <f t="shared" si="7"/>
        <v>6731.32</v>
      </c>
      <c r="AA233" s="145"/>
      <c r="AB233" s="145"/>
      <c r="AC233" s="146">
        <v>6731.32</v>
      </c>
      <c r="AD233" s="122" t="s">
        <v>1031</v>
      </c>
      <c r="AE233" s="122" t="s">
        <v>176</v>
      </c>
      <c r="AF233" s="122" t="s">
        <v>133</v>
      </c>
      <c r="AG233" s="122" t="s">
        <v>178</v>
      </c>
      <c r="AH233" s="122" t="s">
        <v>215</v>
      </c>
      <c r="AI233" s="122" t="s">
        <v>179</v>
      </c>
      <c r="AJ233" s="122" t="s">
        <v>176</v>
      </c>
      <c r="AK233" s="122" t="s">
        <v>216</v>
      </c>
      <c r="AL233" s="122" t="s">
        <v>173</v>
      </c>
      <c r="AM233" s="122" t="s">
        <v>143</v>
      </c>
      <c r="AN233" s="122" t="s">
        <v>744</v>
      </c>
      <c r="AO233" s="122" t="s">
        <v>648</v>
      </c>
    </row>
    <row r="234" spans="1:41" x14ac:dyDescent="0.25">
      <c r="A234" s="143" t="s">
        <v>1060</v>
      </c>
      <c r="B234" t="s">
        <v>483</v>
      </c>
      <c r="C234" t="s">
        <v>1061</v>
      </c>
      <c r="D234" t="s">
        <v>90</v>
      </c>
      <c r="E234" t="s">
        <v>117</v>
      </c>
      <c r="F234" s="51" t="str">
        <f>IFERROR(VLOOKUP(D234,'Tabelas auxiliares'!$A$3:$B$61,2,FALSE),"")</f>
        <v>SUGEPE-FOLHA - PASEP + AUX. MORADIA</v>
      </c>
      <c r="G234" s="51" t="str">
        <f>IFERROR(VLOOKUP($B234,'Tabelas auxiliares'!$A$65:$C$102,2,FALSE),"")</f>
        <v>Folha de pagamento - Ativos, Previdência, PASEP</v>
      </c>
      <c r="H234" s="51" t="str">
        <f>IFERROR(VLOOKUP($B234,'Tabelas auxiliares'!$A$65:$C$102,3,FALSE),"")</f>
        <v>FOLHA DE PAGAMENTO / CONTRIBUICAO PARA O PSS / SUBSTITUICOES / INSS PATRONAL / PASEP</v>
      </c>
      <c r="I234" s="144" t="s">
        <v>1281</v>
      </c>
      <c r="J234" s="144" t="s">
        <v>1699</v>
      </c>
      <c r="K234" s="144" t="s">
        <v>1703</v>
      </c>
      <c r="L234" s="144" t="s">
        <v>936</v>
      </c>
      <c r="M234" s="144" t="s">
        <v>176</v>
      </c>
      <c r="N234" s="144" t="s">
        <v>135</v>
      </c>
      <c r="O234" s="144" t="s">
        <v>178</v>
      </c>
      <c r="P234" s="144" t="s">
        <v>208</v>
      </c>
      <c r="Q234" s="144" t="s">
        <v>179</v>
      </c>
      <c r="R234" s="144" t="s">
        <v>176</v>
      </c>
      <c r="S234" s="144" t="s">
        <v>120</v>
      </c>
      <c r="T234" s="144" t="s">
        <v>173</v>
      </c>
      <c r="U234" s="144" t="s">
        <v>144</v>
      </c>
      <c r="V234" s="144" t="s">
        <v>748</v>
      </c>
      <c r="W234" s="144" t="s">
        <v>650</v>
      </c>
      <c r="X234" s="51" t="str">
        <f t="shared" si="6"/>
        <v>3</v>
      </c>
      <c r="Y234" s="51" t="str">
        <f>IF(T234="","",IF(T234&lt;&gt;'Tabelas auxiliares'!$B$236,"FOLHA DE PESSOAL",IF(X234='Tabelas auxiliares'!$A$237,"CUSTEIO",IF(X234='Tabelas auxiliares'!$A$236,"INVESTIMENTO","ERRO - VERIFICAR"))))</f>
        <v>FOLHA DE PESSOAL</v>
      </c>
      <c r="Z234" s="64">
        <f t="shared" si="7"/>
        <v>8293469.4800000004</v>
      </c>
      <c r="AA234" s="146">
        <v>11021.58</v>
      </c>
      <c r="AB234" s="145"/>
      <c r="AC234" s="146">
        <v>8282447.9000000004</v>
      </c>
      <c r="AD234" s="122" t="s">
        <v>1031</v>
      </c>
      <c r="AE234" s="122" t="s">
        <v>176</v>
      </c>
      <c r="AF234" s="122" t="s">
        <v>135</v>
      </c>
      <c r="AG234" s="122" t="s">
        <v>178</v>
      </c>
      <c r="AH234" s="122" t="s">
        <v>208</v>
      </c>
      <c r="AI234" s="122" t="s">
        <v>179</v>
      </c>
      <c r="AJ234" s="122" t="s">
        <v>176</v>
      </c>
      <c r="AK234" s="122" t="s">
        <v>120</v>
      </c>
      <c r="AL234" s="122" t="s">
        <v>173</v>
      </c>
      <c r="AM234" s="122" t="s">
        <v>144</v>
      </c>
      <c r="AN234" s="122" t="s">
        <v>745</v>
      </c>
      <c r="AO234" s="122" t="s">
        <v>649</v>
      </c>
    </row>
    <row r="235" spans="1:41" x14ac:dyDescent="0.25">
      <c r="A235" s="143" t="s">
        <v>1060</v>
      </c>
      <c r="B235" t="s">
        <v>483</v>
      </c>
      <c r="C235" t="s">
        <v>1061</v>
      </c>
      <c r="D235" t="s">
        <v>90</v>
      </c>
      <c r="E235" t="s">
        <v>117</v>
      </c>
      <c r="F235" s="51" t="str">
        <f>IFERROR(VLOOKUP(D235,'Tabelas auxiliares'!$A$3:$B$61,2,FALSE),"")</f>
        <v>SUGEPE-FOLHA - PASEP + AUX. MORADIA</v>
      </c>
      <c r="G235" s="51" t="str">
        <f>IFERROR(VLOOKUP($B235,'Tabelas auxiliares'!$A$65:$C$102,2,FALSE),"")</f>
        <v>Folha de pagamento - Ativos, Previdência, PASEP</v>
      </c>
      <c r="H235" s="51" t="str">
        <f>IFERROR(VLOOKUP($B235,'Tabelas auxiliares'!$A$65:$C$102,3,FALSE),"")</f>
        <v>FOLHA DE PAGAMENTO / CONTRIBUICAO PARA O PSS / SUBSTITUICOES / INSS PATRONAL / PASEP</v>
      </c>
      <c r="I235" s="144" t="s">
        <v>1281</v>
      </c>
      <c r="J235" s="144" t="s">
        <v>1699</v>
      </c>
      <c r="K235" s="144" t="s">
        <v>1703</v>
      </c>
      <c r="L235" s="144" t="s">
        <v>936</v>
      </c>
      <c r="M235" s="144" t="s">
        <v>176</v>
      </c>
      <c r="N235" s="144" t="s">
        <v>135</v>
      </c>
      <c r="O235" s="144" t="s">
        <v>178</v>
      </c>
      <c r="P235" s="144" t="s">
        <v>208</v>
      </c>
      <c r="Q235" s="144" t="s">
        <v>179</v>
      </c>
      <c r="R235" s="144" t="s">
        <v>176</v>
      </c>
      <c r="S235" s="144" t="s">
        <v>120</v>
      </c>
      <c r="T235" s="144" t="s">
        <v>173</v>
      </c>
      <c r="U235" s="144" t="s">
        <v>144</v>
      </c>
      <c r="V235" s="144" t="s">
        <v>749</v>
      </c>
      <c r="W235" s="144" t="s">
        <v>924</v>
      </c>
      <c r="X235" s="51" t="str">
        <f t="shared" si="6"/>
        <v>3</v>
      </c>
      <c r="Y235" s="51" t="str">
        <f>IF(T235="","",IF(T235&lt;&gt;'Tabelas auxiliares'!$B$236,"FOLHA DE PESSOAL",IF(X235='Tabelas auxiliares'!$A$237,"CUSTEIO",IF(X235='Tabelas auxiliares'!$A$236,"INVESTIMENTO","ERRO - VERIFICAR"))))</f>
        <v>FOLHA DE PESSOAL</v>
      </c>
      <c r="Z235" s="64">
        <f t="shared" si="7"/>
        <v>3085.63</v>
      </c>
      <c r="AA235" s="145"/>
      <c r="AB235" s="145"/>
      <c r="AC235" s="146">
        <v>3085.63</v>
      </c>
      <c r="AD235" s="122" t="s">
        <v>1031</v>
      </c>
      <c r="AE235" s="122" t="s">
        <v>176</v>
      </c>
      <c r="AF235" s="122" t="s">
        <v>135</v>
      </c>
      <c r="AG235" s="122" t="s">
        <v>178</v>
      </c>
      <c r="AH235" s="122" t="s">
        <v>208</v>
      </c>
      <c r="AI235" s="122" t="s">
        <v>179</v>
      </c>
      <c r="AJ235" s="122" t="s">
        <v>176</v>
      </c>
      <c r="AK235" s="122" t="s">
        <v>120</v>
      </c>
      <c r="AL235" s="122" t="s">
        <v>173</v>
      </c>
      <c r="AM235" s="122" t="s">
        <v>144</v>
      </c>
      <c r="AN235" s="122" t="s">
        <v>746</v>
      </c>
      <c r="AO235" s="122" t="s">
        <v>922</v>
      </c>
    </row>
    <row r="236" spans="1:41" x14ac:dyDescent="0.25">
      <c r="A236" s="143" t="s">
        <v>1060</v>
      </c>
      <c r="B236" t="s">
        <v>483</v>
      </c>
      <c r="C236" t="s">
        <v>1061</v>
      </c>
      <c r="D236" t="s">
        <v>90</v>
      </c>
      <c r="E236" t="s">
        <v>117</v>
      </c>
      <c r="F236" s="51" t="str">
        <f>IFERROR(VLOOKUP(D236,'Tabelas auxiliares'!$A$3:$B$61,2,FALSE),"")</f>
        <v>SUGEPE-FOLHA - PASEP + AUX. MORADIA</v>
      </c>
      <c r="G236" s="51" t="str">
        <f>IFERROR(VLOOKUP($B236,'Tabelas auxiliares'!$A$65:$C$102,2,FALSE),"")</f>
        <v>Folha de pagamento - Ativos, Previdência, PASEP</v>
      </c>
      <c r="H236" s="51" t="str">
        <f>IFERROR(VLOOKUP($B236,'Tabelas auxiliares'!$A$65:$C$102,3,FALSE),"")</f>
        <v>FOLHA DE PAGAMENTO / CONTRIBUICAO PARA O PSS / SUBSTITUICOES / INSS PATRONAL / PASEP</v>
      </c>
      <c r="I236" s="144" t="s">
        <v>1281</v>
      </c>
      <c r="J236" s="144" t="s">
        <v>1699</v>
      </c>
      <c r="K236" s="144" t="s">
        <v>1703</v>
      </c>
      <c r="L236" s="144" t="s">
        <v>936</v>
      </c>
      <c r="M236" s="144" t="s">
        <v>176</v>
      </c>
      <c r="N236" s="144" t="s">
        <v>135</v>
      </c>
      <c r="O236" s="144" t="s">
        <v>178</v>
      </c>
      <c r="P236" s="144" t="s">
        <v>208</v>
      </c>
      <c r="Q236" s="144" t="s">
        <v>179</v>
      </c>
      <c r="R236" s="144" t="s">
        <v>176</v>
      </c>
      <c r="S236" s="144" t="s">
        <v>120</v>
      </c>
      <c r="T236" s="144" t="s">
        <v>173</v>
      </c>
      <c r="U236" s="144" t="s">
        <v>144</v>
      </c>
      <c r="V236" s="144" t="s">
        <v>750</v>
      </c>
      <c r="W236" s="144" t="s">
        <v>925</v>
      </c>
      <c r="X236" s="51" t="str">
        <f t="shared" si="6"/>
        <v>3</v>
      </c>
      <c r="Y236" s="51" t="str">
        <f>IF(T236="","",IF(T236&lt;&gt;'Tabelas auxiliares'!$B$236,"FOLHA DE PESSOAL",IF(X236='Tabelas auxiliares'!$A$237,"CUSTEIO",IF(X236='Tabelas auxiliares'!$A$236,"INVESTIMENTO","ERRO - VERIFICAR"))))</f>
        <v>FOLHA DE PESSOAL</v>
      </c>
      <c r="Z236" s="64">
        <f t="shared" si="7"/>
        <v>582.34</v>
      </c>
      <c r="AA236" s="145"/>
      <c r="AB236" s="145"/>
      <c r="AC236" s="146">
        <v>582.34</v>
      </c>
      <c r="AD236" s="122" t="s">
        <v>1031</v>
      </c>
      <c r="AE236" s="122" t="s">
        <v>176</v>
      </c>
      <c r="AF236" s="122" t="s">
        <v>135</v>
      </c>
      <c r="AG236" s="122" t="s">
        <v>178</v>
      </c>
      <c r="AH236" s="122" t="s">
        <v>208</v>
      </c>
      <c r="AI236" s="122" t="s">
        <v>179</v>
      </c>
      <c r="AJ236" s="122" t="s">
        <v>176</v>
      </c>
      <c r="AK236" s="122" t="s">
        <v>120</v>
      </c>
      <c r="AL236" s="122" t="s">
        <v>173</v>
      </c>
      <c r="AM236" s="122" t="s">
        <v>144</v>
      </c>
      <c r="AN236" s="122" t="s">
        <v>768</v>
      </c>
      <c r="AO236" s="122" t="s">
        <v>933</v>
      </c>
    </row>
    <row r="237" spans="1:41" x14ac:dyDescent="0.25">
      <c r="A237" s="143" t="s">
        <v>1060</v>
      </c>
      <c r="B237" t="s">
        <v>483</v>
      </c>
      <c r="C237" t="s">
        <v>1061</v>
      </c>
      <c r="D237" t="s">
        <v>90</v>
      </c>
      <c r="E237" t="s">
        <v>117</v>
      </c>
      <c r="F237" s="51" t="str">
        <f>IFERROR(VLOOKUP(D237,'Tabelas auxiliares'!$A$3:$B$61,2,FALSE),"")</f>
        <v>SUGEPE-FOLHA - PASEP + AUX. MORADIA</v>
      </c>
      <c r="G237" s="51" t="str">
        <f>IFERROR(VLOOKUP($B237,'Tabelas auxiliares'!$A$65:$C$102,2,FALSE),"")</f>
        <v>Folha de pagamento - Ativos, Previdência, PASEP</v>
      </c>
      <c r="H237" s="51" t="str">
        <f>IFERROR(VLOOKUP($B237,'Tabelas auxiliares'!$A$65:$C$102,3,FALSE),"")</f>
        <v>FOLHA DE PAGAMENTO / CONTRIBUICAO PARA O PSS / SUBSTITUICOES / INSS PATRONAL / PASEP</v>
      </c>
      <c r="I237" s="144" t="s">
        <v>1281</v>
      </c>
      <c r="J237" s="144" t="s">
        <v>1699</v>
      </c>
      <c r="K237" s="144" t="s">
        <v>1703</v>
      </c>
      <c r="L237" s="144" t="s">
        <v>936</v>
      </c>
      <c r="M237" s="144" t="s">
        <v>176</v>
      </c>
      <c r="N237" s="144" t="s">
        <v>135</v>
      </c>
      <c r="O237" s="144" t="s">
        <v>178</v>
      </c>
      <c r="P237" s="144" t="s">
        <v>208</v>
      </c>
      <c r="Q237" s="144" t="s">
        <v>179</v>
      </c>
      <c r="R237" s="144" t="s">
        <v>176</v>
      </c>
      <c r="S237" s="144" t="s">
        <v>120</v>
      </c>
      <c r="T237" s="144" t="s">
        <v>173</v>
      </c>
      <c r="U237" s="144" t="s">
        <v>144</v>
      </c>
      <c r="V237" s="144" t="s">
        <v>751</v>
      </c>
      <c r="W237" s="144" t="s">
        <v>926</v>
      </c>
      <c r="X237" s="51" t="str">
        <f t="shared" si="6"/>
        <v>3</v>
      </c>
      <c r="Y237" s="51" t="str">
        <f>IF(T237="","",IF(T237&lt;&gt;'Tabelas auxiliares'!$B$236,"FOLHA DE PESSOAL",IF(X237='Tabelas auxiliares'!$A$237,"CUSTEIO",IF(X237='Tabelas auxiliares'!$A$236,"INVESTIMENTO","ERRO - VERIFICAR"))))</f>
        <v>FOLHA DE PESSOAL</v>
      </c>
      <c r="Z237" s="64">
        <f t="shared" si="7"/>
        <v>8700.17</v>
      </c>
      <c r="AA237" s="145"/>
      <c r="AB237" s="145"/>
      <c r="AC237" s="146">
        <v>8700.17</v>
      </c>
      <c r="AD237" s="122" t="s">
        <v>1031</v>
      </c>
      <c r="AE237" s="122" t="s">
        <v>176</v>
      </c>
      <c r="AF237" s="122" t="s">
        <v>135</v>
      </c>
      <c r="AG237" s="122" t="s">
        <v>178</v>
      </c>
      <c r="AH237" s="122" t="s">
        <v>208</v>
      </c>
      <c r="AI237" s="122" t="s">
        <v>179</v>
      </c>
      <c r="AJ237" s="122" t="s">
        <v>176</v>
      </c>
      <c r="AK237" s="122" t="s">
        <v>120</v>
      </c>
      <c r="AL237" s="122" t="s">
        <v>173</v>
      </c>
      <c r="AM237" s="122" t="s">
        <v>144</v>
      </c>
      <c r="AN237" s="122" t="s">
        <v>747</v>
      </c>
      <c r="AO237" s="122" t="s">
        <v>923</v>
      </c>
    </row>
    <row r="238" spans="1:41" x14ac:dyDescent="0.25">
      <c r="A238" s="143" t="s">
        <v>1060</v>
      </c>
      <c r="B238" t="s">
        <v>483</v>
      </c>
      <c r="C238" t="s">
        <v>1061</v>
      </c>
      <c r="D238" t="s">
        <v>90</v>
      </c>
      <c r="E238" t="s">
        <v>117</v>
      </c>
      <c r="F238" s="51" t="str">
        <f>IFERROR(VLOOKUP(D238,'Tabelas auxiliares'!$A$3:$B$61,2,FALSE),"")</f>
        <v>SUGEPE-FOLHA - PASEP + AUX. MORADIA</v>
      </c>
      <c r="G238" s="51" t="str">
        <f>IFERROR(VLOOKUP($B238,'Tabelas auxiliares'!$A$65:$C$102,2,FALSE),"")</f>
        <v>Folha de pagamento - Ativos, Previdência, PASEP</v>
      </c>
      <c r="H238" s="51" t="str">
        <f>IFERROR(VLOOKUP($B238,'Tabelas auxiliares'!$A$65:$C$102,3,FALSE),"")</f>
        <v>FOLHA DE PAGAMENTO / CONTRIBUICAO PARA O PSS / SUBSTITUICOES / INSS PATRONAL / PASEP</v>
      </c>
      <c r="I238" s="144" t="s">
        <v>1281</v>
      </c>
      <c r="J238" s="144" t="s">
        <v>1699</v>
      </c>
      <c r="K238" s="144" t="s">
        <v>1703</v>
      </c>
      <c r="L238" s="144" t="s">
        <v>936</v>
      </c>
      <c r="M238" s="144" t="s">
        <v>176</v>
      </c>
      <c r="N238" s="144" t="s">
        <v>135</v>
      </c>
      <c r="O238" s="144" t="s">
        <v>178</v>
      </c>
      <c r="P238" s="144" t="s">
        <v>208</v>
      </c>
      <c r="Q238" s="144" t="s">
        <v>179</v>
      </c>
      <c r="R238" s="144" t="s">
        <v>176</v>
      </c>
      <c r="S238" s="144" t="s">
        <v>120</v>
      </c>
      <c r="T238" s="144" t="s">
        <v>173</v>
      </c>
      <c r="U238" s="144" t="s">
        <v>144</v>
      </c>
      <c r="V238" s="144" t="s">
        <v>752</v>
      </c>
      <c r="W238" s="144" t="s">
        <v>651</v>
      </c>
      <c r="X238" s="51" t="str">
        <f t="shared" si="6"/>
        <v>3</v>
      </c>
      <c r="Y238" s="51" t="str">
        <f>IF(T238="","",IF(T238&lt;&gt;'Tabelas auxiliares'!$B$236,"FOLHA DE PESSOAL",IF(X238='Tabelas auxiliares'!$A$237,"CUSTEIO",IF(X238='Tabelas auxiliares'!$A$236,"INVESTIMENTO","ERRO - VERIFICAR"))))</f>
        <v>FOLHA DE PESSOAL</v>
      </c>
      <c r="Z238" s="64">
        <f t="shared" si="7"/>
        <v>38878.01</v>
      </c>
      <c r="AA238" s="146">
        <v>667.86</v>
      </c>
      <c r="AB238" s="145"/>
      <c r="AC238" s="146">
        <v>38210.15</v>
      </c>
      <c r="AD238" s="122" t="s">
        <v>1031</v>
      </c>
      <c r="AE238" s="122" t="s">
        <v>176</v>
      </c>
      <c r="AF238" s="122" t="s">
        <v>135</v>
      </c>
      <c r="AG238" s="122" t="s">
        <v>178</v>
      </c>
      <c r="AH238" s="122" t="s">
        <v>208</v>
      </c>
      <c r="AI238" s="122" t="s">
        <v>179</v>
      </c>
      <c r="AJ238" s="122" t="s">
        <v>176</v>
      </c>
      <c r="AK238" s="122" t="s">
        <v>120</v>
      </c>
      <c r="AL238" s="122" t="s">
        <v>173</v>
      </c>
      <c r="AM238" s="122" t="s">
        <v>144</v>
      </c>
      <c r="AN238" s="122" t="s">
        <v>937</v>
      </c>
      <c r="AO238" s="122" t="s">
        <v>938</v>
      </c>
    </row>
    <row r="239" spans="1:41" x14ac:dyDescent="0.25">
      <c r="A239" s="143" t="s">
        <v>1060</v>
      </c>
      <c r="B239" t="s">
        <v>483</v>
      </c>
      <c r="C239" t="s">
        <v>1061</v>
      </c>
      <c r="D239" t="s">
        <v>90</v>
      </c>
      <c r="E239" t="s">
        <v>117</v>
      </c>
      <c r="F239" s="51" t="str">
        <f>IFERROR(VLOOKUP(D239,'Tabelas auxiliares'!$A$3:$B$61,2,FALSE),"")</f>
        <v>SUGEPE-FOLHA - PASEP + AUX. MORADIA</v>
      </c>
      <c r="G239" s="51" t="str">
        <f>IFERROR(VLOOKUP($B239,'Tabelas auxiliares'!$A$65:$C$102,2,FALSE),"")</f>
        <v>Folha de pagamento - Ativos, Previdência, PASEP</v>
      </c>
      <c r="H239" s="51" t="str">
        <f>IFERROR(VLOOKUP($B239,'Tabelas auxiliares'!$A$65:$C$102,3,FALSE),"")</f>
        <v>FOLHA DE PAGAMENTO / CONTRIBUICAO PARA O PSS / SUBSTITUICOES / INSS PATRONAL / PASEP</v>
      </c>
      <c r="I239" s="144" t="s">
        <v>1281</v>
      </c>
      <c r="J239" s="144" t="s">
        <v>1699</v>
      </c>
      <c r="K239" s="144" t="s">
        <v>1703</v>
      </c>
      <c r="L239" s="144" t="s">
        <v>936</v>
      </c>
      <c r="M239" s="144" t="s">
        <v>176</v>
      </c>
      <c r="N239" s="144" t="s">
        <v>135</v>
      </c>
      <c r="O239" s="144" t="s">
        <v>178</v>
      </c>
      <c r="P239" s="144" t="s">
        <v>208</v>
      </c>
      <c r="Q239" s="144" t="s">
        <v>179</v>
      </c>
      <c r="R239" s="144" t="s">
        <v>176</v>
      </c>
      <c r="S239" s="144" t="s">
        <v>120</v>
      </c>
      <c r="T239" s="144" t="s">
        <v>173</v>
      </c>
      <c r="U239" s="144" t="s">
        <v>144</v>
      </c>
      <c r="V239" s="144" t="s">
        <v>753</v>
      </c>
      <c r="W239" s="144" t="s">
        <v>652</v>
      </c>
      <c r="X239" s="51" t="str">
        <f t="shared" si="6"/>
        <v>3</v>
      </c>
      <c r="Y239" s="51" t="str">
        <f>IF(T239="","",IF(T239&lt;&gt;'Tabelas auxiliares'!$B$236,"FOLHA DE PESSOAL",IF(X239='Tabelas auxiliares'!$A$237,"CUSTEIO",IF(X239='Tabelas auxiliares'!$A$236,"INVESTIMENTO","ERRO - VERIFICAR"))))</f>
        <v>FOLHA DE PESSOAL</v>
      </c>
      <c r="Z239" s="64">
        <f t="shared" si="7"/>
        <v>7752.71</v>
      </c>
      <c r="AA239" s="146">
        <v>1598.79</v>
      </c>
      <c r="AB239" s="145"/>
      <c r="AC239" s="146">
        <v>6153.92</v>
      </c>
      <c r="AD239" s="122" t="s">
        <v>1031</v>
      </c>
      <c r="AE239" s="122" t="s">
        <v>176</v>
      </c>
      <c r="AF239" s="122" t="s">
        <v>135</v>
      </c>
      <c r="AG239" s="122" t="s">
        <v>178</v>
      </c>
      <c r="AH239" s="122" t="s">
        <v>208</v>
      </c>
      <c r="AI239" s="122" t="s">
        <v>179</v>
      </c>
      <c r="AJ239" s="122" t="s">
        <v>176</v>
      </c>
      <c r="AK239" s="122" t="s">
        <v>120</v>
      </c>
      <c r="AL239" s="122" t="s">
        <v>173</v>
      </c>
      <c r="AM239" s="122" t="s">
        <v>144</v>
      </c>
      <c r="AN239" s="122" t="s">
        <v>748</v>
      </c>
      <c r="AO239" s="122" t="s">
        <v>650</v>
      </c>
    </row>
    <row r="240" spans="1:41" x14ac:dyDescent="0.25">
      <c r="A240" s="143" t="s">
        <v>1060</v>
      </c>
      <c r="B240" t="s">
        <v>483</v>
      </c>
      <c r="C240" t="s">
        <v>1061</v>
      </c>
      <c r="D240" t="s">
        <v>90</v>
      </c>
      <c r="E240" t="s">
        <v>117</v>
      </c>
      <c r="F240" s="51" t="str">
        <f>IFERROR(VLOOKUP(D240,'Tabelas auxiliares'!$A$3:$B$61,2,FALSE),"")</f>
        <v>SUGEPE-FOLHA - PASEP + AUX. MORADIA</v>
      </c>
      <c r="G240" s="51" t="str">
        <f>IFERROR(VLOOKUP($B240,'Tabelas auxiliares'!$A$65:$C$102,2,FALSE),"")</f>
        <v>Folha de pagamento - Ativos, Previdência, PASEP</v>
      </c>
      <c r="H240" s="51" t="str">
        <f>IFERROR(VLOOKUP($B240,'Tabelas auxiliares'!$A$65:$C$102,3,FALSE),"")</f>
        <v>FOLHA DE PAGAMENTO / CONTRIBUICAO PARA O PSS / SUBSTITUICOES / INSS PATRONAL / PASEP</v>
      </c>
      <c r="I240" s="144" t="s">
        <v>1281</v>
      </c>
      <c r="J240" s="144" t="s">
        <v>1699</v>
      </c>
      <c r="K240" s="144" t="s">
        <v>1703</v>
      </c>
      <c r="L240" s="144" t="s">
        <v>936</v>
      </c>
      <c r="M240" s="144" t="s">
        <v>176</v>
      </c>
      <c r="N240" s="144" t="s">
        <v>135</v>
      </c>
      <c r="O240" s="144" t="s">
        <v>178</v>
      </c>
      <c r="P240" s="144" t="s">
        <v>208</v>
      </c>
      <c r="Q240" s="144" t="s">
        <v>179</v>
      </c>
      <c r="R240" s="144" t="s">
        <v>176</v>
      </c>
      <c r="S240" s="144" t="s">
        <v>120</v>
      </c>
      <c r="T240" s="144" t="s">
        <v>173</v>
      </c>
      <c r="U240" s="144" t="s">
        <v>144</v>
      </c>
      <c r="V240" s="144" t="s">
        <v>754</v>
      </c>
      <c r="W240" s="144" t="s">
        <v>653</v>
      </c>
      <c r="X240" s="51" t="str">
        <f t="shared" si="6"/>
        <v>3</v>
      </c>
      <c r="Y240" s="51" t="str">
        <f>IF(T240="","",IF(T240&lt;&gt;'Tabelas auxiliares'!$B$236,"FOLHA DE PESSOAL",IF(X240='Tabelas auxiliares'!$A$237,"CUSTEIO",IF(X240='Tabelas auxiliares'!$A$236,"INVESTIMENTO","ERRO - VERIFICAR"))))</f>
        <v>FOLHA DE PESSOAL</v>
      </c>
      <c r="Z240" s="64">
        <f t="shared" si="7"/>
        <v>7101548.9199999999</v>
      </c>
      <c r="AA240" s="146">
        <v>1477.84</v>
      </c>
      <c r="AB240" s="145"/>
      <c r="AC240" s="146">
        <v>7100071.0800000001</v>
      </c>
      <c r="AD240" s="122" t="s">
        <v>1031</v>
      </c>
      <c r="AE240" s="122" t="s">
        <v>176</v>
      </c>
      <c r="AF240" s="122" t="s">
        <v>135</v>
      </c>
      <c r="AG240" s="122" t="s">
        <v>178</v>
      </c>
      <c r="AH240" s="122" t="s">
        <v>208</v>
      </c>
      <c r="AI240" s="122" t="s">
        <v>179</v>
      </c>
      <c r="AJ240" s="122" t="s">
        <v>176</v>
      </c>
      <c r="AK240" s="122" t="s">
        <v>120</v>
      </c>
      <c r="AL240" s="122" t="s">
        <v>173</v>
      </c>
      <c r="AM240" s="122" t="s">
        <v>144</v>
      </c>
      <c r="AN240" s="122" t="s">
        <v>749</v>
      </c>
      <c r="AO240" s="122" t="s">
        <v>924</v>
      </c>
    </row>
    <row r="241" spans="1:41" x14ac:dyDescent="0.25">
      <c r="A241" s="143" t="s">
        <v>1060</v>
      </c>
      <c r="B241" t="s">
        <v>483</v>
      </c>
      <c r="C241" t="s">
        <v>1061</v>
      </c>
      <c r="D241" t="s">
        <v>90</v>
      </c>
      <c r="E241" t="s">
        <v>117</v>
      </c>
      <c r="F241" s="51" t="str">
        <f>IFERROR(VLOOKUP(D241,'Tabelas auxiliares'!$A$3:$B$61,2,FALSE),"")</f>
        <v>SUGEPE-FOLHA - PASEP + AUX. MORADIA</v>
      </c>
      <c r="G241" s="51" t="str">
        <f>IFERROR(VLOOKUP($B241,'Tabelas auxiliares'!$A$65:$C$102,2,FALSE),"")</f>
        <v>Folha de pagamento - Ativos, Previdência, PASEP</v>
      </c>
      <c r="H241" s="51" t="str">
        <f>IFERROR(VLOOKUP($B241,'Tabelas auxiliares'!$A$65:$C$102,3,FALSE),"")</f>
        <v>FOLHA DE PAGAMENTO / CONTRIBUICAO PARA O PSS / SUBSTITUICOES / INSS PATRONAL / PASEP</v>
      </c>
      <c r="I241" s="144" t="s">
        <v>1281</v>
      </c>
      <c r="J241" s="144" t="s">
        <v>1699</v>
      </c>
      <c r="K241" s="144" t="s">
        <v>1703</v>
      </c>
      <c r="L241" s="144" t="s">
        <v>936</v>
      </c>
      <c r="M241" s="144" t="s">
        <v>176</v>
      </c>
      <c r="N241" s="144" t="s">
        <v>135</v>
      </c>
      <c r="O241" s="144" t="s">
        <v>178</v>
      </c>
      <c r="P241" s="144" t="s">
        <v>208</v>
      </c>
      <c r="Q241" s="144" t="s">
        <v>179</v>
      </c>
      <c r="R241" s="144" t="s">
        <v>176</v>
      </c>
      <c r="S241" s="144" t="s">
        <v>120</v>
      </c>
      <c r="T241" s="144" t="s">
        <v>173</v>
      </c>
      <c r="U241" s="144" t="s">
        <v>144</v>
      </c>
      <c r="V241" s="144" t="s">
        <v>755</v>
      </c>
      <c r="W241" s="144" t="s">
        <v>654</v>
      </c>
      <c r="X241" s="51" t="str">
        <f t="shared" si="6"/>
        <v>3</v>
      </c>
      <c r="Y241" s="51" t="str">
        <f>IF(T241="","",IF(T241&lt;&gt;'Tabelas auxiliares'!$B$236,"FOLHA DE PESSOAL",IF(X241='Tabelas auxiliares'!$A$237,"CUSTEIO",IF(X241='Tabelas auxiliares'!$A$236,"INVESTIMENTO","ERRO - VERIFICAR"))))</f>
        <v>FOLHA DE PESSOAL</v>
      </c>
      <c r="Z241" s="64">
        <f t="shared" si="7"/>
        <v>105816.88</v>
      </c>
      <c r="AA241" s="146">
        <v>1397.75</v>
      </c>
      <c r="AB241" s="145"/>
      <c r="AC241" s="146">
        <v>104419.13</v>
      </c>
      <c r="AD241" s="122" t="s">
        <v>1031</v>
      </c>
      <c r="AE241" s="122" t="s">
        <v>176</v>
      </c>
      <c r="AF241" s="122" t="s">
        <v>135</v>
      </c>
      <c r="AG241" s="122" t="s">
        <v>178</v>
      </c>
      <c r="AH241" s="122" t="s">
        <v>208</v>
      </c>
      <c r="AI241" s="122" t="s">
        <v>179</v>
      </c>
      <c r="AJ241" s="122" t="s">
        <v>176</v>
      </c>
      <c r="AK241" s="122" t="s">
        <v>120</v>
      </c>
      <c r="AL241" s="122" t="s">
        <v>173</v>
      </c>
      <c r="AM241" s="122" t="s">
        <v>144</v>
      </c>
      <c r="AN241" s="122" t="s">
        <v>750</v>
      </c>
      <c r="AO241" s="122" t="s">
        <v>925</v>
      </c>
    </row>
    <row r="242" spans="1:41" x14ac:dyDescent="0.25">
      <c r="A242" s="143" t="s">
        <v>1060</v>
      </c>
      <c r="B242" t="s">
        <v>483</v>
      </c>
      <c r="C242" t="s">
        <v>1061</v>
      </c>
      <c r="D242" t="s">
        <v>90</v>
      </c>
      <c r="E242" t="s">
        <v>117</v>
      </c>
      <c r="F242" s="51" t="str">
        <f>IFERROR(VLOOKUP(D242,'Tabelas auxiliares'!$A$3:$B$61,2,FALSE),"")</f>
        <v>SUGEPE-FOLHA - PASEP + AUX. MORADIA</v>
      </c>
      <c r="G242" s="51" t="str">
        <f>IFERROR(VLOOKUP($B242,'Tabelas auxiliares'!$A$65:$C$102,2,FALSE),"")</f>
        <v>Folha de pagamento - Ativos, Previdência, PASEP</v>
      </c>
      <c r="H242" s="51" t="str">
        <f>IFERROR(VLOOKUP($B242,'Tabelas auxiliares'!$A$65:$C$102,3,FALSE),"")</f>
        <v>FOLHA DE PAGAMENTO / CONTRIBUICAO PARA O PSS / SUBSTITUICOES / INSS PATRONAL / PASEP</v>
      </c>
      <c r="I242" s="144" t="s">
        <v>1281</v>
      </c>
      <c r="J242" s="144" t="s">
        <v>1699</v>
      </c>
      <c r="K242" s="144" t="s">
        <v>1703</v>
      </c>
      <c r="L242" s="144" t="s">
        <v>936</v>
      </c>
      <c r="M242" s="144" t="s">
        <v>176</v>
      </c>
      <c r="N242" s="144" t="s">
        <v>135</v>
      </c>
      <c r="O242" s="144" t="s">
        <v>178</v>
      </c>
      <c r="P242" s="144" t="s">
        <v>208</v>
      </c>
      <c r="Q242" s="144" t="s">
        <v>179</v>
      </c>
      <c r="R242" s="144" t="s">
        <v>176</v>
      </c>
      <c r="S242" s="144" t="s">
        <v>120</v>
      </c>
      <c r="T242" s="144" t="s">
        <v>173</v>
      </c>
      <c r="U242" s="144" t="s">
        <v>144</v>
      </c>
      <c r="V242" s="144" t="s">
        <v>756</v>
      </c>
      <c r="W242" s="144" t="s">
        <v>927</v>
      </c>
      <c r="X242" s="51" t="str">
        <f t="shared" si="6"/>
        <v>3</v>
      </c>
      <c r="Y242" s="51" t="str">
        <f>IF(T242="","",IF(T242&lt;&gt;'Tabelas auxiliares'!$B$236,"FOLHA DE PESSOAL",IF(X242='Tabelas auxiliares'!$A$237,"CUSTEIO",IF(X242='Tabelas auxiliares'!$A$236,"INVESTIMENTO","ERRO - VERIFICAR"))))</f>
        <v>FOLHA DE PESSOAL</v>
      </c>
      <c r="Z242" s="64">
        <f t="shared" si="7"/>
        <v>193711.58</v>
      </c>
      <c r="AA242" s="145"/>
      <c r="AB242" s="145"/>
      <c r="AC242" s="146">
        <v>193711.58</v>
      </c>
      <c r="AD242" s="122" t="s">
        <v>1031</v>
      </c>
      <c r="AE242" s="122" t="s">
        <v>176</v>
      </c>
      <c r="AF242" s="122" t="s">
        <v>135</v>
      </c>
      <c r="AG242" s="122" t="s">
        <v>178</v>
      </c>
      <c r="AH242" s="122" t="s">
        <v>208</v>
      </c>
      <c r="AI242" s="122" t="s">
        <v>179</v>
      </c>
      <c r="AJ242" s="122" t="s">
        <v>176</v>
      </c>
      <c r="AK242" s="122" t="s">
        <v>120</v>
      </c>
      <c r="AL242" s="122" t="s">
        <v>173</v>
      </c>
      <c r="AM242" s="122" t="s">
        <v>144</v>
      </c>
      <c r="AN242" s="122" t="s">
        <v>751</v>
      </c>
      <c r="AO242" s="122" t="s">
        <v>926</v>
      </c>
    </row>
    <row r="243" spans="1:41" x14ac:dyDescent="0.25">
      <c r="A243" s="143" t="s">
        <v>1060</v>
      </c>
      <c r="B243" t="s">
        <v>483</v>
      </c>
      <c r="C243" t="s">
        <v>1061</v>
      </c>
      <c r="D243" t="s">
        <v>90</v>
      </c>
      <c r="E243" t="s">
        <v>117</v>
      </c>
      <c r="F243" s="51" t="str">
        <f>IFERROR(VLOOKUP(D243,'Tabelas auxiliares'!$A$3:$B$61,2,FALSE),"")</f>
        <v>SUGEPE-FOLHA - PASEP + AUX. MORADIA</v>
      </c>
      <c r="G243" s="51" t="str">
        <f>IFERROR(VLOOKUP($B243,'Tabelas auxiliares'!$A$65:$C$102,2,FALSE),"")</f>
        <v>Folha de pagamento - Ativos, Previdência, PASEP</v>
      </c>
      <c r="H243" s="51" t="str">
        <f>IFERROR(VLOOKUP($B243,'Tabelas auxiliares'!$A$65:$C$102,3,FALSE),"")</f>
        <v>FOLHA DE PAGAMENTO / CONTRIBUICAO PARA O PSS / SUBSTITUICOES / INSS PATRONAL / PASEP</v>
      </c>
      <c r="I243" s="144" t="s">
        <v>1281</v>
      </c>
      <c r="J243" s="144" t="s">
        <v>1699</v>
      </c>
      <c r="K243" s="144" t="s">
        <v>1703</v>
      </c>
      <c r="L243" s="144" t="s">
        <v>936</v>
      </c>
      <c r="M243" s="144" t="s">
        <v>176</v>
      </c>
      <c r="N243" s="144" t="s">
        <v>135</v>
      </c>
      <c r="O243" s="144" t="s">
        <v>178</v>
      </c>
      <c r="P243" s="144" t="s">
        <v>208</v>
      </c>
      <c r="Q243" s="144" t="s">
        <v>179</v>
      </c>
      <c r="R243" s="144" t="s">
        <v>176</v>
      </c>
      <c r="S243" s="144" t="s">
        <v>120</v>
      </c>
      <c r="T243" s="144" t="s">
        <v>173</v>
      </c>
      <c r="U243" s="144" t="s">
        <v>144</v>
      </c>
      <c r="V243" s="144" t="s">
        <v>757</v>
      </c>
      <c r="W243" s="144" t="s">
        <v>655</v>
      </c>
      <c r="X243" s="51" t="str">
        <f t="shared" si="6"/>
        <v>3</v>
      </c>
      <c r="Y243" s="51" t="str">
        <f>IF(T243="","",IF(T243&lt;&gt;'Tabelas auxiliares'!$B$236,"FOLHA DE PESSOAL",IF(X243='Tabelas auxiliares'!$A$237,"CUSTEIO",IF(X243='Tabelas auxiliares'!$A$236,"INVESTIMENTO","ERRO - VERIFICAR"))))</f>
        <v>FOLHA DE PESSOAL</v>
      </c>
      <c r="Z243" s="64">
        <f t="shared" si="7"/>
        <v>5017.25</v>
      </c>
      <c r="AA243" s="145"/>
      <c r="AB243" s="145"/>
      <c r="AC243" s="146">
        <v>5017.25</v>
      </c>
      <c r="AD243" s="122" t="s">
        <v>1031</v>
      </c>
      <c r="AE243" s="122" t="s">
        <v>176</v>
      </c>
      <c r="AF243" s="122" t="s">
        <v>135</v>
      </c>
      <c r="AG243" s="122" t="s">
        <v>178</v>
      </c>
      <c r="AH243" s="122" t="s">
        <v>208</v>
      </c>
      <c r="AI243" s="122" t="s">
        <v>179</v>
      </c>
      <c r="AJ243" s="122" t="s">
        <v>176</v>
      </c>
      <c r="AK243" s="122" t="s">
        <v>120</v>
      </c>
      <c r="AL243" s="122" t="s">
        <v>173</v>
      </c>
      <c r="AM243" s="122" t="s">
        <v>144</v>
      </c>
      <c r="AN243" s="122" t="s">
        <v>752</v>
      </c>
      <c r="AO243" s="122" t="s">
        <v>651</v>
      </c>
    </row>
    <row r="244" spans="1:41" x14ac:dyDescent="0.25">
      <c r="A244" s="143" t="s">
        <v>1060</v>
      </c>
      <c r="B244" t="s">
        <v>483</v>
      </c>
      <c r="C244" t="s">
        <v>1061</v>
      </c>
      <c r="D244" t="s">
        <v>90</v>
      </c>
      <c r="E244" t="s">
        <v>117</v>
      </c>
      <c r="F244" s="51" t="str">
        <f>IFERROR(VLOOKUP(D244,'Tabelas auxiliares'!$A$3:$B$61,2,FALSE),"")</f>
        <v>SUGEPE-FOLHA - PASEP + AUX. MORADIA</v>
      </c>
      <c r="G244" s="51" t="str">
        <f>IFERROR(VLOOKUP($B244,'Tabelas auxiliares'!$A$65:$C$102,2,FALSE),"")</f>
        <v>Folha de pagamento - Ativos, Previdência, PASEP</v>
      </c>
      <c r="H244" s="51" t="str">
        <f>IFERROR(VLOOKUP($B244,'Tabelas auxiliares'!$A$65:$C$102,3,FALSE),"")</f>
        <v>FOLHA DE PAGAMENTO / CONTRIBUICAO PARA O PSS / SUBSTITUICOES / INSS PATRONAL / PASEP</v>
      </c>
      <c r="I244" s="144" t="s">
        <v>1281</v>
      </c>
      <c r="J244" s="144" t="s">
        <v>1699</v>
      </c>
      <c r="K244" s="144" t="s">
        <v>1703</v>
      </c>
      <c r="L244" s="144" t="s">
        <v>936</v>
      </c>
      <c r="M244" s="144" t="s">
        <v>176</v>
      </c>
      <c r="N244" s="144" t="s">
        <v>135</v>
      </c>
      <c r="O244" s="144" t="s">
        <v>178</v>
      </c>
      <c r="P244" s="144" t="s">
        <v>208</v>
      </c>
      <c r="Q244" s="144" t="s">
        <v>179</v>
      </c>
      <c r="R244" s="144" t="s">
        <v>176</v>
      </c>
      <c r="S244" s="144" t="s">
        <v>120</v>
      </c>
      <c r="T244" s="144" t="s">
        <v>173</v>
      </c>
      <c r="U244" s="144" t="s">
        <v>144</v>
      </c>
      <c r="V244" s="144" t="s">
        <v>758</v>
      </c>
      <c r="W244" s="144" t="s">
        <v>656</v>
      </c>
      <c r="X244" s="51" t="str">
        <f t="shared" si="6"/>
        <v>3</v>
      </c>
      <c r="Y244" s="51" t="str">
        <f>IF(T244="","",IF(T244&lt;&gt;'Tabelas auxiliares'!$B$236,"FOLHA DE PESSOAL",IF(X244='Tabelas auxiliares'!$A$237,"CUSTEIO",IF(X244='Tabelas auxiliares'!$A$236,"INVESTIMENTO","ERRO - VERIFICAR"))))</f>
        <v>FOLHA DE PESSOAL</v>
      </c>
      <c r="Z244" s="64">
        <f t="shared" si="7"/>
        <v>25230.329999999998</v>
      </c>
      <c r="AA244" s="146">
        <v>1089.69</v>
      </c>
      <c r="AB244" s="145"/>
      <c r="AC244" s="146">
        <v>24140.639999999999</v>
      </c>
      <c r="AD244" s="122" t="s">
        <v>1031</v>
      </c>
      <c r="AE244" s="122" t="s">
        <v>176</v>
      </c>
      <c r="AF244" s="122" t="s">
        <v>135</v>
      </c>
      <c r="AG244" s="122" t="s">
        <v>178</v>
      </c>
      <c r="AH244" s="122" t="s">
        <v>208</v>
      </c>
      <c r="AI244" s="122" t="s">
        <v>179</v>
      </c>
      <c r="AJ244" s="122" t="s">
        <v>176</v>
      </c>
      <c r="AK244" s="122" t="s">
        <v>120</v>
      </c>
      <c r="AL244" s="122" t="s">
        <v>173</v>
      </c>
      <c r="AM244" s="122" t="s">
        <v>144</v>
      </c>
      <c r="AN244" s="122" t="s">
        <v>753</v>
      </c>
      <c r="AO244" s="122" t="s">
        <v>652</v>
      </c>
    </row>
    <row r="245" spans="1:41" x14ac:dyDescent="0.25">
      <c r="A245" s="143" t="s">
        <v>1060</v>
      </c>
      <c r="B245" t="s">
        <v>483</v>
      </c>
      <c r="C245" t="s">
        <v>1061</v>
      </c>
      <c r="D245" t="s">
        <v>90</v>
      </c>
      <c r="E245" t="s">
        <v>117</v>
      </c>
      <c r="F245" s="51" t="str">
        <f>IFERROR(VLOOKUP(D245,'Tabelas auxiliares'!$A$3:$B$61,2,FALSE),"")</f>
        <v>SUGEPE-FOLHA - PASEP + AUX. MORADIA</v>
      </c>
      <c r="G245" s="51" t="str">
        <f>IFERROR(VLOOKUP($B245,'Tabelas auxiliares'!$A$65:$C$102,2,FALSE),"")</f>
        <v>Folha de pagamento - Ativos, Previdência, PASEP</v>
      </c>
      <c r="H245" s="51" t="str">
        <f>IFERROR(VLOOKUP($B245,'Tabelas auxiliares'!$A$65:$C$102,3,FALSE),"")</f>
        <v>FOLHA DE PAGAMENTO / CONTRIBUICAO PARA O PSS / SUBSTITUICOES / INSS PATRONAL / PASEP</v>
      </c>
      <c r="I245" s="144" t="s">
        <v>1281</v>
      </c>
      <c r="J245" s="144" t="s">
        <v>1699</v>
      </c>
      <c r="K245" s="144" t="s">
        <v>1703</v>
      </c>
      <c r="L245" s="144" t="s">
        <v>936</v>
      </c>
      <c r="M245" s="144" t="s">
        <v>176</v>
      </c>
      <c r="N245" s="144" t="s">
        <v>135</v>
      </c>
      <c r="O245" s="144" t="s">
        <v>178</v>
      </c>
      <c r="P245" s="144" t="s">
        <v>208</v>
      </c>
      <c r="Q245" s="144" t="s">
        <v>179</v>
      </c>
      <c r="R245" s="144" t="s">
        <v>176</v>
      </c>
      <c r="S245" s="144" t="s">
        <v>120</v>
      </c>
      <c r="T245" s="144" t="s">
        <v>173</v>
      </c>
      <c r="U245" s="144" t="s">
        <v>144</v>
      </c>
      <c r="V245" s="144" t="s">
        <v>759</v>
      </c>
      <c r="W245" s="144" t="s">
        <v>657</v>
      </c>
      <c r="X245" s="51" t="str">
        <f t="shared" si="6"/>
        <v>3</v>
      </c>
      <c r="Y245" s="51" t="str">
        <f>IF(T245="","",IF(T245&lt;&gt;'Tabelas auxiliares'!$B$236,"FOLHA DE PESSOAL",IF(X245='Tabelas auxiliares'!$A$237,"CUSTEIO",IF(X245='Tabelas auxiliares'!$A$236,"INVESTIMENTO","ERRO - VERIFICAR"))))</f>
        <v>FOLHA DE PESSOAL</v>
      </c>
      <c r="Z245" s="64">
        <f t="shared" si="7"/>
        <v>386299.65</v>
      </c>
      <c r="AA245" s="145"/>
      <c r="AB245" s="145"/>
      <c r="AC245" s="146">
        <v>386299.65</v>
      </c>
      <c r="AD245" s="122" t="s">
        <v>1031</v>
      </c>
      <c r="AE245" s="122" t="s">
        <v>176</v>
      </c>
      <c r="AF245" s="122" t="s">
        <v>135</v>
      </c>
      <c r="AG245" s="122" t="s">
        <v>178</v>
      </c>
      <c r="AH245" s="122" t="s">
        <v>208</v>
      </c>
      <c r="AI245" s="122" t="s">
        <v>179</v>
      </c>
      <c r="AJ245" s="122" t="s">
        <v>176</v>
      </c>
      <c r="AK245" s="122" t="s">
        <v>120</v>
      </c>
      <c r="AL245" s="122" t="s">
        <v>173</v>
      </c>
      <c r="AM245" s="122" t="s">
        <v>144</v>
      </c>
      <c r="AN245" s="122" t="s">
        <v>754</v>
      </c>
      <c r="AO245" s="122" t="s">
        <v>653</v>
      </c>
    </row>
    <row r="246" spans="1:41" x14ac:dyDescent="0.25">
      <c r="A246" s="143" t="s">
        <v>1060</v>
      </c>
      <c r="B246" t="s">
        <v>483</v>
      </c>
      <c r="C246" t="s">
        <v>1061</v>
      </c>
      <c r="D246" t="s">
        <v>90</v>
      </c>
      <c r="E246" t="s">
        <v>117</v>
      </c>
      <c r="F246" s="51" t="str">
        <f>IFERROR(VLOOKUP(D246,'Tabelas auxiliares'!$A$3:$B$61,2,FALSE),"")</f>
        <v>SUGEPE-FOLHA - PASEP + AUX. MORADIA</v>
      </c>
      <c r="G246" s="51" t="str">
        <f>IFERROR(VLOOKUP($B246,'Tabelas auxiliares'!$A$65:$C$102,2,FALSE),"")</f>
        <v>Folha de pagamento - Ativos, Previdência, PASEP</v>
      </c>
      <c r="H246" s="51" t="str">
        <f>IFERROR(VLOOKUP($B246,'Tabelas auxiliares'!$A$65:$C$102,3,FALSE),"")</f>
        <v>FOLHA DE PAGAMENTO / CONTRIBUICAO PARA O PSS / SUBSTITUICOES / INSS PATRONAL / PASEP</v>
      </c>
      <c r="I246" s="144" t="s">
        <v>1281</v>
      </c>
      <c r="J246" s="144" t="s">
        <v>1699</v>
      </c>
      <c r="K246" s="144" t="s">
        <v>1703</v>
      </c>
      <c r="L246" s="144" t="s">
        <v>936</v>
      </c>
      <c r="M246" s="144" t="s">
        <v>176</v>
      </c>
      <c r="N246" s="144" t="s">
        <v>135</v>
      </c>
      <c r="O246" s="144" t="s">
        <v>178</v>
      </c>
      <c r="P246" s="144" t="s">
        <v>208</v>
      </c>
      <c r="Q246" s="144" t="s">
        <v>179</v>
      </c>
      <c r="R246" s="144" t="s">
        <v>176</v>
      </c>
      <c r="S246" s="144" t="s">
        <v>120</v>
      </c>
      <c r="T246" s="144" t="s">
        <v>173</v>
      </c>
      <c r="U246" s="144" t="s">
        <v>144</v>
      </c>
      <c r="V246" s="144" t="s">
        <v>760</v>
      </c>
      <c r="W246" s="144" t="s">
        <v>658</v>
      </c>
      <c r="X246" s="51" t="str">
        <f t="shared" si="6"/>
        <v>3</v>
      </c>
      <c r="Y246" s="51" t="str">
        <f>IF(T246="","",IF(T246&lt;&gt;'Tabelas auxiliares'!$B$236,"FOLHA DE PESSOAL",IF(X246='Tabelas auxiliares'!$A$237,"CUSTEIO",IF(X246='Tabelas auxiliares'!$A$236,"INVESTIMENTO","ERRO - VERIFICAR"))))</f>
        <v>FOLHA DE PESSOAL</v>
      </c>
      <c r="Z246" s="64">
        <f t="shared" si="7"/>
        <v>1180168.2</v>
      </c>
      <c r="AA246" s="146">
        <v>9889.43</v>
      </c>
      <c r="AB246" s="145"/>
      <c r="AC246" s="146">
        <v>1170278.77</v>
      </c>
      <c r="AD246" s="122" t="s">
        <v>1031</v>
      </c>
      <c r="AE246" s="122" t="s">
        <v>176</v>
      </c>
      <c r="AF246" s="122" t="s">
        <v>135</v>
      </c>
      <c r="AG246" s="122" t="s">
        <v>178</v>
      </c>
      <c r="AH246" s="122" t="s">
        <v>208</v>
      </c>
      <c r="AI246" s="122" t="s">
        <v>179</v>
      </c>
      <c r="AJ246" s="122" t="s">
        <v>176</v>
      </c>
      <c r="AK246" s="122" t="s">
        <v>120</v>
      </c>
      <c r="AL246" s="122" t="s">
        <v>173</v>
      </c>
      <c r="AM246" s="122" t="s">
        <v>144</v>
      </c>
      <c r="AN246" s="122" t="s">
        <v>755</v>
      </c>
      <c r="AO246" s="122" t="s">
        <v>654</v>
      </c>
    </row>
    <row r="247" spans="1:41" x14ac:dyDescent="0.25">
      <c r="A247" s="143" t="s">
        <v>1060</v>
      </c>
      <c r="B247" t="s">
        <v>483</v>
      </c>
      <c r="C247" t="s">
        <v>1061</v>
      </c>
      <c r="D247" t="s">
        <v>90</v>
      </c>
      <c r="E247" t="s">
        <v>117</v>
      </c>
      <c r="F247" s="51" t="str">
        <f>IFERROR(VLOOKUP(D247,'Tabelas auxiliares'!$A$3:$B$61,2,FALSE),"")</f>
        <v>SUGEPE-FOLHA - PASEP + AUX. MORADIA</v>
      </c>
      <c r="G247" s="51" t="str">
        <f>IFERROR(VLOOKUP($B247,'Tabelas auxiliares'!$A$65:$C$102,2,FALSE),"")</f>
        <v>Folha de pagamento - Ativos, Previdência, PASEP</v>
      </c>
      <c r="H247" s="51" t="str">
        <f>IFERROR(VLOOKUP($B247,'Tabelas auxiliares'!$A$65:$C$102,3,FALSE),"")</f>
        <v>FOLHA DE PAGAMENTO / CONTRIBUICAO PARA O PSS / SUBSTITUICOES / INSS PATRONAL / PASEP</v>
      </c>
      <c r="I247" s="144" t="s">
        <v>1281</v>
      </c>
      <c r="J247" s="144" t="s">
        <v>1699</v>
      </c>
      <c r="K247" s="144" t="s">
        <v>1703</v>
      </c>
      <c r="L247" s="144" t="s">
        <v>936</v>
      </c>
      <c r="M247" s="144" t="s">
        <v>176</v>
      </c>
      <c r="N247" s="144" t="s">
        <v>135</v>
      </c>
      <c r="O247" s="144" t="s">
        <v>178</v>
      </c>
      <c r="P247" s="144" t="s">
        <v>208</v>
      </c>
      <c r="Q247" s="144" t="s">
        <v>179</v>
      </c>
      <c r="R247" s="144" t="s">
        <v>176</v>
      </c>
      <c r="S247" s="144" t="s">
        <v>120</v>
      </c>
      <c r="T247" s="144" t="s">
        <v>173</v>
      </c>
      <c r="U247" s="144" t="s">
        <v>144</v>
      </c>
      <c r="V247" s="144" t="s">
        <v>761</v>
      </c>
      <c r="W247" s="144" t="s">
        <v>659</v>
      </c>
      <c r="X247" s="51" t="str">
        <f t="shared" si="6"/>
        <v>3</v>
      </c>
      <c r="Y247" s="51" t="str">
        <f>IF(T247="","",IF(T247&lt;&gt;'Tabelas auxiliares'!$B$236,"FOLHA DE PESSOAL",IF(X247='Tabelas auxiliares'!$A$237,"CUSTEIO",IF(X247='Tabelas auxiliares'!$A$236,"INVESTIMENTO","ERRO - VERIFICAR"))))</f>
        <v>FOLHA DE PESSOAL</v>
      </c>
      <c r="Z247" s="64">
        <f t="shared" si="7"/>
        <v>93320.7</v>
      </c>
      <c r="AA247" s="146">
        <v>27663.3</v>
      </c>
      <c r="AB247" s="145"/>
      <c r="AC247" s="146">
        <v>65657.399999999994</v>
      </c>
      <c r="AD247" s="122" t="s">
        <v>1031</v>
      </c>
      <c r="AE247" s="122" t="s">
        <v>176</v>
      </c>
      <c r="AF247" s="122" t="s">
        <v>135</v>
      </c>
      <c r="AG247" s="122" t="s">
        <v>178</v>
      </c>
      <c r="AH247" s="122" t="s">
        <v>208</v>
      </c>
      <c r="AI247" s="122" t="s">
        <v>179</v>
      </c>
      <c r="AJ247" s="122" t="s">
        <v>176</v>
      </c>
      <c r="AK247" s="122" t="s">
        <v>120</v>
      </c>
      <c r="AL247" s="122" t="s">
        <v>173</v>
      </c>
      <c r="AM247" s="122" t="s">
        <v>144</v>
      </c>
      <c r="AN247" s="122" t="s">
        <v>756</v>
      </c>
      <c r="AO247" s="122" t="s">
        <v>927</v>
      </c>
    </row>
    <row r="248" spans="1:41" x14ac:dyDescent="0.25">
      <c r="A248" s="143" t="s">
        <v>1060</v>
      </c>
      <c r="B248" t="s">
        <v>483</v>
      </c>
      <c r="C248" t="s">
        <v>1061</v>
      </c>
      <c r="D248" t="s">
        <v>90</v>
      </c>
      <c r="E248" t="s">
        <v>117</v>
      </c>
      <c r="F248" s="51" t="str">
        <f>IFERROR(VLOOKUP(D248,'Tabelas auxiliares'!$A$3:$B$61,2,FALSE),"")</f>
        <v>SUGEPE-FOLHA - PASEP + AUX. MORADIA</v>
      </c>
      <c r="G248" s="51" t="str">
        <f>IFERROR(VLOOKUP($B248,'Tabelas auxiliares'!$A$65:$C$102,2,FALSE),"")</f>
        <v>Folha de pagamento - Ativos, Previdência, PASEP</v>
      </c>
      <c r="H248" s="51" t="str">
        <f>IFERROR(VLOOKUP($B248,'Tabelas auxiliares'!$A$65:$C$102,3,FALSE),"")</f>
        <v>FOLHA DE PAGAMENTO / CONTRIBUICAO PARA O PSS / SUBSTITUICOES / INSS PATRONAL / PASEP</v>
      </c>
      <c r="I248" s="144" t="s">
        <v>1281</v>
      </c>
      <c r="J248" s="144" t="s">
        <v>1699</v>
      </c>
      <c r="K248" s="144" t="s">
        <v>1704</v>
      </c>
      <c r="L248" s="144" t="s">
        <v>936</v>
      </c>
      <c r="M248" s="144" t="s">
        <v>176</v>
      </c>
      <c r="N248" s="144" t="s">
        <v>135</v>
      </c>
      <c r="O248" s="144" t="s">
        <v>178</v>
      </c>
      <c r="P248" s="144" t="s">
        <v>208</v>
      </c>
      <c r="Q248" s="144" t="s">
        <v>179</v>
      </c>
      <c r="R248" s="144" t="s">
        <v>176</v>
      </c>
      <c r="S248" s="144" t="s">
        <v>120</v>
      </c>
      <c r="T248" s="144" t="s">
        <v>173</v>
      </c>
      <c r="U248" s="144" t="s">
        <v>144</v>
      </c>
      <c r="V248" s="144" t="s">
        <v>762</v>
      </c>
      <c r="W248" s="144" t="s">
        <v>928</v>
      </c>
      <c r="X248" s="51" t="str">
        <f t="shared" si="6"/>
        <v>3</v>
      </c>
      <c r="Y248" s="51" t="str">
        <f>IF(T248="","",IF(T248&lt;&gt;'Tabelas auxiliares'!$B$236,"FOLHA DE PESSOAL",IF(X248='Tabelas auxiliares'!$A$237,"CUSTEIO",IF(X248='Tabelas auxiliares'!$A$236,"INVESTIMENTO","ERRO - VERIFICAR"))))</f>
        <v>FOLHA DE PESSOAL</v>
      </c>
      <c r="Z248" s="64">
        <f t="shared" si="7"/>
        <v>8788.32</v>
      </c>
      <c r="AA248" s="145"/>
      <c r="AB248" s="145"/>
      <c r="AC248" s="146">
        <v>8788.32</v>
      </c>
      <c r="AD248" s="122" t="s">
        <v>1031</v>
      </c>
      <c r="AE248" s="122" t="s">
        <v>176</v>
      </c>
      <c r="AF248" s="122" t="s">
        <v>135</v>
      </c>
      <c r="AG248" s="122" t="s">
        <v>178</v>
      </c>
      <c r="AH248" s="122" t="s">
        <v>208</v>
      </c>
      <c r="AI248" s="122" t="s">
        <v>179</v>
      </c>
      <c r="AJ248" s="122" t="s">
        <v>176</v>
      </c>
      <c r="AK248" s="122" t="s">
        <v>120</v>
      </c>
      <c r="AL248" s="122" t="s">
        <v>173</v>
      </c>
      <c r="AM248" s="122" t="s">
        <v>144</v>
      </c>
      <c r="AN248" s="122" t="s">
        <v>757</v>
      </c>
      <c r="AO248" s="122" t="s">
        <v>655</v>
      </c>
    </row>
    <row r="249" spans="1:41" x14ac:dyDescent="0.25">
      <c r="A249" s="143" t="s">
        <v>1060</v>
      </c>
      <c r="B249" t="s">
        <v>483</v>
      </c>
      <c r="C249" t="s">
        <v>1061</v>
      </c>
      <c r="D249" t="s">
        <v>90</v>
      </c>
      <c r="E249" t="s">
        <v>117</v>
      </c>
      <c r="F249" s="51" t="str">
        <f>IFERROR(VLOOKUP(D249,'Tabelas auxiliares'!$A$3:$B$61,2,FALSE),"")</f>
        <v>SUGEPE-FOLHA - PASEP + AUX. MORADIA</v>
      </c>
      <c r="G249" s="51" t="str">
        <f>IFERROR(VLOOKUP($B249,'Tabelas auxiliares'!$A$65:$C$102,2,FALSE),"")</f>
        <v>Folha de pagamento - Ativos, Previdência, PASEP</v>
      </c>
      <c r="H249" s="51" t="str">
        <f>IFERROR(VLOOKUP($B249,'Tabelas auxiliares'!$A$65:$C$102,3,FALSE),"")</f>
        <v>FOLHA DE PAGAMENTO / CONTRIBUICAO PARA O PSS / SUBSTITUICOES / INSS PATRONAL / PASEP</v>
      </c>
      <c r="I249" s="144" t="s">
        <v>1281</v>
      </c>
      <c r="J249" s="144" t="s">
        <v>1699</v>
      </c>
      <c r="K249" s="144" t="s">
        <v>1705</v>
      </c>
      <c r="L249" s="144" t="s">
        <v>936</v>
      </c>
      <c r="M249" s="144" t="s">
        <v>176</v>
      </c>
      <c r="N249" s="144" t="s">
        <v>135</v>
      </c>
      <c r="O249" s="144" t="s">
        <v>178</v>
      </c>
      <c r="P249" s="144" t="s">
        <v>208</v>
      </c>
      <c r="Q249" s="144" t="s">
        <v>179</v>
      </c>
      <c r="R249" s="144" t="s">
        <v>176</v>
      </c>
      <c r="S249" s="144" t="s">
        <v>120</v>
      </c>
      <c r="T249" s="144" t="s">
        <v>173</v>
      </c>
      <c r="U249" s="144" t="s">
        <v>144</v>
      </c>
      <c r="V249" s="144" t="s">
        <v>763</v>
      </c>
      <c r="W249" s="144" t="s">
        <v>660</v>
      </c>
      <c r="X249" s="51" t="str">
        <f t="shared" si="6"/>
        <v>3</v>
      </c>
      <c r="Y249" s="51" t="str">
        <f>IF(T249="","",IF(T249&lt;&gt;'Tabelas auxiliares'!$B$236,"FOLHA DE PESSOAL",IF(X249='Tabelas auxiliares'!$A$237,"CUSTEIO",IF(X249='Tabelas auxiliares'!$A$236,"INVESTIMENTO","ERRO - VERIFICAR"))))</f>
        <v>FOLHA DE PESSOAL</v>
      </c>
      <c r="Z249" s="64">
        <f t="shared" si="7"/>
        <v>13833.119999999999</v>
      </c>
      <c r="AA249" s="146">
        <v>18.059999999999999</v>
      </c>
      <c r="AB249" s="145"/>
      <c r="AC249" s="146">
        <v>13815.06</v>
      </c>
      <c r="AD249" s="122" t="s">
        <v>1031</v>
      </c>
      <c r="AE249" s="122" t="s">
        <v>176</v>
      </c>
      <c r="AF249" s="122" t="s">
        <v>135</v>
      </c>
      <c r="AG249" s="122" t="s">
        <v>178</v>
      </c>
      <c r="AH249" s="122" t="s">
        <v>208</v>
      </c>
      <c r="AI249" s="122" t="s">
        <v>179</v>
      </c>
      <c r="AJ249" s="122" t="s">
        <v>176</v>
      </c>
      <c r="AK249" s="122" t="s">
        <v>120</v>
      </c>
      <c r="AL249" s="122" t="s">
        <v>173</v>
      </c>
      <c r="AM249" s="122" t="s">
        <v>144</v>
      </c>
      <c r="AN249" s="122" t="s">
        <v>758</v>
      </c>
      <c r="AO249" s="122" t="s">
        <v>656</v>
      </c>
    </row>
    <row r="250" spans="1:41" x14ac:dyDescent="0.25">
      <c r="A250" s="143" t="s">
        <v>1060</v>
      </c>
      <c r="B250" t="s">
        <v>483</v>
      </c>
      <c r="C250" t="s">
        <v>1061</v>
      </c>
      <c r="D250" t="s">
        <v>90</v>
      </c>
      <c r="E250" t="s">
        <v>117</v>
      </c>
      <c r="F250" s="51" t="str">
        <f>IFERROR(VLOOKUP(D250,'Tabelas auxiliares'!$A$3:$B$61,2,FALSE),"")</f>
        <v>SUGEPE-FOLHA - PASEP + AUX. MORADIA</v>
      </c>
      <c r="G250" s="51" t="str">
        <f>IFERROR(VLOOKUP($B250,'Tabelas auxiliares'!$A$65:$C$102,2,FALSE),"")</f>
        <v>Folha de pagamento - Ativos, Previdência, PASEP</v>
      </c>
      <c r="H250" s="51" t="str">
        <f>IFERROR(VLOOKUP($B250,'Tabelas auxiliares'!$A$65:$C$102,3,FALSE),"")</f>
        <v>FOLHA DE PAGAMENTO / CONTRIBUICAO PARA O PSS / SUBSTITUICOES / INSS PATRONAL / PASEP</v>
      </c>
      <c r="I250" s="144" t="s">
        <v>1281</v>
      </c>
      <c r="J250" s="144" t="s">
        <v>1699</v>
      </c>
      <c r="K250" s="144" t="s">
        <v>1706</v>
      </c>
      <c r="L250" s="144" t="s">
        <v>936</v>
      </c>
      <c r="M250" s="144" t="s">
        <v>176</v>
      </c>
      <c r="N250" s="144" t="s">
        <v>135</v>
      </c>
      <c r="O250" s="144" t="s">
        <v>178</v>
      </c>
      <c r="P250" s="144" t="s">
        <v>208</v>
      </c>
      <c r="Q250" s="144" t="s">
        <v>179</v>
      </c>
      <c r="R250" s="144" t="s">
        <v>176</v>
      </c>
      <c r="S250" s="144" t="s">
        <v>120</v>
      </c>
      <c r="T250" s="144" t="s">
        <v>173</v>
      </c>
      <c r="U250" s="144" t="s">
        <v>144</v>
      </c>
      <c r="V250" s="144" t="s">
        <v>764</v>
      </c>
      <c r="W250" s="144" t="s">
        <v>929</v>
      </c>
      <c r="X250" s="51" t="str">
        <f t="shared" si="6"/>
        <v>3</v>
      </c>
      <c r="Y250" s="51" t="str">
        <f>IF(T250="","",IF(T250&lt;&gt;'Tabelas auxiliares'!$B$236,"FOLHA DE PESSOAL",IF(X250='Tabelas auxiliares'!$A$237,"CUSTEIO",IF(X250='Tabelas auxiliares'!$A$236,"INVESTIMENTO","ERRO - VERIFICAR"))))</f>
        <v>FOLHA DE PESSOAL</v>
      </c>
      <c r="Z250" s="64">
        <f t="shared" si="7"/>
        <v>7895.94</v>
      </c>
      <c r="AA250" s="145"/>
      <c r="AB250" s="145"/>
      <c r="AC250" s="146">
        <v>7895.94</v>
      </c>
      <c r="AD250" s="122" t="s">
        <v>1031</v>
      </c>
      <c r="AE250" s="122" t="s">
        <v>176</v>
      </c>
      <c r="AF250" s="122" t="s">
        <v>135</v>
      </c>
      <c r="AG250" s="122" t="s">
        <v>178</v>
      </c>
      <c r="AH250" s="122" t="s">
        <v>208</v>
      </c>
      <c r="AI250" s="122" t="s">
        <v>179</v>
      </c>
      <c r="AJ250" s="122" t="s">
        <v>176</v>
      </c>
      <c r="AK250" s="122" t="s">
        <v>120</v>
      </c>
      <c r="AL250" s="122" t="s">
        <v>173</v>
      </c>
      <c r="AM250" s="122" t="s">
        <v>144</v>
      </c>
      <c r="AN250" s="122" t="s">
        <v>759</v>
      </c>
      <c r="AO250" s="122" t="s">
        <v>657</v>
      </c>
    </row>
    <row r="251" spans="1:41" x14ac:dyDescent="0.25">
      <c r="A251" s="143" t="s">
        <v>1060</v>
      </c>
      <c r="B251" t="s">
        <v>483</v>
      </c>
      <c r="C251" t="s">
        <v>1061</v>
      </c>
      <c r="D251" t="s">
        <v>90</v>
      </c>
      <c r="E251" t="s">
        <v>117</v>
      </c>
      <c r="F251" s="51" t="str">
        <f>IFERROR(VLOOKUP(D251,'Tabelas auxiliares'!$A$3:$B$61,2,FALSE),"")</f>
        <v>SUGEPE-FOLHA - PASEP + AUX. MORADIA</v>
      </c>
      <c r="G251" s="51" t="str">
        <f>IFERROR(VLOOKUP($B251,'Tabelas auxiliares'!$A$65:$C$102,2,FALSE),"")</f>
        <v>Folha de pagamento - Ativos, Previdência, PASEP</v>
      </c>
      <c r="H251" s="51" t="str">
        <f>IFERROR(VLOOKUP($B251,'Tabelas auxiliares'!$A$65:$C$102,3,FALSE),"")</f>
        <v>FOLHA DE PAGAMENTO / CONTRIBUICAO PARA O PSS / SUBSTITUICOES / INSS PATRONAL / PASEP</v>
      </c>
      <c r="I251" s="144" t="s">
        <v>1281</v>
      </c>
      <c r="J251" s="144" t="s">
        <v>1699</v>
      </c>
      <c r="K251" s="144" t="s">
        <v>1707</v>
      </c>
      <c r="L251" s="144" t="s">
        <v>936</v>
      </c>
      <c r="M251" s="144" t="s">
        <v>1047</v>
      </c>
      <c r="N251" s="144" t="s">
        <v>135</v>
      </c>
      <c r="O251" s="144" t="s">
        <v>178</v>
      </c>
      <c r="P251" s="144" t="s">
        <v>208</v>
      </c>
      <c r="Q251" s="144" t="s">
        <v>179</v>
      </c>
      <c r="R251" s="144" t="s">
        <v>176</v>
      </c>
      <c r="S251" s="144" t="s">
        <v>120</v>
      </c>
      <c r="T251" s="144" t="s">
        <v>173</v>
      </c>
      <c r="U251" s="144" t="s">
        <v>144</v>
      </c>
      <c r="V251" s="144" t="s">
        <v>765</v>
      </c>
      <c r="W251" s="144" t="s">
        <v>930</v>
      </c>
      <c r="X251" s="51" t="str">
        <f t="shared" si="6"/>
        <v>3</v>
      </c>
      <c r="Y251" s="51" t="str">
        <f>IF(T251="","",IF(T251&lt;&gt;'Tabelas auxiliares'!$B$236,"FOLHA DE PESSOAL",IF(X251='Tabelas auxiliares'!$A$237,"CUSTEIO",IF(X251='Tabelas auxiliares'!$A$236,"INVESTIMENTO","ERRO - VERIFICAR"))))</f>
        <v>FOLHA DE PESSOAL</v>
      </c>
      <c r="Z251" s="64">
        <f t="shared" si="7"/>
        <v>108052.42</v>
      </c>
      <c r="AA251" s="145"/>
      <c r="AB251" s="145"/>
      <c r="AC251" s="146">
        <v>108052.42</v>
      </c>
      <c r="AD251" s="122" t="s">
        <v>1031</v>
      </c>
      <c r="AE251" s="122" t="s">
        <v>176</v>
      </c>
      <c r="AF251" s="122" t="s">
        <v>135</v>
      </c>
      <c r="AG251" s="122" t="s">
        <v>178</v>
      </c>
      <c r="AH251" s="122" t="s">
        <v>208</v>
      </c>
      <c r="AI251" s="122" t="s">
        <v>179</v>
      </c>
      <c r="AJ251" s="122" t="s">
        <v>176</v>
      </c>
      <c r="AK251" s="122" t="s">
        <v>120</v>
      </c>
      <c r="AL251" s="122" t="s">
        <v>173</v>
      </c>
      <c r="AM251" s="122" t="s">
        <v>144</v>
      </c>
      <c r="AN251" s="122" t="s">
        <v>760</v>
      </c>
      <c r="AO251" s="122" t="s">
        <v>658</v>
      </c>
    </row>
    <row r="252" spans="1:41" x14ac:dyDescent="0.25">
      <c r="A252" s="143" t="s">
        <v>1060</v>
      </c>
      <c r="B252" t="s">
        <v>483</v>
      </c>
      <c r="C252" t="s">
        <v>1061</v>
      </c>
      <c r="D252" t="s">
        <v>90</v>
      </c>
      <c r="E252" t="s">
        <v>117</v>
      </c>
      <c r="F252" s="51" t="str">
        <f>IFERROR(VLOOKUP(D252,'Tabelas auxiliares'!$A$3:$B$61,2,FALSE),"")</f>
        <v>SUGEPE-FOLHA - PASEP + AUX. MORADIA</v>
      </c>
      <c r="G252" s="51" t="str">
        <f>IFERROR(VLOOKUP($B252,'Tabelas auxiliares'!$A$65:$C$102,2,FALSE),"")</f>
        <v>Folha de pagamento - Ativos, Previdência, PASEP</v>
      </c>
      <c r="H252" s="51" t="str">
        <f>IFERROR(VLOOKUP($B252,'Tabelas auxiliares'!$A$65:$C$102,3,FALSE),"")</f>
        <v>FOLHA DE PAGAMENTO / CONTRIBUICAO PARA O PSS / SUBSTITUICOES / INSS PATRONAL / PASEP</v>
      </c>
      <c r="I252" s="144" t="s">
        <v>1281</v>
      </c>
      <c r="J252" s="144" t="s">
        <v>1699</v>
      </c>
      <c r="K252" s="144" t="s">
        <v>1708</v>
      </c>
      <c r="L252" s="144" t="s">
        <v>936</v>
      </c>
      <c r="M252" s="144" t="s">
        <v>931</v>
      </c>
      <c r="N252" s="144" t="s">
        <v>134</v>
      </c>
      <c r="O252" s="144" t="s">
        <v>178</v>
      </c>
      <c r="P252" s="144" t="s">
        <v>213</v>
      </c>
      <c r="Q252" s="144" t="s">
        <v>179</v>
      </c>
      <c r="R252" s="144" t="s">
        <v>176</v>
      </c>
      <c r="S252" s="144" t="s">
        <v>120</v>
      </c>
      <c r="T252" s="144" t="s">
        <v>172</v>
      </c>
      <c r="U252" s="144" t="s">
        <v>122</v>
      </c>
      <c r="V252" s="144" t="s">
        <v>740</v>
      </c>
      <c r="W252" s="144" t="s">
        <v>647</v>
      </c>
      <c r="X252" s="51" t="str">
        <f t="shared" si="6"/>
        <v>3</v>
      </c>
      <c r="Y252" s="51" t="str">
        <f>IF(T252="","",IF(T252&lt;&gt;'Tabelas auxiliares'!$B$236,"FOLHA DE PESSOAL",IF(X252='Tabelas auxiliares'!$A$237,"CUSTEIO",IF(X252='Tabelas auxiliares'!$A$236,"INVESTIMENTO","ERRO - VERIFICAR"))))</f>
        <v>FOLHA DE PESSOAL</v>
      </c>
      <c r="Z252" s="64">
        <f t="shared" si="7"/>
        <v>3542780.82</v>
      </c>
      <c r="AA252" s="145"/>
      <c r="AB252" s="145"/>
      <c r="AC252" s="146">
        <v>3542780.82</v>
      </c>
      <c r="AD252" s="122" t="s">
        <v>1031</v>
      </c>
      <c r="AE252" s="122" t="s">
        <v>176</v>
      </c>
      <c r="AF252" s="122" t="s">
        <v>135</v>
      </c>
      <c r="AG252" s="122" t="s">
        <v>178</v>
      </c>
      <c r="AH252" s="122" t="s">
        <v>208</v>
      </c>
      <c r="AI252" s="122" t="s">
        <v>179</v>
      </c>
      <c r="AJ252" s="122" t="s">
        <v>176</v>
      </c>
      <c r="AK252" s="122" t="s">
        <v>120</v>
      </c>
      <c r="AL252" s="122" t="s">
        <v>173</v>
      </c>
      <c r="AM252" s="122" t="s">
        <v>144</v>
      </c>
      <c r="AN252" s="122" t="s">
        <v>761</v>
      </c>
      <c r="AO252" s="122" t="s">
        <v>659</v>
      </c>
    </row>
    <row r="253" spans="1:41" x14ac:dyDescent="0.25">
      <c r="A253" s="143" t="s">
        <v>1060</v>
      </c>
      <c r="B253" t="s">
        <v>483</v>
      </c>
      <c r="C253" t="s">
        <v>1061</v>
      </c>
      <c r="D253" t="s">
        <v>90</v>
      </c>
      <c r="E253" t="s">
        <v>117</v>
      </c>
      <c r="F253" s="51" t="str">
        <f>IFERROR(VLOOKUP(D253,'Tabelas auxiliares'!$A$3:$B$61,2,FALSE),"")</f>
        <v>SUGEPE-FOLHA - PASEP + AUX. MORADIA</v>
      </c>
      <c r="G253" s="51" t="str">
        <f>IFERROR(VLOOKUP($B253,'Tabelas auxiliares'!$A$65:$C$102,2,FALSE),"")</f>
        <v>Folha de pagamento - Ativos, Previdência, PASEP</v>
      </c>
      <c r="H253" s="51" t="str">
        <f>IFERROR(VLOOKUP($B253,'Tabelas auxiliares'!$A$65:$C$102,3,FALSE),"")</f>
        <v>FOLHA DE PAGAMENTO / CONTRIBUICAO PARA O PSS / SUBSTITUICOES / INSS PATRONAL / PASEP</v>
      </c>
      <c r="I253" s="144" t="s">
        <v>1281</v>
      </c>
      <c r="J253" s="144" t="s">
        <v>1699</v>
      </c>
      <c r="K253" s="144" t="s">
        <v>1709</v>
      </c>
      <c r="L253" s="144" t="s">
        <v>936</v>
      </c>
      <c r="M253" s="144" t="s">
        <v>217</v>
      </c>
      <c r="N253" s="144" t="s">
        <v>177</v>
      </c>
      <c r="O253" s="144" t="s">
        <v>178</v>
      </c>
      <c r="P253" s="144" t="s">
        <v>288</v>
      </c>
      <c r="Q253" s="144" t="s">
        <v>179</v>
      </c>
      <c r="R253" s="144" t="s">
        <v>176</v>
      </c>
      <c r="S253" s="144" t="s">
        <v>120</v>
      </c>
      <c r="T253" s="144" t="s">
        <v>174</v>
      </c>
      <c r="U253" s="144" t="s">
        <v>119</v>
      </c>
      <c r="V253" s="144" t="s">
        <v>766</v>
      </c>
      <c r="W253" s="144" t="s">
        <v>932</v>
      </c>
      <c r="X253" s="51" t="str">
        <f t="shared" si="6"/>
        <v>3</v>
      </c>
      <c r="Y253" s="51" t="str">
        <f>IF(T253="","",IF(T253&lt;&gt;'Tabelas auxiliares'!$B$236,"FOLHA DE PESSOAL",IF(X253='Tabelas auxiliares'!$A$237,"CUSTEIO",IF(X253='Tabelas auxiliares'!$A$236,"INVESTIMENTO","ERRO - VERIFICAR"))))</f>
        <v>CUSTEIO</v>
      </c>
      <c r="Z253" s="64">
        <f t="shared" si="7"/>
        <v>181161.57</v>
      </c>
      <c r="AA253" s="145"/>
      <c r="AB253" s="145"/>
      <c r="AC253" s="146">
        <v>181161.57</v>
      </c>
      <c r="AD253" s="122" t="s">
        <v>1031</v>
      </c>
      <c r="AE253" s="122" t="s">
        <v>176</v>
      </c>
      <c r="AF253" s="122" t="s">
        <v>135</v>
      </c>
      <c r="AG253" s="122" t="s">
        <v>178</v>
      </c>
      <c r="AH253" s="122" t="s">
        <v>208</v>
      </c>
      <c r="AI253" s="122" t="s">
        <v>179</v>
      </c>
      <c r="AJ253" s="122" t="s">
        <v>176</v>
      </c>
      <c r="AK253" s="122" t="s">
        <v>120</v>
      </c>
      <c r="AL253" s="122" t="s">
        <v>173</v>
      </c>
      <c r="AM253" s="122" t="s">
        <v>144</v>
      </c>
      <c r="AN253" s="122" t="s">
        <v>762</v>
      </c>
      <c r="AO253" s="122" t="s">
        <v>928</v>
      </c>
    </row>
    <row r="254" spans="1:41" x14ac:dyDescent="0.25">
      <c r="A254" s="143" t="s">
        <v>1060</v>
      </c>
      <c r="B254" t="s">
        <v>483</v>
      </c>
      <c r="C254" t="s">
        <v>1061</v>
      </c>
      <c r="D254" t="s">
        <v>90</v>
      </c>
      <c r="E254" t="s">
        <v>117</v>
      </c>
      <c r="F254" s="51" t="str">
        <f>IFERROR(VLOOKUP(D254,'Tabelas auxiliares'!$A$3:$B$61,2,FALSE),"")</f>
        <v>SUGEPE-FOLHA - PASEP + AUX. MORADIA</v>
      </c>
      <c r="G254" s="51" t="str">
        <f>IFERROR(VLOOKUP($B254,'Tabelas auxiliares'!$A$65:$C$102,2,FALSE),"")</f>
        <v>Folha de pagamento - Ativos, Previdência, PASEP</v>
      </c>
      <c r="H254" s="51" t="str">
        <f>IFERROR(VLOOKUP($B254,'Tabelas auxiliares'!$A$65:$C$102,3,FALSE),"")</f>
        <v>FOLHA DE PAGAMENTO / CONTRIBUICAO PARA O PSS / SUBSTITUICOES / INSS PATRONAL / PASEP</v>
      </c>
      <c r="I254" s="144" t="s">
        <v>1254</v>
      </c>
      <c r="J254" s="144" t="s">
        <v>1237</v>
      </c>
      <c r="K254" s="144" t="s">
        <v>1710</v>
      </c>
      <c r="L254" s="144" t="s">
        <v>871</v>
      </c>
      <c r="M254" s="144" t="s">
        <v>190</v>
      </c>
      <c r="N254" s="144" t="s">
        <v>134</v>
      </c>
      <c r="O254" s="144" t="s">
        <v>178</v>
      </c>
      <c r="P254" s="144" t="s">
        <v>213</v>
      </c>
      <c r="Q254" s="144" t="s">
        <v>179</v>
      </c>
      <c r="R254" s="144" t="s">
        <v>176</v>
      </c>
      <c r="S254" s="144" t="s">
        <v>120</v>
      </c>
      <c r="T254" s="144" t="s">
        <v>172</v>
      </c>
      <c r="U254" s="144" t="s">
        <v>122</v>
      </c>
      <c r="V254" s="144" t="s">
        <v>740</v>
      </c>
      <c r="W254" s="144" t="s">
        <v>647</v>
      </c>
      <c r="X254" s="51" t="str">
        <f t="shared" si="6"/>
        <v>3</v>
      </c>
      <c r="Y254" s="51" t="str">
        <f>IF(T254="","",IF(T254&lt;&gt;'Tabelas auxiliares'!$B$236,"FOLHA DE PESSOAL",IF(X254='Tabelas auxiliares'!$A$237,"CUSTEIO",IF(X254='Tabelas auxiliares'!$A$236,"INVESTIMENTO","ERRO - VERIFICAR"))))</f>
        <v>FOLHA DE PESSOAL</v>
      </c>
      <c r="Z254" s="64">
        <f t="shared" si="7"/>
        <v>3508.88</v>
      </c>
      <c r="AA254" s="145"/>
      <c r="AB254" s="145"/>
      <c r="AC254" s="146">
        <v>3508.88</v>
      </c>
      <c r="AD254" s="122" t="s">
        <v>1031</v>
      </c>
      <c r="AE254" s="122" t="s">
        <v>176</v>
      </c>
      <c r="AF254" s="122" t="s">
        <v>135</v>
      </c>
      <c r="AG254" s="122" t="s">
        <v>178</v>
      </c>
      <c r="AH254" s="122" t="s">
        <v>208</v>
      </c>
      <c r="AI254" s="122" t="s">
        <v>179</v>
      </c>
      <c r="AJ254" s="122" t="s">
        <v>176</v>
      </c>
      <c r="AK254" s="122" t="s">
        <v>120</v>
      </c>
      <c r="AL254" s="122" t="s">
        <v>173</v>
      </c>
      <c r="AM254" s="122" t="s">
        <v>144</v>
      </c>
      <c r="AN254" s="122" t="s">
        <v>763</v>
      </c>
      <c r="AO254" s="122" t="s">
        <v>660</v>
      </c>
    </row>
    <row r="255" spans="1:41" x14ac:dyDescent="0.25">
      <c r="A255" s="143" t="s">
        <v>1060</v>
      </c>
      <c r="B255" t="s">
        <v>483</v>
      </c>
      <c r="C255" t="s">
        <v>1061</v>
      </c>
      <c r="D255" t="s">
        <v>90</v>
      </c>
      <c r="E255" t="s">
        <v>117</v>
      </c>
      <c r="F255" s="51" t="str">
        <f>IFERROR(VLOOKUP(D255,'Tabelas auxiliares'!$A$3:$B$61,2,FALSE),"")</f>
        <v>SUGEPE-FOLHA - PASEP + AUX. MORADIA</v>
      </c>
      <c r="G255" s="51" t="str">
        <f>IFERROR(VLOOKUP($B255,'Tabelas auxiliares'!$A$65:$C$102,2,FALSE),"")</f>
        <v>Folha de pagamento - Ativos, Previdência, PASEP</v>
      </c>
      <c r="H255" s="51" t="str">
        <f>IFERROR(VLOOKUP($B255,'Tabelas auxiliares'!$A$65:$C$102,3,FALSE),"")</f>
        <v>FOLHA DE PAGAMENTO / CONTRIBUICAO PARA O PSS / SUBSTITUICOES / INSS PATRONAL / PASEP</v>
      </c>
      <c r="I255" s="144" t="s">
        <v>1409</v>
      </c>
      <c r="J255" s="144" t="s">
        <v>1699</v>
      </c>
      <c r="K255" s="144" t="s">
        <v>1711</v>
      </c>
      <c r="L255" s="144" t="s">
        <v>1013</v>
      </c>
      <c r="M255" s="144" t="s">
        <v>199</v>
      </c>
      <c r="N255" s="144" t="s">
        <v>135</v>
      </c>
      <c r="O255" s="144" t="s">
        <v>178</v>
      </c>
      <c r="P255" s="144" t="s">
        <v>208</v>
      </c>
      <c r="Q255" s="144" t="s">
        <v>179</v>
      </c>
      <c r="R255" s="144" t="s">
        <v>176</v>
      </c>
      <c r="S255" s="144" t="s">
        <v>120</v>
      </c>
      <c r="T255" s="144" t="s">
        <v>173</v>
      </c>
      <c r="U255" s="144" t="s">
        <v>144</v>
      </c>
      <c r="V255" s="144" t="s">
        <v>737</v>
      </c>
      <c r="W255" s="144" t="s">
        <v>917</v>
      </c>
      <c r="X255" s="51" t="str">
        <f t="shared" si="6"/>
        <v>3</v>
      </c>
      <c r="Y255" s="51" t="str">
        <f>IF(T255="","",IF(T255&lt;&gt;'Tabelas auxiliares'!$B$236,"FOLHA DE PESSOAL",IF(X255='Tabelas auxiliares'!$A$237,"CUSTEIO",IF(X255='Tabelas auxiliares'!$A$236,"INVESTIMENTO","ERRO - VERIFICAR"))))</f>
        <v>FOLHA DE PESSOAL</v>
      </c>
      <c r="Z255" s="64">
        <f t="shared" si="7"/>
        <v>135534.79</v>
      </c>
      <c r="AA255" s="145"/>
      <c r="AB255" s="145"/>
      <c r="AC255" s="146">
        <v>135534.79</v>
      </c>
      <c r="AD255" s="122" t="s">
        <v>1031</v>
      </c>
      <c r="AE255" s="122" t="s">
        <v>176</v>
      </c>
      <c r="AF255" s="122" t="s">
        <v>135</v>
      </c>
      <c r="AG255" s="122" t="s">
        <v>178</v>
      </c>
      <c r="AH255" s="122" t="s">
        <v>208</v>
      </c>
      <c r="AI255" s="122" t="s">
        <v>179</v>
      </c>
      <c r="AJ255" s="122" t="s">
        <v>176</v>
      </c>
      <c r="AK255" s="122" t="s">
        <v>120</v>
      </c>
      <c r="AL255" s="122" t="s">
        <v>173</v>
      </c>
      <c r="AM255" s="122" t="s">
        <v>144</v>
      </c>
      <c r="AN255" s="122" t="s">
        <v>764</v>
      </c>
      <c r="AO255" s="122" t="s">
        <v>929</v>
      </c>
    </row>
    <row r="256" spans="1:41" x14ac:dyDescent="0.25">
      <c r="A256" s="143" t="s">
        <v>1060</v>
      </c>
      <c r="B256" t="s">
        <v>483</v>
      </c>
      <c r="C256" t="s">
        <v>1061</v>
      </c>
      <c r="D256" t="s">
        <v>90</v>
      </c>
      <c r="E256" t="s">
        <v>117</v>
      </c>
      <c r="F256" s="51" t="str">
        <f>IFERROR(VLOOKUP(D256,'Tabelas auxiliares'!$A$3:$B$61,2,FALSE),"")</f>
        <v>SUGEPE-FOLHA - PASEP + AUX. MORADIA</v>
      </c>
      <c r="G256" s="51" t="str">
        <f>IFERROR(VLOOKUP($B256,'Tabelas auxiliares'!$A$65:$C$102,2,FALSE),"")</f>
        <v>Folha de pagamento - Ativos, Previdência, PASEP</v>
      </c>
      <c r="H256" s="51" t="str">
        <f>IFERROR(VLOOKUP($B256,'Tabelas auxiliares'!$A$65:$C$102,3,FALSE),"")</f>
        <v>FOLHA DE PAGAMENTO / CONTRIBUICAO PARA O PSS / SUBSTITUICOES / INSS PATRONAL / PASEP</v>
      </c>
      <c r="I256" s="144" t="s">
        <v>1409</v>
      </c>
      <c r="J256" s="144" t="s">
        <v>1699</v>
      </c>
      <c r="K256" s="144" t="s">
        <v>1711</v>
      </c>
      <c r="L256" s="144" t="s">
        <v>1013</v>
      </c>
      <c r="M256" s="144" t="s">
        <v>199</v>
      </c>
      <c r="N256" s="144" t="s">
        <v>135</v>
      </c>
      <c r="O256" s="144" t="s">
        <v>178</v>
      </c>
      <c r="P256" s="144" t="s">
        <v>208</v>
      </c>
      <c r="Q256" s="144" t="s">
        <v>179</v>
      </c>
      <c r="R256" s="144" t="s">
        <v>176</v>
      </c>
      <c r="S256" s="144" t="s">
        <v>120</v>
      </c>
      <c r="T256" s="144" t="s">
        <v>173</v>
      </c>
      <c r="U256" s="144" t="s">
        <v>144</v>
      </c>
      <c r="V256" s="144" t="s">
        <v>738</v>
      </c>
      <c r="W256" s="144" t="s">
        <v>918</v>
      </c>
      <c r="X256" s="51" t="str">
        <f t="shared" si="6"/>
        <v>3</v>
      </c>
      <c r="Y256" s="51" t="str">
        <f>IF(T256="","",IF(T256&lt;&gt;'Tabelas auxiliares'!$B$236,"FOLHA DE PESSOAL",IF(X256='Tabelas auxiliares'!$A$237,"CUSTEIO",IF(X256='Tabelas auxiliares'!$A$236,"INVESTIMENTO","ERRO - VERIFICAR"))))</f>
        <v>FOLHA DE PESSOAL</v>
      </c>
      <c r="Z256" s="64">
        <f t="shared" si="7"/>
        <v>6776.74</v>
      </c>
      <c r="AA256" s="145"/>
      <c r="AB256" s="145"/>
      <c r="AC256" s="146">
        <v>6776.74</v>
      </c>
      <c r="AD256" s="122" t="s">
        <v>1031</v>
      </c>
      <c r="AE256" s="122" t="s">
        <v>1047</v>
      </c>
      <c r="AF256" s="122" t="s">
        <v>135</v>
      </c>
      <c r="AG256" s="122" t="s">
        <v>178</v>
      </c>
      <c r="AH256" s="122" t="s">
        <v>208</v>
      </c>
      <c r="AI256" s="122" t="s">
        <v>179</v>
      </c>
      <c r="AJ256" s="122" t="s">
        <v>176</v>
      </c>
      <c r="AK256" s="122" t="s">
        <v>120</v>
      </c>
      <c r="AL256" s="122" t="s">
        <v>173</v>
      </c>
      <c r="AM256" s="122" t="s">
        <v>144</v>
      </c>
      <c r="AN256" s="122" t="s">
        <v>765</v>
      </c>
      <c r="AO256" s="122" t="s">
        <v>930</v>
      </c>
    </row>
    <row r="257" spans="1:41" x14ac:dyDescent="0.25">
      <c r="A257" s="143" t="s">
        <v>1060</v>
      </c>
      <c r="B257" t="s">
        <v>483</v>
      </c>
      <c r="C257" t="s">
        <v>1061</v>
      </c>
      <c r="D257" t="s">
        <v>90</v>
      </c>
      <c r="E257" t="s">
        <v>117</v>
      </c>
      <c r="F257" s="51" t="str">
        <f>IFERROR(VLOOKUP(D257,'Tabelas auxiliares'!$A$3:$B$61,2,FALSE),"")</f>
        <v>SUGEPE-FOLHA - PASEP + AUX. MORADIA</v>
      </c>
      <c r="G257" s="51" t="str">
        <f>IFERROR(VLOOKUP($B257,'Tabelas auxiliares'!$A$65:$C$102,2,FALSE),"")</f>
        <v>Folha de pagamento - Ativos, Previdência, PASEP</v>
      </c>
      <c r="H257" s="51" t="str">
        <f>IFERROR(VLOOKUP($B257,'Tabelas auxiliares'!$A$65:$C$102,3,FALSE),"")</f>
        <v>FOLHA DE PAGAMENTO / CONTRIBUICAO PARA O PSS / SUBSTITUICOES / INSS PATRONAL / PASEP</v>
      </c>
      <c r="I257" s="144" t="s">
        <v>1712</v>
      </c>
      <c r="J257" s="144" t="s">
        <v>1713</v>
      </c>
      <c r="K257" s="144" t="s">
        <v>1714</v>
      </c>
      <c r="L257" s="144" t="s">
        <v>1031</v>
      </c>
      <c r="M257" s="144" t="s">
        <v>176</v>
      </c>
      <c r="N257" s="144" t="s">
        <v>133</v>
      </c>
      <c r="O257" s="144" t="s">
        <v>178</v>
      </c>
      <c r="P257" s="144" t="s">
        <v>215</v>
      </c>
      <c r="Q257" s="144" t="s">
        <v>179</v>
      </c>
      <c r="R257" s="144" t="s">
        <v>176</v>
      </c>
      <c r="S257" s="144" t="s">
        <v>216</v>
      </c>
      <c r="T257" s="144" t="s">
        <v>173</v>
      </c>
      <c r="U257" s="144" t="s">
        <v>143</v>
      </c>
      <c r="V257" s="144" t="s">
        <v>741</v>
      </c>
      <c r="W257" s="144" t="s">
        <v>919</v>
      </c>
      <c r="X257" s="51" t="str">
        <f t="shared" si="6"/>
        <v>3</v>
      </c>
      <c r="Y257" s="51" t="str">
        <f>IF(T257="","",IF(T257&lt;&gt;'Tabelas auxiliares'!$B$236,"FOLHA DE PESSOAL",IF(X257='Tabelas auxiliares'!$A$237,"CUSTEIO",IF(X257='Tabelas auxiliares'!$A$236,"INVESTIMENTO","ERRO - VERIFICAR"))))</f>
        <v>FOLHA DE PESSOAL</v>
      </c>
      <c r="Z257" s="64">
        <f t="shared" si="7"/>
        <v>402768.47000000003</v>
      </c>
      <c r="AA257" s="146">
        <v>3432.52</v>
      </c>
      <c r="AB257" s="145"/>
      <c r="AC257" s="146">
        <v>399335.95</v>
      </c>
      <c r="AD257" s="122" t="s">
        <v>1031</v>
      </c>
      <c r="AE257" s="122" t="s">
        <v>931</v>
      </c>
      <c r="AF257" s="122" t="s">
        <v>134</v>
      </c>
      <c r="AG257" s="122" t="s">
        <v>178</v>
      </c>
      <c r="AH257" s="122" t="s">
        <v>213</v>
      </c>
      <c r="AI257" s="122" t="s">
        <v>179</v>
      </c>
      <c r="AJ257" s="122" t="s">
        <v>176</v>
      </c>
      <c r="AK257" s="122" t="s">
        <v>120</v>
      </c>
      <c r="AL257" s="122" t="s">
        <v>172</v>
      </c>
      <c r="AM257" s="122" t="s">
        <v>122</v>
      </c>
      <c r="AN257" s="122" t="s">
        <v>740</v>
      </c>
      <c r="AO257" s="122" t="s">
        <v>647</v>
      </c>
    </row>
    <row r="258" spans="1:41" x14ac:dyDescent="0.25">
      <c r="A258" s="143" t="s">
        <v>1060</v>
      </c>
      <c r="B258" t="s">
        <v>483</v>
      </c>
      <c r="C258" t="s">
        <v>1061</v>
      </c>
      <c r="D258" t="s">
        <v>90</v>
      </c>
      <c r="E258" t="s">
        <v>117</v>
      </c>
      <c r="F258" s="51" t="str">
        <f>IFERROR(VLOOKUP(D258,'Tabelas auxiliares'!$A$3:$B$61,2,FALSE),"")</f>
        <v>SUGEPE-FOLHA - PASEP + AUX. MORADIA</v>
      </c>
      <c r="G258" s="51" t="str">
        <f>IFERROR(VLOOKUP($B258,'Tabelas auxiliares'!$A$65:$C$102,2,FALSE),"")</f>
        <v>Folha de pagamento - Ativos, Previdência, PASEP</v>
      </c>
      <c r="H258" s="51" t="str">
        <f>IFERROR(VLOOKUP($B258,'Tabelas auxiliares'!$A$65:$C$102,3,FALSE),"")</f>
        <v>FOLHA DE PAGAMENTO / CONTRIBUICAO PARA O PSS / SUBSTITUICOES / INSS PATRONAL / PASEP</v>
      </c>
      <c r="I258" s="144" t="s">
        <v>1712</v>
      </c>
      <c r="J258" s="144" t="s">
        <v>1713</v>
      </c>
      <c r="K258" s="144" t="s">
        <v>1714</v>
      </c>
      <c r="L258" s="144" t="s">
        <v>1031</v>
      </c>
      <c r="M258" s="144" t="s">
        <v>176</v>
      </c>
      <c r="N258" s="144" t="s">
        <v>133</v>
      </c>
      <c r="O258" s="144" t="s">
        <v>178</v>
      </c>
      <c r="P258" s="144" t="s">
        <v>215</v>
      </c>
      <c r="Q258" s="144" t="s">
        <v>179</v>
      </c>
      <c r="R258" s="144" t="s">
        <v>176</v>
      </c>
      <c r="S258" s="144" t="s">
        <v>216</v>
      </c>
      <c r="T258" s="144" t="s">
        <v>173</v>
      </c>
      <c r="U258" s="144" t="s">
        <v>143</v>
      </c>
      <c r="V258" s="144" t="s">
        <v>742</v>
      </c>
      <c r="W258" s="144" t="s">
        <v>920</v>
      </c>
      <c r="X258" s="51" t="str">
        <f t="shared" si="6"/>
        <v>3</v>
      </c>
      <c r="Y258" s="51" t="str">
        <f>IF(T258="","",IF(T258&lt;&gt;'Tabelas auxiliares'!$B$236,"FOLHA DE PESSOAL",IF(X258='Tabelas auxiliares'!$A$237,"CUSTEIO",IF(X258='Tabelas auxiliares'!$A$236,"INVESTIMENTO","ERRO - VERIFICAR"))))</f>
        <v>FOLHA DE PESSOAL</v>
      </c>
      <c r="Z258" s="64">
        <f t="shared" si="7"/>
        <v>8728.9599999999991</v>
      </c>
      <c r="AA258" s="145"/>
      <c r="AB258" s="145"/>
      <c r="AC258" s="146">
        <v>8728.9599999999991</v>
      </c>
      <c r="AD258" s="122" t="s">
        <v>1031</v>
      </c>
      <c r="AE258" s="122" t="s">
        <v>217</v>
      </c>
      <c r="AF258" s="122" t="s">
        <v>177</v>
      </c>
      <c r="AG258" s="122" t="s">
        <v>178</v>
      </c>
      <c r="AH258" s="122" t="s">
        <v>288</v>
      </c>
      <c r="AI258" s="122" t="s">
        <v>179</v>
      </c>
      <c r="AJ258" s="122" t="s">
        <v>176</v>
      </c>
      <c r="AK258" s="122" t="s">
        <v>120</v>
      </c>
      <c r="AL258" s="122" t="s">
        <v>174</v>
      </c>
      <c r="AM258" s="122" t="s">
        <v>119</v>
      </c>
      <c r="AN258" s="122" t="s">
        <v>766</v>
      </c>
      <c r="AO258" s="122" t="s">
        <v>932</v>
      </c>
    </row>
    <row r="259" spans="1:41" x14ac:dyDescent="0.25">
      <c r="A259" s="143" t="s">
        <v>1060</v>
      </c>
      <c r="B259" t="s">
        <v>483</v>
      </c>
      <c r="C259" t="s">
        <v>1061</v>
      </c>
      <c r="D259" t="s">
        <v>90</v>
      </c>
      <c r="E259" t="s">
        <v>117</v>
      </c>
      <c r="F259" s="51" t="str">
        <f>IFERROR(VLOOKUP(D259,'Tabelas auxiliares'!$A$3:$B$61,2,FALSE),"")</f>
        <v>SUGEPE-FOLHA - PASEP + AUX. MORADIA</v>
      </c>
      <c r="G259" s="51" t="str">
        <f>IFERROR(VLOOKUP($B259,'Tabelas auxiliares'!$A$65:$C$102,2,FALSE),"")</f>
        <v>Folha de pagamento - Ativos, Previdência, PASEP</v>
      </c>
      <c r="H259" s="51" t="str">
        <f>IFERROR(VLOOKUP($B259,'Tabelas auxiliares'!$A$65:$C$102,3,FALSE),"")</f>
        <v>FOLHA DE PAGAMENTO / CONTRIBUICAO PARA O PSS / SUBSTITUICOES / INSS PATRONAL / PASEP</v>
      </c>
      <c r="I259" s="144" t="s">
        <v>1712</v>
      </c>
      <c r="J259" s="144" t="s">
        <v>1713</v>
      </c>
      <c r="K259" s="144" t="s">
        <v>1714</v>
      </c>
      <c r="L259" s="144" t="s">
        <v>1031</v>
      </c>
      <c r="M259" s="144" t="s">
        <v>176</v>
      </c>
      <c r="N259" s="144" t="s">
        <v>133</v>
      </c>
      <c r="O259" s="144" t="s">
        <v>178</v>
      </c>
      <c r="P259" s="144" t="s">
        <v>215</v>
      </c>
      <c r="Q259" s="144" t="s">
        <v>179</v>
      </c>
      <c r="R259" s="144" t="s">
        <v>176</v>
      </c>
      <c r="S259" s="144" t="s">
        <v>216</v>
      </c>
      <c r="T259" s="144" t="s">
        <v>173</v>
      </c>
      <c r="U259" s="144" t="s">
        <v>143</v>
      </c>
      <c r="V259" s="144" t="s">
        <v>743</v>
      </c>
      <c r="W259" s="144" t="s">
        <v>921</v>
      </c>
      <c r="X259" s="51" t="str">
        <f t="shared" si="6"/>
        <v>3</v>
      </c>
      <c r="Y259" s="51" t="str">
        <f>IF(T259="","",IF(T259&lt;&gt;'Tabelas auxiliares'!$B$236,"FOLHA DE PESSOAL",IF(X259='Tabelas auxiliares'!$A$237,"CUSTEIO",IF(X259='Tabelas auxiliares'!$A$236,"INVESTIMENTO","ERRO - VERIFICAR"))))</f>
        <v>FOLHA DE PESSOAL</v>
      </c>
      <c r="Z259" s="64">
        <f t="shared" si="7"/>
        <v>252.37</v>
      </c>
      <c r="AA259" s="145"/>
      <c r="AB259" s="145"/>
      <c r="AC259" s="146">
        <v>252.37</v>
      </c>
      <c r="AD259" s="122" t="s">
        <v>214</v>
      </c>
      <c r="AE259" s="122" t="s">
        <v>176</v>
      </c>
      <c r="AF259" s="122" t="s">
        <v>177</v>
      </c>
      <c r="AG259" s="122" t="s">
        <v>178</v>
      </c>
      <c r="AH259" s="122" t="s">
        <v>288</v>
      </c>
      <c r="AI259" s="122" t="s">
        <v>179</v>
      </c>
      <c r="AJ259" s="122" t="s">
        <v>176</v>
      </c>
      <c r="AK259" s="122" t="s">
        <v>120</v>
      </c>
      <c r="AL259" s="122" t="s">
        <v>174</v>
      </c>
      <c r="AM259" s="122" t="s">
        <v>119</v>
      </c>
      <c r="AN259" s="122" t="s">
        <v>770</v>
      </c>
      <c r="AO259" s="122" t="s">
        <v>662</v>
      </c>
    </row>
    <row r="260" spans="1:41" x14ac:dyDescent="0.25">
      <c r="A260" s="143" t="s">
        <v>1060</v>
      </c>
      <c r="B260" t="s">
        <v>483</v>
      </c>
      <c r="C260" t="s">
        <v>1061</v>
      </c>
      <c r="D260" t="s">
        <v>90</v>
      </c>
      <c r="E260" t="s">
        <v>117</v>
      </c>
      <c r="F260" s="51" t="str">
        <f>IFERROR(VLOOKUP(D260,'Tabelas auxiliares'!$A$3:$B$61,2,FALSE),"")</f>
        <v>SUGEPE-FOLHA - PASEP + AUX. MORADIA</v>
      </c>
      <c r="G260" s="51" t="str">
        <f>IFERROR(VLOOKUP($B260,'Tabelas auxiliares'!$A$65:$C$102,2,FALSE),"")</f>
        <v>Folha de pagamento - Ativos, Previdência, PASEP</v>
      </c>
      <c r="H260" s="51" t="str">
        <f>IFERROR(VLOOKUP($B260,'Tabelas auxiliares'!$A$65:$C$102,3,FALSE),"")</f>
        <v>FOLHA DE PAGAMENTO / CONTRIBUICAO PARA O PSS / SUBSTITUICOES / INSS PATRONAL / PASEP</v>
      </c>
      <c r="I260" s="144" t="s">
        <v>1712</v>
      </c>
      <c r="J260" s="144" t="s">
        <v>1713</v>
      </c>
      <c r="K260" s="144" t="s">
        <v>1715</v>
      </c>
      <c r="L260" s="144" t="s">
        <v>1031</v>
      </c>
      <c r="M260" s="144" t="s">
        <v>176</v>
      </c>
      <c r="N260" s="144" t="s">
        <v>133</v>
      </c>
      <c r="O260" s="144" t="s">
        <v>178</v>
      </c>
      <c r="P260" s="144" t="s">
        <v>215</v>
      </c>
      <c r="Q260" s="144" t="s">
        <v>179</v>
      </c>
      <c r="R260" s="144" t="s">
        <v>176</v>
      </c>
      <c r="S260" s="144" t="s">
        <v>216</v>
      </c>
      <c r="T260" s="144" t="s">
        <v>173</v>
      </c>
      <c r="U260" s="144" t="s">
        <v>143</v>
      </c>
      <c r="V260" s="144" t="s">
        <v>744</v>
      </c>
      <c r="W260" s="144" t="s">
        <v>648</v>
      </c>
      <c r="X260" s="51" t="str">
        <f t="shared" ref="X260:X323" si="8">LEFT(V260,1)</f>
        <v>3</v>
      </c>
      <c r="Y260" s="51" t="str">
        <f>IF(T260="","",IF(T260&lt;&gt;'Tabelas auxiliares'!$B$236,"FOLHA DE PESSOAL",IF(X260='Tabelas auxiliares'!$A$237,"CUSTEIO",IF(X260='Tabelas auxiliares'!$A$236,"INVESTIMENTO","ERRO - VERIFICAR"))))</f>
        <v>FOLHA DE PESSOAL</v>
      </c>
      <c r="Z260" s="64">
        <f t="shared" si="7"/>
        <v>68277.13</v>
      </c>
      <c r="AA260" s="145"/>
      <c r="AB260" s="145"/>
      <c r="AC260" s="146">
        <v>68277.13</v>
      </c>
      <c r="AD260" s="122" t="s">
        <v>223</v>
      </c>
      <c r="AE260" s="122" t="s">
        <v>176</v>
      </c>
      <c r="AF260" s="122" t="s">
        <v>177</v>
      </c>
      <c r="AG260" s="122" t="s">
        <v>178</v>
      </c>
      <c r="AH260" s="122" t="s">
        <v>288</v>
      </c>
      <c r="AI260" s="122" t="s">
        <v>179</v>
      </c>
      <c r="AJ260" s="122" t="s">
        <v>176</v>
      </c>
      <c r="AK260" s="122" t="s">
        <v>120</v>
      </c>
      <c r="AL260" s="122" t="s">
        <v>174</v>
      </c>
      <c r="AM260" s="122" t="s">
        <v>119</v>
      </c>
      <c r="AN260" s="122" t="s">
        <v>770</v>
      </c>
      <c r="AO260" s="122" t="s">
        <v>662</v>
      </c>
    </row>
    <row r="261" spans="1:41" x14ac:dyDescent="0.25">
      <c r="A261" s="143" t="s">
        <v>1060</v>
      </c>
      <c r="B261" t="s">
        <v>483</v>
      </c>
      <c r="C261" t="s">
        <v>1061</v>
      </c>
      <c r="D261" t="s">
        <v>90</v>
      </c>
      <c r="E261" t="s">
        <v>117</v>
      </c>
      <c r="F261" s="51" t="str">
        <f>IFERROR(VLOOKUP(D261,'Tabelas auxiliares'!$A$3:$B$61,2,FALSE),"")</f>
        <v>SUGEPE-FOLHA - PASEP + AUX. MORADIA</v>
      </c>
      <c r="G261" s="51" t="str">
        <f>IFERROR(VLOOKUP($B261,'Tabelas auxiliares'!$A$65:$C$102,2,FALSE),"")</f>
        <v>Folha de pagamento - Ativos, Previdência, PASEP</v>
      </c>
      <c r="H261" s="51" t="str">
        <f>IFERROR(VLOOKUP($B261,'Tabelas auxiliares'!$A$65:$C$102,3,FALSE),"")</f>
        <v>FOLHA DE PAGAMENTO / CONTRIBUICAO PARA O PSS / SUBSTITUICOES / INSS PATRONAL / PASEP</v>
      </c>
      <c r="I261" s="144" t="s">
        <v>1712</v>
      </c>
      <c r="J261" s="144" t="s">
        <v>1713</v>
      </c>
      <c r="K261" s="144" t="s">
        <v>1716</v>
      </c>
      <c r="L261" s="144" t="s">
        <v>1031</v>
      </c>
      <c r="M261" s="144" t="s">
        <v>176</v>
      </c>
      <c r="N261" s="144" t="s">
        <v>135</v>
      </c>
      <c r="O261" s="144" t="s">
        <v>178</v>
      </c>
      <c r="P261" s="144" t="s">
        <v>208</v>
      </c>
      <c r="Q261" s="144" t="s">
        <v>179</v>
      </c>
      <c r="R261" s="144" t="s">
        <v>176</v>
      </c>
      <c r="S261" s="144" t="s">
        <v>120</v>
      </c>
      <c r="T261" s="144" t="s">
        <v>173</v>
      </c>
      <c r="U261" s="144" t="s">
        <v>144</v>
      </c>
      <c r="V261" s="144" t="s">
        <v>745</v>
      </c>
      <c r="W261" s="144" t="s">
        <v>649</v>
      </c>
      <c r="X261" s="51" t="str">
        <f t="shared" si="8"/>
        <v>3</v>
      </c>
      <c r="Y261" s="51" t="str">
        <f>IF(T261="","",IF(T261&lt;&gt;'Tabelas auxiliares'!$B$236,"FOLHA DE PESSOAL",IF(X261='Tabelas auxiliares'!$A$237,"CUSTEIO",IF(X261='Tabelas auxiliares'!$A$236,"INVESTIMENTO","ERRO - VERIFICAR"))))</f>
        <v>FOLHA DE PESSOAL</v>
      </c>
      <c r="Z261" s="64">
        <f t="shared" ref="Z261:Z324" si="9">IF(AA261+AB261+AC261&lt;&gt;0,AA261+AB261+AC261,"")</f>
        <v>776289.33</v>
      </c>
      <c r="AA261" s="146">
        <v>10819.76</v>
      </c>
      <c r="AB261" s="145"/>
      <c r="AC261" s="146">
        <v>765469.57</v>
      </c>
      <c r="AD261" s="122" t="s">
        <v>935</v>
      </c>
      <c r="AE261" s="122" t="s">
        <v>176</v>
      </c>
      <c r="AF261" s="122" t="s">
        <v>177</v>
      </c>
      <c r="AG261" s="122" t="s">
        <v>178</v>
      </c>
      <c r="AH261" s="122" t="s">
        <v>288</v>
      </c>
      <c r="AI261" s="122" t="s">
        <v>179</v>
      </c>
      <c r="AJ261" s="122" t="s">
        <v>176</v>
      </c>
      <c r="AK261" s="122" t="s">
        <v>120</v>
      </c>
      <c r="AL261" s="122" t="s">
        <v>174</v>
      </c>
      <c r="AM261" s="122" t="s">
        <v>119</v>
      </c>
      <c r="AN261" s="122" t="s">
        <v>770</v>
      </c>
      <c r="AO261" s="122" t="s">
        <v>662</v>
      </c>
    </row>
    <row r="262" spans="1:41" x14ac:dyDescent="0.25">
      <c r="A262" s="143" t="s">
        <v>1060</v>
      </c>
      <c r="B262" t="s">
        <v>483</v>
      </c>
      <c r="C262" t="s">
        <v>1061</v>
      </c>
      <c r="D262" t="s">
        <v>90</v>
      </c>
      <c r="E262" t="s">
        <v>117</v>
      </c>
      <c r="F262" s="51" t="str">
        <f>IFERROR(VLOOKUP(D262,'Tabelas auxiliares'!$A$3:$B$61,2,FALSE),"")</f>
        <v>SUGEPE-FOLHA - PASEP + AUX. MORADIA</v>
      </c>
      <c r="G262" s="51" t="str">
        <f>IFERROR(VLOOKUP($B262,'Tabelas auxiliares'!$A$65:$C$102,2,FALSE),"")</f>
        <v>Folha de pagamento - Ativos, Previdência, PASEP</v>
      </c>
      <c r="H262" s="51" t="str">
        <f>IFERROR(VLOOKUP($B262,'Tabelas auxiliares'!$A$65:$C$102,3,FALSE),"")</f>
        <v>FOLHA DE PAGAMENTO / CONTRIBUICAO PARA O PSS / SUBSTITUICOES / INSS PATRONAL / PASEP</v>
      </c>
      <c r="I262" s="144" t="s">
        <v>1712</v>
      </c>
      <c r="J262" s="144" t="s">
        <v>1713</v>
      </c>
      <c r="K262" s="144" t="s">
        <v>1716</v>
      </c>
      <c r="L262" s="144" t="s">
        <v>1031</v>
      </c>
      <c r="M262" s="144" t="s">
        <v>176</v>
      </c>
      <c r="N262" s="144" t="s">
        <v>135</v>
      </c>
      <c r="O262" s="144" t="s">
        <v>178</v>
      </c>
      <c r="P262" s="144" t="s">
        <v>208</v>
      </c>
      <c r="Q262" s="144" t="s">
        <v>179</v>
      </c>
      <c r="R262" s="144" t="s">
        <v>176</v>
      </c>
      <c r="S262" s="144" t="s">
        <v>120</v>
      </c>
      <c r="T262" s="144" t="s">
        <v>173</v>
      </c>
      <c r="U262" s="144" t="s">
        <v>144</v>
      </c>
      <c r="V262" s="144" t="s">
        <v>746</v>
      </c>
      <c r="W262" s="144" t="s">
        <v>922</v>
      </c>
      <c r="X262" s="51" t="str">
        <f t="shared" si="8"/>
        <v>3</v>
      </c>
      <c r="Y262" s="51" t="str">
        <f>IF(T262="","",IF(T262&lt;&gt;'Tabelas auxiliares'!$B$236,"FOLHA DE PESSOAL",IF(X262='Tabelas auxiliares'!$A$237,"CUSTEIO",IF(X262='Tabelas auxiliares'!$A$236,"INVESTIMENTO","ERRO - VERIFICAR"))))</f>
        <v>FOLHA DE PESSOAL</v>
      </c>
      <c r="Z262" s="64">
        <f t="shared" si="9"/>
        <v>15722.46</v>
      </c>
      <c r="AA262" s="145"/>
      <c r="AB262" s="145"/>
      <c r="AC262" s="146">
        <v>15722.46</v>
      </c>
      <c r="AD262" s="122" t="s">
        <v>936</v>
      </c>
      <c r="AE262" s="122" t="s">
        <v>176</v>
      </c>
      <c r="AF262" s="122" t="s">
        <v>177</v>
      </c>
      <c r="AG262" s="122" t="s">
        <v>178</v>
      </c>
      <c r="AH262" s="122" t="s">
        <v>288</v>
      </c>
      <c r="AI262" s="122" t="s">
        <v>179</v>
      </c>
      <c r="AJ262" s="122" t="s">
        <v>176</v>
      </c>
      <c r="AK262" s="122" t="s">
        <v>120</v>
      </c>
      <c r="AL262" s="122" t="s">
        <v>174</v>
      </c>
      <c r="AM262" s="122" t="s">
        <v>119</v>
      </c>
      <c r="AN262" s="122" t="s">
        <v>770</v>
      </c>
      <c r="AO262" s="122" t="s">
        <v>662</v>
      </c>
    </row>
    <row r="263" spans="1:41" x14ac:dyDescent="0.25">
      <c r="A263" s="143" t="s">
        <v>1060</v>
      </c>
      <c r="B263" t="s">
        <v>483</v>
      </c>
      <c r="C263" t="s">
        <v>1061</v>
      </c>
      <c r="D263" t="s">
        <v>90</v>
      </c>
      <c r="E263" t="s">
        <v>117</v>
      </c>
      <c r="F263" s="51" t="str">
        <f>IFERROR(VLOOKUP(D263,'Tabelas auxiliares'!$A$3:$B$61,2,FALSE),"")</f>
        <v>SUGEPE-FOLHA - PASEP + AUX. MORADIA</v>
      </c>
      <c r="G263" s="51" t="str">
        <f>IFERROR(VLOOKUP($B263,'Tabelas auxiliares'!$A$65:$C$102,2,FALSE),"")</f>
        <v>Folha de pagamento - Ativos, Previdência, PASEP</v>
      </c>
      <c r="H263" s="51" t="str">
        <f>IFERROR(VLOOKUP($B263,'Tabelas auxiliares'!$A$65:$C$102,3,FALSE),"")</f>
        <v>FOLHA DE PAGAMENTO / CONTRIBUICAO PARA O PSS / SUBSTITUICOES / INSS PATRONAL / PASEP</v>
      </c>
      <c r="I263" s="144" t="s">
        <v>1712</v>
      </c>
      <c r="J263" s="144" t="s">
        <v>1713</v>
      </c>
      <c r="K263" s="144" t="s">
        <v>1716</v>
      </c>
      <c r="L263" s="144" t="s">
        <v>1031</v>
      </c>
      <c r="M263" s="144" t="s">
        <v>176</v>
      </c>
      <c r="N263" s="144" t="s">
        <v>135</v>
      </c>
      <c r="O263" s="144" t="s">
        <v>178</v>
      </c>
      <c r="P263" s="144" t="s">
        <v>208</v>
      </c>
      <c r="Q263" s="144" t="s">
        <v>179</v>
      </c>
      <c r="R263" s="144" t="s">
        <v>176</v>
      </c>
      <c r="S263" s="144" t="s">
        <v>120</v>
      </c>
      <c r="T263" s="144" t="s">
        <v>173</v>
      </c>
      <c r="U263" s="144" t="s">
        <v>144</v>
      </c>
      <c r="V263" s="144" t="s">
        <v>768</v>
      </c>
      <c r="W263" s="144" t="s">
        <v>933</v>
      </c>
      <c r="X263" s="51" t="str">
        <f t="shared" si="8"/>
        <v>3</v>
      </c>
      <c r="Y263" s="51" t="str">
        <f>IF(T263="","",IF(T263&lt;&gt;'Tabelas auxiliares'!$B$236,"FOLHA DE PESSOAL",IF(X263='Tabelas auxiliares'!$A$237,"CUSTEIO",IF(X263='Tabelas auxiliares'!$A$236,"INVESTIMENTO","ERRO - VERIFICAR"))))</f>
        <v>FOLHA DE PESSOAL</v>
      </c>
      <c r="Z263" s="64">
        <f t="shared" si="9"/>
        <v>3493.88</v>
      </c>
      <c r="AA263" s="145"/>
      <c r="AB263" s="145"/>
      <c r="AC263" s="146">
        <v>3493.88</v>
      </c>
      <c r="AD263" s="122" t="s">
        <v>1031</v>
      </c>
      <c r="AE263" s="122" t="s">
        <v>176</v>
      </c>
      <c r="AF263" s="122" t="s">
        <v>177</v>
      </c>
      <c r="AG263" s="122" t="s">
        <v>178</v>
      </c>
      <c r="AH263" s="122" t="s">
        <v>288</v>
      </c>
      <c r="AI263" s="122" t="s">
        <v>179</v>
      </c>
      <c r="AJ263" s="122" t="s">
        <v>176</v>
      </c>
      <c r="AK263" s="122" t="s">
        <v>120</v>
      </c>
      <c r="AL263" s="122" t="s">
        <v>174</v>
      </c>
      <c r="AM263" s="122" t="s">
        <v>119</v>
      </c>
      <c r="AN263" s="122" t="s">
        <v>770</v>
      </c>
      <c r="AO263" s="122" t="s">
        <v>662</v>
      </c>
    </row>
    <row r="264" spans="1:41" x14ac:dyDescent="0.25">
      <c r="A264" s="143" t="s">
        <v>1060</v>
      </c>
      <c r="B264" t="s">
        <v>483</v>
      </c>
      <c r="C264" t="s">
        <v>1061</v>
      </c>
      <c r="D264" t="s">
        <v>90</v>
      </c>
      <c r="E264" t="s">
        <v>117</v>
      </c>
      <c r="F264" s="51" t="str">
        <f>IFERROR(VLOOKUP(D264,'Tabelas auxiliares'!$A$3:$B$61,2,FALSE),"")</f>
        <v>SUGEPE-FOLHA - PASEP + AUX. MORADIA</v>
      </c>
      <c r="G264" s="51" t="str">
        <f>IFERROR(VLOOKUP($B264,'Tabelas auxiliares'!$A$65:$C$102,2,FALSE),"")</f>
        <v>Folha de pagamento - Ativos, Previdência, PASEP</v>
      </c>
      <c r="H264" s="51" t="str">
        <f>IFERROR(VLOOKUP($B264,'Tabelas auxiliares'!$A$65:$C$102,3,FALSE),"")</f>
        <v>FOLHA DE PAGAMENTO / CONTRIBUICAO PARA O PSS / SUBSTITUICOES / INSS PATRONAL / PASEP</v>
      </c>
      <c r="I264" s="144" t="s">
        <v>1712</v>
      </c>
      <c r="J264" s="144" t="s">
        <v>1713</v>
      </c>
      <c r="K264" s="144" t="s">
        <v>1716</v>
      </c>
      <c r="L264" s="144" t="s">
        <v>1031</v>
      </c>
      <c r="M264" s="144" t="s">
        <v>176</v>
      </c>
      <c r="N264" s="144" t="s">
        <v>135</v>
      </c>
      <c r="O264" s="144" t="s">
        <v>178</v>
      </c>
      <c r="P264" s="144" t="s">
        <v>208</v>
      </c>
      <c r="Q264" s="144" t="s">
        <v>179</v>
      </c>
      <c r="R264" s="144" t="s">
        <v>176</v>
      </c>
      <c r="S264" s="144" t="s">
        <v>120</v>
      </c>
      <c r="T264" s="144" t="s">
        <v>173</v>
      </c>
      <c r="U264" s="144" t="s">
        <v>144</v>
      </c>
      <c r="V264" s="144" t="s">
        <v>747</v>
      </c>
      <c r="W264" s="144" t="s">
        <v>923</v>
      </c>
      <c r="X264" s="51" t="str">
        <f t="shared" si="8"/>
        <v>3</v>
      </c>
      <c r="Y264" s="51" t="str">
        <f>IF(T264="","",IF(T264&lt;&gt;'Tabelas auxiliares'!$B$236,"FOLHA DE PESSOAL",IF(X264='Tabelas auxiliares'!$A$237,"CUSTEIO",IF(X264='Tabelas auxiliares'!$A$236,"INVESTIMENTO","ERRO - VERIFICAR"))))</f>
        <v>FOLHA DE PESSOAL</v>
      </c>
      <c r="Z264" s="64">
        <f t="shared" si="9"/>
        <v>15335.4</v>
      </c>
      <c r="AA264" s="145"/>
      <c r="AB264" s="145"/>
      <c r="AC264" s="146">
        <v>15335.4</v>
      </c>
      <c r="AD264" s="122" t="s">
        <v>214</v>
      </c>
      <c r="AE264" s="122" t="s">
        <v>176</v>
      </c>
      <c r="AF264" s="122" t="s">
        <v>136</v>
      </c>
      <c r="AG264" s="122" t="s">
        <v>224</v>
      </c>
      <c r="AH264" s="122" t="s">
        <v>225</v>
      </c>
      <c r="AI264" s="122" t="s">
        <v>179</v>
      </c>
      <c r="AJ264" s="122" t="s">
        <v>176</v>
      </c>
      <c r="AK264" s="122" t="s">
        <v>120</v>
      </c>
      <c r="AL264" s="122" t="s">
        <v>173</v>
      </c>
      <c r="AM264" s="122" t="s">
        <v>146</v>
      </c>
      <c r="AN264" s="122" t="s">
        <v>771</v>
      </c>
      <c r="AO264" s="122" t="s">
        <v>663</v>
      </c>
    </row>
    <row r="265" spans="1:41" x14ac:dyDescent="0.25">
      <c r="A265" s="143" t="s">
        <v>1060</v>
      </c>
      <c r="B265" t="s">
        <v>483</v>
      </c>
      <c r="C265" t="s">
        <v>1061</v>
      </c>
      <c r="D265" t="s">
        <v>90</v>
      </c>
      <c r="E265" t="s">
        <v>117</v>
      </c>
      <c r="F265" s="51" t="str">
        <f>IFERROR(VLOOKUP(D265,'Tabelas auxiliares'!$A$3:$B$61,2,FALSE),"")</f>
        <v>SUGEPE-FOLHA - PASEP + AUX. MORADIA</v>
      </c>
      <c r="G265" s="51" t="str">
        <f>IFERROR(VLOOKUP($B265,'Tabelas auxiliares'!$A$65:$C$102,2,FALSE),"")</f>
        <v>Folha de pagamento - Ativos, Previdência, PASEP</v>
      </c>
      <c r="H265" s="51" t="str">
        <f>IFERROR(VLOOKUP($B265,'Tabelas auxiliares'!$A$65:$C$102,3,FALSE),"")</f>
        <v>FOLHA DE PAGAMENTO / CONTRIBUICAO PARA O PSS / SUBSTITUICOES / INSS PATRONAL / PASEP</v>
      </c>
      <c r="I265" s="144" t="s">
        <v>1712</v>
      </c>
      <c r="J265" s="144" t="s">
        <v>1713</v>
      </c>
      <c r="K265" s="144" t="s">
        <v>1716</v>
      </c>
      <c r="L265" s="144" t="s">
        <v>1031</v>
      </c>
      <c r="M265" s="144" t="s">
        <v>176</v>
      </c>
      <c r="N265" s="144" t="s">
        <v>135</v>
      </c>
      <c r="O265" s="144" t="s">
        <v>178</v>
      </c>
      <c r="P265" s="144" t="s">
        <v>208</v>
      </c>
      <c r="Q265" s="144" t="s">
        <v>179</v>
      </c>
      <c r="R265" s="144" t="s">
        <v>176</v>
      </c>
      <c r="S265" s="144" t="s">
        <v>120</v>
      </c>
      <c r="T265" s="144" t="s">
        <v>173</v>
      </c>
      <c r="U265" s="144" t="s">
        <v>144</v>
      </c>
      <c r="V265" s="144" t="s">
        <v>937</v>
      </c>
      <c r="W265" s="144" t="s">
        <v>938</v>
      </c>
      <c r="X265" s="51" t="str">
        <f t="shared" si="8"/>
        <v>3</v>
      </c>
      <c r="Y265" s="51" t="str">
        <f>IF(T265="","",IF(T265&lt;&gt;'Tabelas auxiliares'!$B$236,"FOLHA DE PESSOAL",IF(X265='Tabelas auxiliares'!$A$237,"CUSTEIO",IF(X265='Tabelas auxiliares'!$A$236,"INVESTIMENTO","ERRO - VERIFICAR"))))</f>
        <v>FOLHA DE PESSOAL</v>
      </c>
      <c r="Z265" s="64">
        <f t="shared" si="9"/>
        <v>605.82000000000005</v>
      </c>
      <c r="AA265" s="145"/>
      <c r="AB265" s="145"/>
      <c r="AC265" s="146">
        <v>605.82000000000005</v>
      </c>
      <c r="AD265" s="122" t="s">
        <v>214</v>
      </c>
      <c r="AE265" s="122" t="s">
        <v>176</v>
      </c>
      <c r="AF265" s="122" t="s">
        <v>136</v>
      </c>
      <c r="AG265" s="122" t="s">
        <v>183</v>
      </c>
      <c r="AH265" s="122" t="s">
        <v>226</v>
      </c>
      <c r="AI265" s="122" t="s">
        <v>179</v>
      </c>
      <c r="AJ265" s="122" t="s">
        <v>176</v>
      </c>
      <c r="AK265" s="122" t="s">
        <v>120</v>
      </c>
      <c r="AL265" s="122" t="s">
        <v>173</v>
      </c>
      <c r="AM265" s="122" t="s">
        <v>148</v>
      </c>
      <c r="AN265" s="122" t="s">
        <v>772</v>
      </c>
      <c r="AO265" s="122" t="s">
        <v>664</v>
      </c>
    </row>
    <row r="266" spans="1:41" x14ac:dyDescent="0.25">
      <c r="A266" s="143" t="s">
        <v>1060</v>
      </c>
      <c r="B266" t="s">
        <v>483</v>
      </c>
      <c r="C266" t="s">
        <v>1061</v>
      </c>
      <c r="D266" t="s">
        <v>90</v>
      </c>
      <c r="E266" t="s">
        <v>117</v>
      </c>
      <c r="F266" s="51" t="str">
        <f>IFERROR(VLOOKUP(D266,'Tabelas auxiliares'!$A$3:$B$61,2,FALSE),"")</f>
        <v>SUGEPE-FOLHA - PASEP + AUX. MORADIA</v>
      </c>
      <c r="G266" s="51" t="str">
        <f>IFERROR(VLOOKUP($B266,'Tabelas auxiliares'!$A$65:$C$102,2,FALSE),"")</f>
        <v>Folha de pagamento - Ativos, Previdência, PASEP</v>
      </c>
      <c r="H266" s="51" t="str">
        <f>IFERROR(VLOOKUP($B266,'Tabelas auxiliares'!$A$65:$C$102,3,FALSE),"")</f>
        <v>FOLHA DE PAGAMENTO / CONTRIBUICAO PARA O PSS / SUBSTITUICOES / INSS PATRONAL / PASEP</v>
      </c>
      <c r="I266" s="144" t="s">
        <v>1712</v>
      </c>
      <c r="J266" s="144" t="s">
        <v>1713</v>
      </c>
      <c r="K266" s="144" t="s">
        <v>1717</v>
      </c>
      <c r="L266" s="144" t="s">
        <v>1031</v>
      </c>
      <c r="M266" s="144" t="s">
        <v>176</v>
      </c>
      <c r="N266" s="144" t="s">
        <v>135</v>
      </c>
      <c r="O266" s="144" t="s">
        <v>178</v>
      </c>
      <c r="P266" s="144" t="s">
        <v>208</v>
      </c>
      <c r="Q266" s="144" t="s">
        <v>179</v>
      </c>
      <c r="R266" s="144" t="s">
        <v>176</v>
      </c>
      <c r="S266" s="144" t="s">
        <v>120</v>
      </c>
      <c r="T266" s="144" t="s">
        <v>173</v>
      </c>
      <c r="U266" s="144" t="s">
        <v>144</v>
      </c>
      <c r="V266" s="144" t="s">
        <v>748</v>
      </c>
      <c r="W266" s="144" t="s">
        <v>650</v>
      </c>
      <c r="X266" s="51" t="str">
        <f t="shared" si="8"/>
        <v>3</v>
      </c>
      <c r="Y266" s="51" t="str">
        <f>IF(T266="","",IF(T266&lt;&gt;'Tabelas auxiliares'!$B$236,"FOLHA DE PESSOAL",IF(X266='Tabelas auxiliares'!$A$237,"CUSTEIO",IF(X266='Tabelas auxiliares'!$A$236,"INVESTIMENTO","ERRO - VERIFICAR"))))</f>
        <v>FOLHA DE PESSOAL</v>
      </c>
      <c r="Z266" s="64">
        <f t="shared" si="9"/>
        <v>9095514.7300000004</v>
      </c>
      <c r="AA266" s="146">
        <v>12685.77</v>
      </c>
      <c r="AB266" s="145"/>
      <c r="AC266" s="146">
        <v>9082828.9600000009</v>
      </c>
      <c r="AD266" s="122" t="s">
        <v>214</v>
      </c>
      <c r="AE266" s="122" t="s">
        <v>176</v>
      </c>
      <c r="AF266" s="122" t="s">
        <v>136</v>
      </c>
      <c r="AG266" s="122" t="s">
        <v>227</v>
      </c>
      <c r="AH266" s="122" t="s">
        <v>228</v>
      </c>
      <c r="AI266" s="122" t="s">
        <v>179</v>
      </c>
      <c r="AJ266" s="122" t="s">
        <v>176</v>
      </c>
      <c r="AK266" s="122" t="s">
        <v>120</v>
      </c>
      <c r="AL266" s="122" t="s">
        <v>173</v>
      </c>
      <c r="AM266" s="122" t="s">
        <v>145</v>
      </c>
      <c r="AN266" s="122" t="s">
        <v>773</v>
      </c>
      <c r="AO266" s="122" t="s">
        <v>665</v>
      </c>
    </row>
    <row r="267" spans="1:41" x14ac:dyDescent="0.25">
      <c r="A267" s="143" t="s">
        <v>1060</v>
      </c>
      <c r="B267" t="s">
        <v>483</v>
      </c>
      <c r="C267" t="s">
        <v>1061</v>
      </c>
      <c r="D267" t="s">
        <v>90</v>
      </c>
      <c r="E267" t="s">
        <v>117</v>
      </c>
      <c r="F267" s="51" t="str">
        <f>IFERROR(VLOOKUP(D267,'Tabelas auxiliares'!$A$3:$B$61,2,FALSE),"")</f>
        <v>SUGEPE-FOLHA - PASEP + AUX. MORADIA</v>
      </c>
      <c r="G267" s="51" t="str">
        <f>IFERROR(VLOOKUP($B267,'Tabelas auxiliares'!$A$65:$C$102,2,FALSE),"")</f>
        <v>Folha de pagamento - Ativos, Previdência, PASEP</v>
      </c>
      <c r="H267" s="51" t="str">
        <f>IFERROR(VLOOKUP($B267,'Tabelas auxiliares'!$A$65:$C$102,3,FALSE),"")</f>
        <v>FOLHA DE PAGAMENTO / CONTRIBUICAO PARA O PSS / SUBSTITUICOES / INSS PATRONAL / PASEP</v>
      </c>
      <c r="I267" s="144" t="s">
        <v>1712</v>
      </c>
      <c r="J267" s="144" t="s">
        <v>1713</v>
      </c>
      <c r="K267" s="144" t="s">
        <v>1717</v>
      </c>
      <c r="L267" s="144" t="s">
        <v>1031</v>
      </c>
      <c r="M267" s="144" t="s">
        <v>176</v>
      </c>
      <c r="N267" s="144" t="s">
        <v>135</v>
      </c>
      <c r="O267" s="144" t="s">
        <v>178</v>
      </c>
      <c r="P267" s="144" t="s">
        <v>208</v>
      </c>
      <c r="Q267" s="144" t="s">
        <v>179</v>
      </c>
      <c r="R267" s="144" t="s">
        <v>176</v>
      </c>
      <c r="S267" s="144" t="s">
        <v>120</v>
      </c>
      <c r="T267" s="144" t="s">
        <v>173</v>
      </c>
      <c r="U267" s="144" t="s">
        <v>144</v>
      </c>
      <c r="V267" s="144" t="s">
        <v>749</v>
      </c>
      <c r="W267" s="144" t="s">
        <v>924</v>
      </c>
      <c r="X267" s="51" t="str">
        <f t="shared" si="8"/>
        <v>3</v>
      </c>
      <c r="Y267" s="51" t="str">
        <f>IF(T267="","",IF(T267&lt;&gt;'Tabelas auxiliares'!$B$236,"FOLHA DE PESSOAL",IF(X267='Tabelas auxiliares'!$A$237,"CUSTEIO",IF(X267='Tabelas auxiliares'!$A$236,"INVESTIMENTO","ERRO - VERIFICAR"))))</f>
        <v>FOLHA DE PESSOAL</v>
      </c>
      <c r="Z267" s="64">
        <f t="shared" si="9"/>
        <v>2614.34</v>
      </c>
      <c r="AA267" s="145"/>
      <c r="AB267" s="145"/>
      <c r="AC267" s="146">
        <v>2614.34</v>
      </c>
      <c r="AD267" s="122" t="s">
        <v>214</v>
      </c>
      <c r="AE267" s="122" t="s">
        <v>176</v>
      </c>
      <c r="AF267" s="122" t="s">
        <v>136</v>
      </c>
      <c r="AG267" s="122" t="s">
        <v>229</v>
      </c>
      <c r="AH267" s="122" t="s">
        <v>230</v>
      </c>
      <c r="AI267" s="122" t="s">
        <v>179</v>
      </c>
      <c r="AJ267" s="122" t="s">
        <v>176</v>
      </c>
      <c r="AK267" s="122" t="s">
        <v>120</v>
      </c>
      <c r="AL267" s="122" t="s">
        <v>173</v>
      </c>
      <c r="AM267" s="122" t="s">
        <v>150</v>
      </c>
      <c r="AN267" s="122" t="s">
        <v>774</v>
      </c>
      <c r="AO267" s="122" t="s">
        <v>939</v>
      </c>
    </row>
    <row r="268" spans="1:41" x14ac:dyDescent="0.25">
      <c r="A268" s="143" t="s">
        <v>1060</v>
      </c>
      <c r="B268" t="s">
        <v>483</v>
      </c>
      <c r="C268" t="s">
        <v>1061</v>
      </c>
      <c r="D268" t="s">
        <v>90</v>
      </c>
      <c r="E268" t="s">
        <v>117</v>
      </c>
      <c r="F268" s="51" t="str">
        <f>IFERROR(VLOOKUP(D268,'Tabelas auxiliares'!$A$3:$B$61,2,FALSE),"")</f>
        <v>SUGEPE-FOLHA - PASEP + AUX. MORADIA</v>
      </c>
      <c r="G268" s="51" t="str">
        <f>IFERROR(VLOOKUP($B268,'Tabelas auxiliares'!$A$65:$C$102,2,FALSE),"")</f>
        <v>Folha de pagamento - Ativos, Previdência, PASEP</v>
      </c>
      <c r="H268" s="51" t="str">
        <f>IFERROR(VLOOKUP($B268,'Tabelas auxiliares'!$A$65:$C$102,3,FALSE),"")</f>
        <v>FOLHA DE PAGAMENTO / CONTRIBUICAO PARA O PSS / SUBSTITUICOES / INSS PATRONAL / PASEP</v>
      </c>
      <c r="I268" s="144" t="s">
        <v>1712</v>
      </c>
      <c r="J268" s="144" t="s">
        <v>1713</v>
      </c>
      <c r="K268" s="144" t="s">
        <v>1717</v>
      </c>
      <c r="L268" s="144" t="s">
        <v>1031</v>
      </c>
      <c r="M268" s="144" t="s">
        <v>176</v>
      </c>
      <c r="N268" s="144" t="s">
        <v>135</v>
      </c>
      <c r="O268" s="144" t="s">
        <v>178</v>
      </c>
      <c r="P268" s="144" t="s">
        <v>208</v>
      </c>
      <c r="Q268" s="144" t="s">
        <v>179</v>
      </c>
      <c r="R268" s="144" t="s">
        <v>176</v>
      </c>
      <c r="S268" s="144" t="s">
        <v>120</v>
      </c>
      <c r="T268" s="144" t="s">
        <v>173</v>
      </c>
      <c r="U268" s="144" t="s">
        <v>144</v>
      </c>
      <c r="V268" s="144" t="s">
        <v>750</v>
      </c>
      <c r="W268" s="144" t="s">
        <v>925</v>
      </c>
      <c r="X268" s="51" t="str">
        <f t="shared" si="8"/>
        <v>3</v>
      </c>
      <c r="Y268" s="51" t="str">
        <f>IF(T268="","",IF(T268&lt;&gt;'Tabelas auxiliares'!$B$236,"FOLHA DE PESSOAL",IF(X268='Tabelas auxiliares'!$A$237,"CUSTEIO",IF(X268='Tabelas auxiliares'!$A$236,"INVESTIMENTO","ERRO - VERIFICAR"))))</f>
        <v>FOLHA DE PESSOAL</v>
      </c>
      <c r="Z268" s="64">
        <f t="shared" si="9"/>
        <v>582.34</v>
      </c>
      <c r="AA268" s="145"/>
      <c r="AB268" s="145"/>
      <c r="AC268" s="146">
        <v>582.34</v>
      </c>
      <c r="AD268" s="122" t="s">
        <v>214</v>
      </c>
      <c r="AE268" s="122" t="s">
        <v>176</v>
      </c>
      <c r="AF268" s="122" t="s">
        <v>136</v>
      </c>
      <c r="AG268" s="122" t="s">
        <v>183</v>
      </c>
      <c r="AH268" s="122" t="s">
        <v>226</v>
      </c>
      <c r="AI268" s="122" t="s">
        <v>179</v>
      </c>
      <c r="AJ268" s="122" t="s">
        <v>176</v>
      </c>
      <c r="AK268" s="122" t="s">
        <v>120</v>
      </c>
      <c r="AL268" s="122" t="s">
        <v>173</v>
      </c>
      <c r="AM268" s="122" t="s">
        <v>148</v>
      </c>
      <c r="AN268" s="122" t="s">
        <v>775</v>
      </c>
      <c r="AO268" s="122" t="s">
        <v>666</v>
      </c>
    </row>
    <row r="269" spans="1:41" x14ac:dyDescent="0.25">
      <c r="A269" s="143" t="s">
        <v>1060</v>
      </c>
      <c r="B269" t="s">
        <v>483</v>
      </c>
      <c r="C269" t="s">
        <v>1061</v>
      </c>
      <c r="D269" t="s">
        <v>90</v>
      </c>
      <c r="E269" t="s">
        <v>117</v>
      </c>
      <c r="F269" s="51" t="str">
        <f>IFERROR(VLOOKUP(D269,'Tabelas auxiliares'!$A$3:$B$61,2,FALSE),"")</f>
        <v>SUGEPE-FOLHA - PASEP + AUX. MORADIA</v>
      </c>
      <c r="G269" s="51" t="str">
        <f>IFERROR(VLOOKUP($B269,'Tabelas auxiliares'!$A$65:$C$102,2,FALSE),"")</f>
        <v>Folha de pagamento - Ativos, Previdência, PASEP</v>
      </c>
      <c r="H269" s="51" t="str">
        <f>IFERROR(VLOOKUP($B269,'Tabelas auxiliares'!$A$65:$C$102,3,FALSE),"")</f>
        <v>FOLHA DE PAGAMENTO / CONTRIBUICAO PARA O PSS / SUBSTITUICOES / INSS PATRONAL / PASEP</v>
      </c>
      <c r="I269" s="144" t="s">
        <v>1712</v>
      </c>
      <c r="J269" s="144" t="s">
        <v>1713</v>
      </c>
      <c r="K269" s="144" t="s">
        <v>1717</v>
      </c>
      <c r="L269" s="144" t="s">
        <v>1031</v>
      </c>
      <c r="M269" s="144" t="s">
        <v>176</v>
      </c>
      <c r="N269" s="144" t="s">
        <v>135</v>
      </c>
      <c r="O269" s="144" t="s">
        <v>178</v>
      </c>
      <c r="P269" s="144" t="s">
        <v>208</v>
      </c>
      <c r="Q269" s="144" t="s">
        <v>179</v>
      </c>
      <c r="R269" s="144" t="s">
        <v>176</v>
      </c>
      <c r="S269" s="144" t="s">
        <v>120</v>
      </c>
      <c r="T269" s="144" t="s">
        <v>173</v>
      </c>
      <c r="U269" s="144" t="s">
        <v>144</v>
      </c>
      <c r="V269" s="144" t="s">
        <v>751</v>
      </c>
      <c r="W269" s="144" t="s">
        <v>926</v>
      </c>
      <c r="X269" s="51" t="str">
        <f t="shared" si="8"/>
        <v>3</v>
      </c>
      <c r="Y269" s="51" t="str">
        <f>IF(T269="","",IF(T269&lt;&gt;'Tabelas auxiliares'!$B$236,"FOLHA DE PESSOAL",IF(X269='Tabelas auxiliares'!$A$237,"CUSTEIO",IF(X269='Tabelas auxiliares'!$A$236,"INVESTIMENTO","ERRO - VERIFICAR"))))</f>
        <v>FOLHA DE PESSOAL</v>
      </c>
      <c r="Z269" s="64">
        <f t="shared" si="9"/>
        <v>9483.19</v>
      </c>
      <c r="AA269" s="145"/>
      <c r="AB269" s="145"/>
      <c r="AC269" s="146">
        <v>9483.19</v>
      </c>
      <c r="AD269" s="122" t="s">
        <v>214</v>
      </c>
      <c r="AE269" s="122" t="s">
        <v>176</v>
      </c>
      <c r="AF269" s="122" t="s">
        <v>136</v>
      </c>
      <c r="AG269" s="122" t="s">
        <v>224</v>
      </c>
      <c r="AH269" s="122" t="s">
        <v>225</v>
      </c>
      <c r="AI269" s="122" t="s">
        <v>179</v>
      </c>
      <c r="AJ269" s="122" t="s">
        <v>176</v>
      </c>
      <c r="AK269" s="122" t="s">
        <v>120</v>
      </c>
      <c r="AL269" s="122" t="s">
        <v>173</v>
      </c>
      <c r="AM269" s="122" t="s">
        <v>146</v>
      </c>
      <c r="AN269" s="122" t="s">
        <v>776</v>
      </c>
      <c r="AO269" s="122" t="s">
        <v>667</v>
      </c>
    </row>
    <row r="270" spans="1:41" x14ac:dyDescent="0.25">
      <c r="A270" s="143" t="s">
        <v>1060</v>
      </c>
      <c r="B270" t="s">
        <v>483</v>
      </c>
      <c r="C270" t="s">
        <v>1061</v>
      </c>
      <c r="D270" t="s">
        <v>90</v>
      </c>
      <c r="E270" t="s">
        <v>117</v>
      </c>
      <c r="F270" s="51" t="str">
        <f>IFERROR(VLOOKUP(D270,'Tabelas auxiliares'!$A$3:$B$61,2,FALSE),"")</f>
        <v>SUGEPE-FOLHA - PASEP + AUX. MORADIA</v>
      </c>
      <c r="G270" s="51" t="str">
        <f>IFERROR(VLOOKUP($B270,'Tabelas auxiliares'!$A$65:$C$102,2,FALSE),"")</f>
        <v>Folha de pagamento - Ativos, Previdência, PASEP</v>
      </c>
      <c r="H270" s="51" t="str">
        <f>IFERROR(VLOOKUP($B270,'Tabelas auxiliares'!$A$65:$C$102,3,FALSE),"")</f>
        <v>FOLHA DE PAGAMENTO / CONTRIBUICAO PARA O PSS / SUBSTITUICOES / INSS PATRONAL / PASEP</v>
      </c>
      <c r="I270" s="144" t="s">
        <v>1712</v>
      </c>
      <c r="J270" s="144" t="s">
        <v>1713</v>
      </c>
      <c r="K270" s="144" t="s">
        <v>1717</v>
      </c>
      <c r="L270" s="144" t="s">
        <v>1031</v>
      </c>
      <c r="M270" s="144" t="s">
        <v>176</v>
      </c>
      <c r="N270" s="144" t="s">
        <v>135</v>
      </c>
      <c r="O270" s="144" t="s">
        <v>178</v>
      </c>
      <c r="P270" s="144" t="s">
        <v>208</v>
      </c>
      <c r="Q270" s="144" t="s">
        <v>179</v>
      </c>
      <c r="R270" s="144" t="s">
        <v>176</v>
      </c>
      <c r="S270" s="144" t="s">
        <v>120</v>
      </c>
      <c r="T270" s="144" t="s">
        <v>173</v>
      </c>
      <c r="U270" s="144" t="s">
        <v>144</v>
      </c>
      <c r="V270" s="144" t="s">
        <v>752</v>
      </c>
      <c r="W270" s="144" t="s">
        <v>651</v>
      </c>
      <c r="X270" s="51" t="str">
        <f t="shared" si="8"/>
        <v>3</v>
      </c>
      <c r="Y270" s="51" t="str">
        <f>IF(T270="","",IF(T270&lt;&gt;'Tabelas auxiliares'!$B$236,"FOLHA DE PESSOAL",IF(X270='Tabelas auxiliares'!$A$237,"CUSTEIO",IF(X270='Tabelas auxiliares'!$A$236,"INVESTIMENTO","ERRO - VERIFICAR"))))</f>
        <v>FOLHA DE PESSOAL</v>
      </c>
      <c r="Z270" s="64">
        <f t="shared" si="9"/>
        <v>33450.21</v>
      </c>
      <c r="AA270" s="145"/>
      <c r="AB270" s="145"/>
      <c r="AC270" s="146">
        <v>33450.21</v>
      </c>
      <c r="AD270" s="122" t="s">
        <v>214</v>
      </c>
      <c r="AE270" s="122" t="s">
        <v>176</v>
      </c>
      <c r="AF270" s="122" t="s">
        <v>136</v>
      </c>
      <c r="AG270" s="122" t="s">
        <v>227</v>
      </c>
      <c r="AH270" s="122" t="s">
        <v>228</v>
      </c>
      <c r="AI270" s="122" t="s">
        <v>179</v>
      </c>
      <c r="AJ270" s="122" t="s">
        <v>176</v>
      </c>
      <c r="AK270" s="122" t="s">
        <v>120</v>
      </c>
      <c r="AL270" s="122" t="s">
        <v>173</v>
      </c>
      <c r="AM270" s="122" t="s">
        <v>145</v>
      </c>
      <c r="AN270" s="122" t="s">
        <v>777</v>
      </c>
      <c r="AO270" s="122" t="s">
        <v>668</v>
      </c>
    </row>
    <row r="271" spans="1:41" x14ac:dyDescent="0.25">
      <c r="A271" s="143" t="s">
        <v>1060</v>
      </c>
      <c r="B271" t="s">
        <v>483</v>
      </c>
      <c r="C271" t="s">
        <v>1061</v>
      </c>
      <c r="D271" t="s">
        <v>90</v>
      </c>
      <c r="E271" t="s">
        <v>117</v>
      </c>
      <c r="F271" s="51" t="str">
        <f>IFERROR(VLOOKUP(D271,'Tabelas auxiliares'!$A$3:$B$61,2,FALSE),"")</f>
        <v>SUGEPE-FOLHA - PASEP + AUX. MORADIA</v>
      </c>
      <c r="G271" s="51" t="str">
        <f>IFERROR(VLOOKUP($B271,'Tabelas auxiliares'!$A$65:$C$102,2,FALSE),"")</f>
        <v>Folha de pagamento - Ativos, Previdência, PASEP</v>
      </c>
      <c r="H271" s="51" t="str">
        <f>IFERROR(VLOOKUP($B271,'Tabelas auxiliares'!$A$65:$C$102,3,FALSE),"")</f>
        <v>FOLHA DE PAGAMENTO / CONTRIBUICAO PARA O PSS / SUBSTITUICOES / INSS PATRONAL / PASEP</v>
      </c>
      <c r="I271" s="144" t="s">
        <v>1712</v>
      </c>
      <c r="J271" s="144" t="s">
        <v>1713</v>
      </c>
      <c r="K271" s="144" t="s">
        <v>1717</v>
      </c>
      <c r="L271" s="144" t="s">
        <v>1031</v>
      </c>
      <c r="M271" s="144" t="s">
        <v>176</v>
      </c>
      <c r="N271" s="144" t="s">
        <v>135</v>
      </c>
      <c r="O271" s="144" t="s">
        <v>178</v>
      </c>
      <c r="P271" s="144" t="s">
        <v>208</v>
      </c>
      <c r="Q271" s="144" t="s">
        <v>179</v>
      </c>
      <c r="R271" s="144" t="s">
        <v>176</v>
      </c>
      <c r="S271" s="144" t="s">
        <v>120</v>
      </c>
      <c r="T271" s="144" t="s">
        <v>173</v>
      </c>
      <c r="U271" s="144" t="s">
        <v>144</v>
      </c>
      <c r="V271" s="144" t="s">
        <v>753</v>
      </c>
      <c r="W271" s="144" t="s">
        <v>652</v>
      </c>
      <c r="X271" s="51" t="str">
        <f t="shared" si="8"/>
        <v>3</v>
      </c>
      <c r="Y271" s="51" t="str">
        <f>IF(T271="","",IF(T271&lt;&gt;'Tabelas auxiliares'!$B$236,"FOLHA DE PESSOAL",IF(X271='Tabelas auxiliares'!$A$237,"CUSTEIO",IF(X271='Tabelas auxiliares'!$A$236,"INVESTIMENTO","ERRO - VERIFICAR"))))</f>
        <v>FOLHA DE PESSOAL</v>
      </c>
      <c r="Z271" s="64">
        <f t="shared" si="9"/>
        <v>11761.44</v>
      </c>
      <c r="AA271" s="146">
        <v>590.62</v>
      </c>
      <c r="AB271" s="145"/>
      <c r="AC271" s="146">
        <v>11170.82</v>
      </c>
      <c r="AD271" s="122" t="s">
        <v>214</v>
      </c>
      <c r="AE271" s="122" t="s">
        <v>176</v>
      </c>
      <c r="AF271" s="122" t="s">
        <v>138</v>
      </c>
      <c r="AG271" s="122" t="s">
        <v>183</v>
      </c>
      <c r="AH271" s="122" t="s">
        <v>211</v>
      </c>
      <c r="AI271" s="122" t="s">
        <v>179</v>
      </c>
      <c r="AJ271" s="122" t="s">
        <v>176</v>
      </c>
      <c r="AK271" s="122" t="s">
        <v>120</v>
      </c>
      <c r="AL271" s="122" t="s">
        <v>173</v>
      </c>
      <c r="AM271" s="122" t="s">
        <v>149</v>
      </c>
      <c r="AN271" s="122" t="s">
        <v>739</v>
      </c>
      <c r="AO271" s="122" t="s">
        <v>646</v>
      </c>
    </row>
    <row r="272" spans="1:41" x14ac:dyDescent="0.25">
      <c r="A272" s="143" t="s">
        <v>1060</v>
      </c>
      <c r="B272" t="s">
        <v>483</v>
      </c>
      <c r="C272" t="s">
        <v>1061</v>
      </c>
      <c r="D272" t="s">
        <v>90</v>
      </c>
      <c r="E272" t="s">
        <v>117</v>
      </c>
      <c r="F272" s="51" t="str">
        <f>IFERROR(VLOOKUP(D272,'Tabelas auxiliares'!$A$3:$B$61,2,FALSE),"")</f>
        <v>SUGEPE-FOLHA - PASEP + AUX. MORADIA</v>
      </c>
      <c r="G272" s="51" t="str">
        <f>IFERROR(VLOOKUP($B272,'Tabelas auxiliares'!$A$65:$C$102,2,FALSE),"")</f>
        <v>Folha de pagamento - Ativos, Previdência, PASEP</v>
      </c>
      <c r="H272" s="51" t="str">
        <f>IFERROR(VLOOKUP($B272,'Tabelas auxiliares'!$A$65:$C$102,3,FALSE),"")</f>
        <v>FOLHA DE PAGAMENTO / CONTRIBUICAO PARA O PSS / SUBSTITUICOES / INSS PATRONAL / PASEP</v>
      </c>
      <c r="I272" s="144" t="s">
        <v>1712</v>
      </c>
      <c r="J272" s="144" t="s">
        <v>1713</v>
      </c>
      <c r="K272" s="144" t="s">
        <v>1717</v>
      </c>
      <c r="L272" s="144" t="s">
        <v>1031</v>
      </c>
      <c r="M272" s="144" t="s">
        <v>176</v>
      </c>
      <c r="N272" s="144" t="s">
        <v>135</v>
      </c>
      <c r="O272" s="144" t="s">
        <v>178</v>
      </c>
      <c r="P272" s="144" t="s">
        <v>208</v>
      </c>
      <c r="Q272" s="144" t="s">
        <v>179</v>
      </c>
      <c r="R272" s="144" t="s">
        <v>176</v>
      </c>
      <c r="S272" s="144" t="s">
        <v>120</v>
      </c>
      <c r="T272" s="144" t="s">
        <v>173</v>
      </c>
      <c r="U272" s="144" t="s">
        <v>144</v>
      </c>
      <c r="V272" s="144" t="s">
        <v>754</v>
      </c>
      <c r="W272" s="144" t="s">
        <v>653</v>
      </c>
      <c r="X272" s="51" t="str">
        <f t="shared" si="8"/>
        <v>3</v>
      </c>
      <c r="Y272" s="51" t="str">
        <f>IF(T272="","",IF(T272&lt;&gt;'Tabelas auxiliares'!$B$236,"FOLHA DE PESSOAL",IF(X272='Tabelas auxiliares'!$A$237,"CUSTEIO",IF(X272='Tabelas auxiliares'!$A$236,"INVESTIMENTO","ERRO - VERIFICAR"))))</f>
        <v>FOLHA DE PESSOAL</v>
      </c>
      <c r="Z272" s="64">
        <f t="shared" si="9"/>
        <v>7795424.2400000002</v>
      </c>
      <c r="AA272" s="146">
        <v>1508.05</v>
      </c>
      <c r="AB272" s="145"/>
      <c r="AC272" s="146">
        <v>7793916.1900000004</v>
      </c>
      <c r="AD272" s="122" t="s">
        <v>231</v>
      </c>
      <c r="AE272" s="122" t="s">
        <v>210</v>
      </c>
      <c r="AF272" s="122" t="s">
        <v>138</v>
      </c>
      <c r="AG272" s="122" t="s">
        <v>183</v>
      </c>
      <c r="AH272" s="122" t="s">
        <v>211</v>
      </c>
      <c r="AI272" s="122" t="s">
        <v>179</v>
      </c>
      <c r="AJ272" s="122" t="s">
        <v>176</v>
      </c>
      <c r="AK272" s="122" t="s">
        <v>120</v>
      </c>
      <c r="AL272" s="122" t="s">
        <v>173</v>
      </c>
      <c r="AM272" s="122" t="s">
        <v>149</v>
      </c>
      <c r="AN272" s="122" t="s">
        <v>739</v>
      </c>
      <c r="AO272" s="122" t="s">
        <v>646</v>
      </c>
    </row>
    <row r="273" spans="1:41" x14ac:dyDescent="0.25">
      <c r="A273" s="143" t="s">
        <v>1060</v>
      </c>
      <c r="B273" t="s">
        <v>483</v>
      </c>
      <c r="C273" t="s">
        <v>1061</v>
      </c>
      <c r="D273" t="s">
        <v>90</v>
      </c>
      <c r="E273" t="s">
        <v>117</v>
      </c>
      <c r="F273" s="51" t="str">
        <f>IFERROR(VLOOKUP(D273,'Tabelas auxiliares'!$A$3:$B$61,2,FALSE),"")</f>
        <v>SUGEPE-FOLHA - PASEP + AUX. MORADIA</v>
      </c>
      <c r="G273" s="51" t="str">
        <f>IFERROR(VLOOKUP($B273,'Tabelas auxiliares'!$A$65:$C$102,2,FALSE),"")</f>
        <v>Folha de pagamento - Ativos, Previdência, PASEP</v>
      </c>
      <c r="H273" s="51" t="str">
        <f>IFERROR(VLOOKUP($B273,'Tabelas auxiliares'!$A$65:$C$102,3,FALSE),"")</f>
        <v>FOLHA DE PAGAMENTO / CONTRIBUICAO PARA O PSS / SUBSTITUICOES / INSS PATRONAL / PASEP</v>
      </c>
      <c r="I273" s="144" t="s">
        <v>1712</v>
      </c>
      <c r="J273" s="144" t="s">
        <v>1713</v>
      </c>
      <c r="K273" s="144" t="s">
        <v>1717</v>
      </c>
      <c r="L273" s="144" t="s">
        <v>1031</v>
      </c>
      <c r="M273" s="144" t="s">
        <v>176</v>
      </c>
      <c r="N273" s="144" t="s">
        <v>135</v>
      </c>
      <c r="O273" s="144" t="s">
        <v>178</v>
      </c>
      <c r="P273" s="144" t="s">
        <v>208</v>
      </c>
      <c r="Q273" s="144" t="s">
        <v>179</v>
      </c>
      <c r="R273" s="144" t="s">
        <v>176</v>
      </c>
      <c r="S273" s="144" t="s">
        <v>120</v>
      </c>
      <c r="T273" s="144" t="s">
        <v>173</v>
      </c>
      <c r="U273" s="144" t="s">
        <v>144</v>
      </c>
      <c r="V273" s="144" t="s">
        <v>755</v>
      </c>
      <c r="W273" s="144" t="s">
        <v>654</v>
      </c>
      <c r="X273" s="51" t="str">
        <f t="shared" si="8"/>
        <v>3</v>
      </c>
      <c r="Y273" s="51" t="str">
        <f>IF(T273="","",IF(T273&lt;&gt;'Tabelas auxiliares'!$B$236,"FOLHA DE PESSOAL",IF(X273='Tabelas auxiliares'!$A$237,"CUSTEIO",IF(X273='Tabelas auxiliares'!$A$236,"INVESTIMENTO","ERRO - VERIFICAR"))))</f>
        <v>FOLHA DE PESSOAL</v>
      </c>
      <c r="Z273" s="64">
        <f t="shared" si="9"/>
        <v>115271.78</v>
      </c>
      <c r="AA273" s="145"/>
      <c r="AB273" s="145"/>
      <c r="AC273" s="146">
        <v>115271.78</v>
      </c>
      <c r="AD273" s="122" t="s">
        <v>223</v>
      </c>
      <c r="AE273" s="122" t="s">
        <v>176</v>
      </c>
      <c r="AF273" s="122" t="s">
        <v>136</v>
      </c>
      <c r="AG273" s="122" t="s">
        <v>224</v>
      </c>
      <c r="AH273" s="122" t="s">
        <v>225</v>
      </c>
      <c r="AI273" s="122" t="s">
        <v>179</v>
      </c>
      <c r="AJ273" s="122" t="s">
        <v>176</v>
      </c>
      <c r="AK273" s="122" t="s">
        <v>120</v>
      </c>
      <c r="AL273" s="122" t="s">
        <v>173</v>
      </c>
      <c r="AM273" s="122" t="s">
        <v>146</v>
      </c>
      <c r="AN273" s="122" t="s">
        <v>771</v>
      </c>
      <c r="AO273" s="122" t="s">
        <v>663</v>
      </c>
    </row>
    <row r="274" spans="1:41" x14ac:dyDescent="0.25">
      <c r="A274" s="143" t="s">
        <v>1060</v>
      </c>
      <c r="B274" t="s">
        <v>483</v>
      </c>
      <c r="C274" t="s">
        <v>1061</v>
      </c>
      <c r="D274" t="s">
        <v>90</v>
      </c>
      <c r="E274" t="s">
        <v>117</v>
      </c>
      <c r="F274" s="51" t="str">
        <f>IFERROR(VLOOKUP(D274,'Tabelas auxiliares'!$A$3:$B$61,2,FALSE),"")</f>
        <v>SUGEPE-FOLHA - PASEP + AUX. MORADIA</v>
      </c>
      <c r="G274" s="51" t="str">
        <f>IFERROR(VLOOKUP($B274,'Tabelas auxiliares'!$A$65:$C$102,2,FALSE),"")</f>
        <v>Folha de pagamento - Ativos, Previdência, PASEP</v>
      </c>
      <c r="H274" s="51" t="str">
        <f>IFERROR(VLOOKUP($B274,'Tabelas auxiliares'!$A$65:$C$102,3,FALSE),"")</f>
        <v>FOLHA DE PAGAMENTO / CONTRIBUICAO PARA O PSS / SUBSTITUICOES / INSS PATRONAL / PASEP</v>
      </c>
      <c r="I274" s="144" t="s">
        <v>1712</v>
      </c>
      <c r="J274" s="144" t="s">
        <v>1713</v>
      </c>
      <c r="K274" s="144" t="s">
        <v>1717</v>
      </c>
      <c r="L274" s="144" t="s">
        <v>1031</v>
      </c>
      <c r="M274" s="144" t="s">
        <v>176</v>
      </c>
      <c r="N274" s="144" t="s">
        <v>135</v>
      </c>
      <c r="O274" s="144" t="s">
        <v>178</v>
      </c>
      <c r="P274" s="144" t="s">
        <v>208</v>
      </c>
      <c r="Q274" s="144" t="s">
        <v>179</v>
      </c>
      <c r="R274" s="144" t="s">
        <v>176</v>
      </c>
      <c r="S274" s="144" t="s">
        <v>120</v>
      </c>
      <c r="T274" s="144" t="s">
        <v>173</v>
      </c>
      <c r="U274" s="144" t="s">
        <v>144</v>
      </c>
      <c r="V274" s="144" t="s">
        <v>756</v>
      </c>
      <c r="W274" s="144" t="s">
        <v>927</v>
      </c>
      <c r="X274" s="51" t="str">
        <f t="shared" si="8"/>
        <v>3</v>
      </c>
      <c r="Y274" s="51" t="str">
        <f>IF(T274="","",IF(T274&lt;&gt;'Tabelas auxiliares'!$B$236,"FOLHA DE PESSOAL",IF(X274='Tabelas auxiliares'!$A$237,"CUSTEIO",IF(X274='Tabelas auxiliares'!$A$236,"INVESTIMENTO","ERRO - VERIFICAR"))))</f>
        <v>FOLHA DE PESSOAL</v>
      </c>
      <c r="Z274" s="64">
        <f t="shared" si="9"/>
        <v>212677.94</v>
      </c>
      <c r="AA274" s="145"/>
      <c r="AB274" s="145"/>
      <c r="AC274" s="146">
        <v>212677.94</v>
      </c>
      <c r="AD274" s="122" t="s">
        <v>223</v>
      </c>
      <c r="AE274" s="122" t="s">
        <v>176</v>
      </c>
      <c r="AF274" s="122" t="s">
        <v>136</v>
      </c>
      <c r="AG274" s="122" t="s">
        <v>183</v>
      </c>
      <c r="AH274" s="122" t="s">
        <v>226</v>
      </c>
      <c r="AI274" s="122" t="s">
        <v>179</v>
      </c>
      <c r="AJ274" s="122" t="s">
        <v>176</v>
      </c>
      <c r="AK274" s="122" t="s">
        <v>120</v>
      </c>
      <c r="AL274" s="122" t="s">
        <v>173</v>
      </c>
      <c r="AM274" s="122" t="s">
        <v>148</v>
      </c>
      <c r="AN274" s="122" t="s">
        <v>772</v>
      </c>
      <c r="AO274" s="122" t="s">
        <v>664</v>
      </c>
    </row>
    <row r="275" spans="1:41" x14ac:dyDescent="0.25">
      <c r="A275" s="143" t="s">
        <v>1060</v>
      </c>
      <c r="B275" t="s">
        <v>483</v>
      </c>
      <c r="C275" t="s">
        <v>1061</v>
      </c>
      <c r="D275" t="s">
        <v>90</v>
      </c>
      <c r="E275" t="s">
        <v>117</v>
      </c>
      <c r="F275" s="51" t="str">
        <f>IFERROR(VLOOKUP(D275,'Tabelas auxiliares'!$A$3:$B$61,2,FALSE),"")</f>
        <v>SUGEPE-FOLHA - PASEP + AUX. MORADIA</v>
      </c>
      <c r="G275" s="51" t="str">
        <f>IFERROR(VLOOKUP($B275,'Tabelas auxiliares'!$A$65:$C$102,2,FALSE),"")</f>
        <v>Folha de pagamento - Ativos, Previdência, PASEP</v>
      </c>
      <c r="H275" s="51" t="str">
        <f>IFERROR(VLOOKUP($B275,'Tabelas auxiliares'!$A$65:$C$102,3,FALSE),"")</f>
        <v>FOLHA DE PAGAMENTO / CONTRIBUICAO PARA O PSS / SUBSTITUICOES / INSS PATRONAL / PASEP</v>
      </c>
      <c r="I275" s="144" t="s">
        <v>1712</v>
      </c>
      <c r="J275" s="144" t="s">
        <v>1713</v>
      </c>
      <c r="K275" s="144" t="s">
        <v>1717</v>
      </c>
      <c r="L275" s="144" t="s">
        <v>1031</v>
      </c>
      <c r="M275" s="144" t="s">
        <v>176</v>
      </c>
      <c r="N275" s="144" t="s">
        <v>135</v>
      </c>
      <c r="O275" s="144" t="s">
        <v>178</v>
      </c>
      <c r="P275" s="144" t="s">
        <v>208</v>
      </c>
      <c r="Q275" s="144" t="s">
        <v>179</v>
      </c>
      <c r="R275" s="144" t="s">
        <v>176</v>
      </c>
      <c r="S275" s="144" t="s">
        <v>120</v>
      </c>
      <c r="T275" s="144" t="s">
        <v>173</v>
      </c>
      <c r="U275" s="144" t="s">
        <v>144</v>
      </c>
      <c r="V275" s="144" t="s">
        <v>757</v>
      </c>
      <c r="W275" s="144" t="s">
        <v>655</v>
      </c>
      <c r="X275" s="51" t="str">
        <f t="shared" si="8"/>
        <v>3</v>
      </c>
      <c r="Y275" s="51" t="str">
        <f>IF(T275="","",IF(T275&lt;&gt;'Tabelas auxiliares'!$B$236,"FOLHA DE PESSOAL",IF(X275='Tabelas auxiliares'!$A$237,"CUSTEIO",IF(X275='Tabelas auxiliares'!$A$236,"INVESTIMENTO","ERRO - VERIFICAR"))))</f>
        <v>FOLHA DE PESSOAL</v>
      </c>
      <c r="Z275" s="64">
        <f t="shared" si="9"/>
        <v>4871.49</v>
      </c>
      <c r="AA275" s="145"/>
      <c r="AB275" s="145"/>
      <c r="AC275" s="146">
        <v>4871.49</v>
      </c>
      <c r="AD275" s="122" t="s">
        <v>223</v>
      </c>
      <c r="AE275" s="122" t="s">
        <v>176</v>
      </c>
      <c r="AF275" s="122" t="s">
        <v>136</v>
      </c>
      <c r="AG275" s="122" t="s">
        <v>227</v>
      </c>
      <c r="AH275" s="122" t="s">
        <v>228</v>
      </c>
      <c r="AI275" s="122" t="s">
        <v>179</v>
      </c>
      <c r="AJ275" s="122" t="s">
        <v>176</v>
      </c>
      <c r="AK275" s="122" t="s">
        <v>120</v>
      </c>
      <c r="AL275" s="122" t="s">
        <v>173</v>
      </c>
      <c r="AM275" s="122" t="s">
        <v>145</v>
      </c>
      <c r="AN275" s="122" t="s">
        <v>773</v>
      </c>
      <c r="AO275" s="122" t="s">
        <v>665</v>
      </c>
    </row>
    <row r="276" spans="1:41" x14ac:dyDescent="0.25">
      <c r="A276" s="143" t="s">
        <v>1060</v>
      </c>
      <c r="B276" t="s">
        <v>483</v>
      </c>
      <c r="C276" t="s">
        <v>1061</v>
      </c>
      <c r="D276" t="s">
        <v>90</v>
      </c>
      <c r="E276" t="s">
        <v>117</v>
      </c>
      <c r="F276" s="51" t="str">
        <f>IFERROR(VLOOKUP(D276,'Tabelas auxiliares'!$A$3:$B$61,2,FALSE),"")</f>
        <v>SUGEPE-FOLHA - PASEP + AUX. MORADIA</v>
      </c>
      <c r="G276" s="51" t="str">
        <f>IFERROR(VLOOKUP($B276,'Tabelas auxiliares'!$A$65:$C$102,2,FALSE),"")</f>
        <v>Folha de pagamento - Ativos, Previdência, PASEP</v>
      </c>
      <c r="H276" s="51" t="str">
        <f>IFERROR(VLOOKUP($B276,'Tabelas auxiliares'!$A$65:$C$102,3,FALSE),"")</f>
        <v>FOLHA DE PAGAMENTO / CONTRIBUICAO PARA O PSS / SUBSTITUICOES / INSS PATRONAL / PASEP</v>
      </c>
      <c r="I276" s="144" t="s">
        <v>1712</v>
      </c>
      <c r="J276" s="144" t="s">
        <v>1713</v>
      </c>
      <c r="K276" s="144" t="s">
        <v>1717</v>
      </c>
      <c r="L276" s="144" t="s">
        <v>1031</v>
      </c>
      <c r="M276" s="144" t="s">
        <v>176</v>
      </c>
      <c r="N276" s="144" t="s">
        <v>135</v>
      </c>
      <c r="O276" s="144" t="s">
        <v>178</v>
      </c>
      <c r="P276" s="144" t="s">
        <v>208</v>
      </c>
      <c r="Q276" s="144" t="s">
        <v>179</v>
      </c>
      <c r="R276" s="144" t="s">
        <v>176</v>
      </c>
      <c r="S276" s="144" t="s">
        <v>120</v>
      </c>
      <c r="T276" s="144" t="s">
        <v>173</v>
      </c>
      <c r="U276" s="144" t="s">
        <v>144</v>
      </c>
      <c r="V276" s="144" t="s">
        <v>758</v>
      </c>
      <c r="W276" s="144" t="s">
        <v>656</v>
      </c>
      <c r="X276" s="51" t="str">
        <f t="shared" si="8"/>
        <v>3</v>
      </c>
      <c r="Y276" s="51" t="str">
        <f>IF(T276="","",IF(T276&lt;&gt;'Tabelas auxiliares'!$B$236,"FOLHA DE PESSOAL",IF(X276='Tabelas auxiliares'!$A$237,"CUSTEIO",IF(X276='Tabelas auxiliares'!$A$236,"INVESTIMENTO","ERRO - VERIFICAR"))))</f>
        <v>FOLHA DE PESSOAL</v>
      </c>
      <c r="Z276" s="64">
        <f t="shared" si="9"/>
        <v>6166.1</v>
      </c>
      <c r="AA276" s="146">
        <v>1591.46</v>
      </c>
      <c r="AB276" s="145"/>
      <c r="AC276" s="146">
        <v>4574.6400000000003</v>
      </c>
      <c r="AD276" s="122" t="s">
        <v>223</v>
      </c>
      <c r="AE276" s="122" t="s">
        <v>176</v>
      </c>
      <c r="AF276" s="122" t="s">
        <v>136</v>
      </c>
      <c r="AG276" s="122" t="s">
        <v>229</v>
      </c>
      <c r="AH276" s="122" t="s">
        <v>230</v>
      </c>
      <c r="AI276" s="122" t="s">
        <v>179</v>
      </c>
      <c r="AJ276" s="122" t="s">
        <v>176</v>
      </c>
      <c r="AK276" s="122" t="s">
        <v>120</v>
      </c>
      <c r="AL276" s="122" t="s">
        <v>173</v>
      </c>
      <c r="AM276" s="122" t="s">
        <v>150</v>
      </c>
      <c r="AN276" s="122" t="s">
        <v>774</v>
      </c>
      <c r="AO276" s="122" t="s">
        <v>939</v>
      </c>
    </row>
    <row r="277" spans="1:41" x14ac:dyDescent="0.25">
      <c r="A277" s="143" t="s">
        <v>1060</v>
      </c>
      <c r="B277" t="s">
        <v>483</v>
      </c>
      <c r="C277" t="s">
        <v>1061</v>
      </c>
      <c r="D277" t="s">
        <v>90</v>
      </c>
      <c r="E277" t="s">
        <v>117</v>
      </c>
      <c r="F277" s="51" t="str">
        <f>IFERROR(VLOOKUP(D277,'Tabelas auxiliares'!$A$3:$B$61,2,FALSE),"")</f>
        <v>SUGEPE-FOLHA - PASEP + AUX. MORADIA</v>
      </c>
      <c r="G277" s="51" t="str">
        <f>IFERROR(VLOOKUP($B277,'Tabelas auxiliares'!$A$65:$C$102,2,FALSE),"")</f>
        <v>Folha de pagamento - Ativos, Previdência, PASEP</v>
      </c>
      <c r="H277" s="51" t="str">
        <f>IFERROR(VLOOKUP($B277,'Tabelas auxiliares'!$A$65:$C$102,3,FALSE),"")</f>
        <v>FOLHA DE PAGAMENTO / CONTRIBUICAO PARA O PSS / SUBSTITUICOES / INSS PATRONAL / PASEP</v>
      </c>
      <c r="I277" s="144" t="s">
        <v>1712</v>
      </c>
      <c r="J277" s="144" t="s">
        <v>1713</v>
      </c>
      <c r="K277" s="144" t="s">
        <v>1717</v>
      </c>
      <c r="L277" s="144" t="s">
        <v>1031</v>
      </c>
      <c r="M277" s="144" t="s">
        <v>176</v>
      </c>
      <c r="N277" s="144" t="s">
        <v>135</v>
      </c>
      <c r="O277" s="144" t="s">
        <v>178</v>
      </c>
      <c r="P277" s="144" t="s">
        <v>208</v>
      </c>
      <c r="Q277" s="144" t="s">
        <v>179</v>
      </c>
      <c r="R277" s="144" t="s">
        <v>176</v>
      </c>
      <c r="S277" s="144" t="s">
        <v>120</v>
      </c>
      <c r="T277" s="144" t="s">
        <v>173</v>
      </c>
      <c r="U277" s="144" t="s">
        <v>144</v>
      </c>
      <c r="V277" s="144" t="s">
        <v>759</v>
      </c>
      <c r="W277" s="144" t="s">
        <v>657</v>
      </c>
      <c r="X277" s="51" t="str">
        <f t="shared" si="8"/>
        <v>3</v>
      </c>
      <c r="Y277" s="51" t="str">
        <f>IF(T277="","",IF(T277&lt;&gt;'Tabelas auxiliares'!$B$236,"FOLHA DE PESSOAL",IF(X277='Tabelas auxiliares'!$A$237,"CUSTEIO",IF(X277='Tabelas auxiliares'!$A$236,"INVESTIMENTO","ERRO - VERIFICAR"))))</f>
        <v>FOLHA DE PESSOAL</v>
      </c>
      <c r="Z277" s="64">
        <f t="shared" si="9"/>
        <v>122317.92</v>
      </c>
      <c r="AA277" s="145"/>
      <c r="AB277" s="145"/>
      <c r="AC277" s="146">
        <v>122317.92</v>
      </c>
      <c r="AD277" s="122" t="s">
        <v>223</v>
      </c>
      <c r="AE277" s="122" t="s">
        <v>176</v>
      </c>
      <c r="AF277" s="122" t="s">
        <v>136</v>
      </c>
      <c r="AG277" s="122" t="s">
        <v>183</v>
      </c>
      <c r="AH277" s="122" t="s">
        <v>226</v>
      </c>
      <c r="AI277" s="122" t="s">
        <v>179</v>
      </c>
      <c r="AJ277" s="122" t="s">
        <v>176</v>
      </c>
      <c r="AK277" s="122" t="s">
        <v>120</v>
      </c>
      <c r="AL277" s="122" t="s">
        <v>173</v>
      </c>
      <c r="AM277" s="122" t="s">
        <v>148</v>
      </c>
      <c r="AN277" s="122" t="s">
        <v>775</v>
      </c>
      <c r="AO277" s="122" t="s">
        <v>666</v>
      </c>
    </row>
    <row r="278" spans="1:41" x14ac:dyDescent="0.25">
      <c r="A278" s="143" t="s">
        <v>1060</v>
      </c>
      <c r="B278" t="s">
        <v>483</v>
      </c>
      <c r="C278" t="s">
        <v>1061</v>
      </c>
      <c r="D278" t="s">
        <v>90</v>
      </c>
      <c r="E278" t="s">
        <v>117</v>
      </c>
      <c r="F278" s="51" t="str">
        <f>IFERROR(VLOOKUP(D278,'Tabelas auxiliares'!$A$3:$B$61,2,FALSE),"")</f>
        <v>SUGEPE-FOLHA - PASEP + AUX. MORADIA</v>
      </c>
      <c r="G278" s="51" t="str">
        <f>IFERROR(VLOOKUP($B278,'Tabelas auxiliares'!$A$65:$C$102,2,FALSE),"")</f>
        <v>Folha de pagamento - Ativos, Previdência, PASEP</v>
      </c>
      <c r="H278" s="51" t="str">
        <f>IFERROR(VLOOKUP($B278,'Tabelas auxiliares'!$A$65:$C$102,3,FALSE),"")</f>
        <v>FOLHA DE PAGAMENTO / CONTRIBUICAO PARA O PSS / SUBSTITUICOES / INSS PATRONAL / PASEP</v>
      </c>
      <c r="I278" s="144" t="s">
        <v>1712</v>
      </c>
      <c r="J278" s="144" t="s">
        <v>1713</v>
      </c>
      <c r="K278" s="144" t="s">
        <v>1717</v>
      </c>
      <c r="L278" s="144" t="s">
        <v>1031</v>
      </c>
      <c r="M278" s="144" t="s">
        <v>176</v>
      </c>
      <c r="N278" s="144" t="s">
        <v>135</v>
      </c>
      <c r="O278" s="144" t="s">
        <v>178</v>
      </c>
      <c r="P278" s="144" t="s">
        <v>208</v>
      </c>
      <c r="Q278" s="144" t="s">
        <v>179</v>
      </c>
      <c r="R278" s="144" t="s">
        <v>176</v>
      </c>
      <c r="S278" s="144" t="s">
        <v>120</v>
      </c>
      <c r="T278" s="144" t="s">
        <v>173</v>
      </c>
      <c r="U278" s="144" t="s">
        <v>144</v>
      </c>
      <c r="V278" s="144" t="s">
        <v>760</v>
      </c>
      <c r="W278" s="144" t="s">
        <v>658</v>
      </c>
      <c r="X278" s="51" t="str">
        <f t="shared" si="8"/>
        <v>3</v>
      </c>
      <c r="Y278" s="51" t="str">
        <f>IF(T278="","",IF(T278&lt;&gt;'Tabelas auxiliares'!$B$236,"FOLHA DE PESSOAL",IF(X278='Tabelas auxiliares'!$A$237,"CUSTEIO",IF(X278='Tabelas auxiliares'!$A$236,"INVESTIMENTO","ERRO - VERIFICAR"))))</f>
        <v>FOLHA DE PESSOAL</v>
      </c>
      <c r="Z278" s="64">
        <f t="shared" si="9"/>
        <v>539068.78</v>
      </c>
      <c r="AA278" s="146">
        <v>14485.51</v>
      </c>
      <c r="AB278" s="145"/>
      <c r="AC278" s="146">
        <v>524583.27</v>
      </c>
      <c r="AD278" s="122" t="s">
        <v>223</v>
      </c>
      <c r="AE278" s="122" t="s">
        <v>176</v>
      </c>
      <c r="AF278" s="122" t="s">
        <v>136</v>
      </c>
      <c r="AG278" s="122" t="s">
        <v>224</v>
      </c>
      <c r="AH278" s="122" t="s">
        <v>225</v>
      </c>
      <c r="AI278" s="122" t="s">
        <v>179</v>
      </c>
      <c r="AJ278" s="122" t="s">
        <v>176</v>
      </c>
      <c r="AK278" s="122" t="s">
        <v>120</v>
      </c>
      <c r="AL278" s="122" t="s">
        <v>173</v>
      </c>
      <c r="AM278" s="122" t="s">
        <v>146</v>
      </c>
      <c r="AN278" s="122" t="s">
        <v>776</v>
      </c>
      <c r="AO278" s="122" t="s">
        <v>667</v>
      </c>
    </row>
    <row r="279" spans="1:41" x14ac:dyDescent="0.25">
      <c r="A279" s="143" t="s">
        <v>1060</v>
      </c>
      <c r="B279" t="s">
        <v>483</v>
      </c>
      <c r="C279" t="s">
        <v>1061</v>
      </c>
      <c r="D279" t="s">
        <v>90</v>
      </c>
      <c r="E279" t="s">
        <v>117</v>
      </c>
      <c r="F279" s="51" t="str">
        <f>IFERROR(VLOOKUP(D279,'Tabelas auxiliares'!$A$3:$B$61,2,FALSE),"")</f>
        <v>SUGEPE-FOLHA - PASEP + AUX. MORADIA</v>
      </c>
      <c r="G279" s="51" t="str">
        <f>IFERROR(VLOOKUP($B279,'Tabelas auxiliares'!$A$65:$C$102,2,FALSE),"")</f>
        <v>Folha de pagamento - Ativos, Previdência, PASEP</v>
      </c>
      <c r="H279" s="51" t="str">
        <f>IFERROR(VLOOKUP($B279,'Tabelas auxiliares'!$A$65:$C$102,3,FALSE),"")</f>
        <v>FOLHA DE PAGAMENTO / CONTRIBUICAO PARA O PSS / SUBSTITUICOES / INSS PATRONAL / PASEP</v>
      </c>
      <c r="I279" s="144" t="s">
        <v>1712</v>
      </c>
      <c r="J279" s="144" t="s">
        <v>1713</v>
      </c>
      <c r="K279" s="144" t="s">
        <v>1717</v>
      </c>
      <c r="L279" s="144" t="s">
        <v>1031</v>
      </c>
      <c r="M279" s="144" t="s">
        <v>176</v>
      </c>
      <c r="N279" s="144" t="s">
        <v>135</v>
      </c>
      <c r="O279" s="144" t="s">
        <v>178</v>
      </c>
      <c r="P279" s="144" t="s">
        <v>208</v>
      </c>
      <c r="Q279" s="144" t="s">
        <v>179</v>
      </c>
      <c r="R279" s="144" t="s">
        <v>176</v>
      </c>
      <c r="S279" s="144" t="s">
        <v>120</v>
      </c>
      <c r="T279" s="144" t="s">
        <v>173</v>
      </c>
      <c r="U279" s="144" t="s">
        <v>144</v>
      </c>
      <c r="V279" s="144" t="s">
        <v>761</v>
      </c>
      <c r="W279" s="144" t="s">
        <v>659</v>
      </c>
      <c r="X279" s="51" t="str">
        <f t="shared" si="8"/>
        <v>3</v>
      </c>
      <c r="Y279" s="51" t="str">
        <f>IF(T279="","",IF(T279&lt;&gt;'Tabelas auxiliares'!$B$236,"FOLHA DE PESSOAL",IF(X279='Tabelas auxiliares'!$A$237,"CUSTEIO",IF(X279='Tabelas auxiliares'!$A$236,"INVESTIMENTO","ERRO - VERIFICAR"))))</f>
        <v>FOLHA DE PESSOAL</v>
      </c>
      <c r="Z279" s="64">
        <f t="shared" si="9"/>
        <v>46740.34</v>
      </c>
      <c r="AA279" s="146">
        <v>19187.91</v>
      </c>
      <c r="AB279" s="145"/>
      <c r="AC279" s="146">
        <v>27552.43</v>
      </c>
      <c r="AD279" s="122" t="s">
        <v>223</v>
      </c>
      <c r="AE279" s="122" t="s">
        <v>176</v>
      </c>
      <c r="AF279" s="122" t="s">
        <v>136</v>
      </c>
      <c r="AG279" s="122" t="s">
        <v>227</v>
      </c>
      <c r="AH279" s="122" t="s">
        <v>228</v>
      </c>
      <c r="AI279" s="122" t="s">
        <v>179</v>
      </c>
      <c r="AJ279" s="122" t="s">
        <v>176</v>
      </c>
      <c r="AK279" s="122" t="s">
        <v>120</v>
      </c>
      <c r="AL279" s="122" t="s">
        <v>173</v>
      </c>
      <c r="AM279" s="122" t="s">
        <v>145</v>
      </c>
      <c r="AN279" s="122" t="s">
        <v>777</v>
      </c>
      <c r="AO279" s="122" t="s">
        <v>668</v>
      </c>
    </row>
    <row r="280" spans="1:41" x14ac:dyDescent="0.25">
      <c r="A280" s="143" t="s">
        <v>1060</v>
      </c>
      <c r="B280" t="s">
        <v>483</v>
      </c>
      <c r="C280" t="s">
        <v>1061</v>
      </c>
      <c r="D280" t="s">
        <v>90</v>
      </c>
      <c r="E280" t="s">
        <v>117</v>
      </c>
      <c r="F280" s="51" t="str">
        <f>IFERROR(VLOOKUP(D280,'Tabelas auxiliares'!$A$3:$B$61,2,FALSE),"")</f>
        <v>SUGEPE-FOLHA - PASEP + AUX. MORADIA</v>
      </c>
      <c r="G280" s="51" t="str">
        <f>IFERROR(VLOOKUP($B280,'Tabelas auxiliares'!$A$65:$C$102,2,FALSE),"")</f>
        <v>Folha de pagamento - Ativos, Previdência, PASEP</v>
      </c>
      <c r="H280" s="51" t="str">
        <f>IFERROR(VLOOKUP($B280,'Tabelas auxiliares'!$A$65:$C$102,3,FALSE),"")</f>
        <v>FOLHA DE PAGAMENTO / CONTRIBUICAO PARA O PSS / SUBSTITUICOES / INSS PATRONAL / PASEP</v>
      </c>
      <c r="I280" s="144" t="s">
        <v>1712</v>
      </c>
      <c r="J280" s="144" t="s">
        <v>1713</v>
      </c>
      <c r="K280" s="144" t="s">
        <v>1718</v>
      </c>
      <c r="L280" s="144" t="s">
        <v>1031</v>
      </c>
      <c r="M280" s="144" t="s">
        <v>176</v>
      </c>
      <c r="N280" s="144" t="s">
        <v>135</v>
      </c>
      <c r="O280" s="144" t="s">
        <v>178</v>
      </c>
      <c r="P280" s="144" t="s">
        <v>208</v>
      </c>
      <c r="Q280" s="144" t="s">
        <v>179</v>
      </c>
      <c r="R280" s="144" t="s">
        <v>176</v>
      </c>
      <c r="S280" s="144" t="s">
        <v>120</v>
      </c>
      <c r="T280" s="144" t="s">
        <v>173</v>
      </c>
      <c r="U280" s="144" t="s">
        <v>144</v>
      </c>
      <c r="V280" s="144" t="s">
        <v>762</v>
      </c>
      <c r="W280" s="144" t="s">
        <v>928</v>
      </c>
      <c r="X280" s="51" t="str">
        <f t="shared" si="8"/>
        <v>3</v>
      </c>
      <c r="Y280" s="51" t="str">
        <f>IF(T280="","",IF(T280&lt;&gt;'Tabelas auxiliares'!$B$236,"FOLHA DE PESSOAL",IF(X280='Tabelas auxiliares'!$A$237,"CUSTEIO",IF(X280='Tabelas auxiliares'!$A$236,"INVESTIMENTO","ERRO - VERIFICAR"))))</f>
        <v>FOLHA DE PESSOAL</v>
      </c>
      <c r="Z280" s="64">
        <f t="shared" si="9"/>
        <v>17541.849999999999</v>
      </c>
      <c r="AA280" s="145"/>
      <c r="AB280" s="145"/>
      <c r="AC280" s="146">
        <v>17541.849999999999</v>
      </c>
      <c r="AD280" s="122" t="s">
        <v>223</v>
      </c>
      <c r="AE280" s="122" t="s">
        <v>176</v>
      </c>
      <c r="AF280" s="122" t="s">
        <v>138</v>
      </c>
      <c r="AG280" s="122" t="s">
        <v>183</v>
      </c>
      <c r="AH280" s="122" t="s">
        <v>211</v>
      </c>
      <c r="AI280" s="122" t="s">
        <v>179</v>
      </c>
      <c r="AJ280" s="122" t="s">
        <v>176</v>
      </c>
      <c r="AK280" s="122" t="s">
        <v>120</v>
      </c>
      <c r="AL280" s="122" t="s">
        <v>173</v>
      </c>
      <c r="AM280" s="122" t="s">
        <v>149</v>
      </c>
      <c r="AN280" s="122" t="s">
        <v>739</v>
      </c>
      <c r="AO280" s="122" t="s">
        <v>646</v>
      </c>
    </row>
    <row r="281" spans="1:41" x14ac:dyDescent="0.25">
      <c r="A281" s="143" t="s">
        <v>1060</v>
      </c>
      <c r="B281" t="s">
        <v>483</v>
      </c>
      <c r="C281" t="s">
        <v>1061</v>
      </c>
      <c r="D281" t="s">
        <v>90</v>
      </c>
      <c r="E281" t="s">
        <v>117</v>
      </c>
      <c r="F281" s="51" t="str">
        <f>IFERROR(VLOOKUP(D281,'Tabelas auxiliares'!$A$3:$B$61,2,FALSE),"")</f>
        <v>SUGEPE-FOLHA - PASEP + AUX. MORADIA</v>
      </c>
      <c r="G281" s="51" t="str">
        <f>IFERROR(VLOOKUP($B281,'Tabelas auxiliares'!$A$65:$C$102,2,FALSE),"")</f>
        <v>Folha de pagamento - Ativos, Previdência, PASEP</v>
      </c>
      <c r="H281" s="51" t="str">
        <f>IFERROR(VLOOKUP($B281,'Tabelas auxiliares'!$A$65:$C$102,3,FALSE),"")</f>
        <v>FOLHA DE PAGAMENTO / CONTRIBUICAO PARA O PSS / SUBSTITUICOES / INSS PATRONAL / PASEP</v>
      </c>
      <c r="I281" s="144" t="s">
        <v>1712</v>
      </c>
      <c r="J281" s="144" t="s">
        <v>1713</v>
      </c>
      <c r="K281" s="144" t="s">
        <v>1719</v>
      </c>
      <c r="L281" s="144" t="s">
        <v>1031</v>
      </c>
      <c r="M281" s="144" t="s">
        <v>176</v>
      </c>
      <c r="N281" s="144" t="s">
        <v>135</v>
      </c>
      <c r="O281" s="144" t="s">
        <v>178</v>
      </c>
      <c r="P281" s="144" t="s">
        <v>208</v>
      </c>
      <c r="Q281" s="144" t="s">
        <v>179</v>
      </c>
      <c r="R281" s="144" t="s">
        <v>176</v>
      </c>
      <c r="S281" s="144" t="s">
        <v>120</v>
      </c>
      <c r="T281" s="144" t="s">
        <v>173</v>
      </c>
      <c r="U281" s="144" t="s">
        <v>144</v>
      </c>
      <c r="V281" s="144" t="s">
        <v>763</v>
      </c>
      <c r="W281" s="144" t="s">
        <v>660</v>
      </c>
      <c r="X281" s="51" t="str">
        <f t="shared" si="8"/>
        <v>3</v>
      </c>
      <c r="Y281" s="51" t="str">
        <f>IF(T281="","",IF(T281&lt;&gt;'Tabelas auxiliares'!$B$236,"FOLHA DE PESSOAL",IF(X281='Tabelas auxiliares'!$A$237,"CUSTEIO",IF(X281='Tabelas auxiliares'!$A$236,"INVESTIMENTO","ERRO - VERIFICAR"))))</f>
        <v>FOLHA DE PESSOAL</v>
      </c>
      <c r="Z281" s="64">
        <f t="shared" si="9"/>
        <v>13815.06</v>
      </c>
      <c r="AA281" s="146">
        <v>106.33</v>
      </c>
      <c r="AB281" s="145"/>
      <c r="AC281" s="146">
        <v>13708.73</v>
      </c>
      <c r="AD281" s="122" t="s">
        <v>420</v>
      </c>
      <c r="AE281" s="122" t="s">
        <v>210</v>
      </c>
      <c r="AF281" s="122" t="s">
        <v>138</v>
      </c>
      <c r="AG281" s="122" t="s">
        <v>183</v>
      </c>
      <c r="AH281" s="122" t="s">
        <v>211</v>
      </c>
      <c r="AI281" s="122" t="s">
        <v>179</v>
      </c>
      <c r="AJ281" s="122" t="s">
        <v>176</v>
      </c>
      <c r="AK281" s="122" t="s">
        <v>120</v>
      </c>
      <c r="AL281" s="122" t="s">
        <v>173</v>
      </c>
      <c r="AM281" s="122" t="s">
        <v>149</v>
      </c>
      <c r="AN281" s="122" t="s">
        <v>739</v>
      </c>
      <c r="AO281" s="122" t="s">
        <v>646</v>
      </c>
    </row>
    <row r="282" spans="1:41" x14ac:dyDescent="0.25">
      <c r="A282" s="143" t="s">
        <v>1060</v>
      </c>
      <c r="B282" t="s">
        <v>483</v>
      </c>
      <c r="C282" t="s">
        <v>1061</v>
      </c>
      <c r="D282" t="s">
        <v>90</v>
      </c>
      <c r="E282" t="s">
        <v>117</v>
      </c>
      <c r="F282" s="51" t="str">
        <f>IFERROR(VLOOKUP(D282,'Tabelas auxiliares'!$A$3:$B$61,2,FALSE),"")</f>
        <v>SUGEPE-FOLHA - PASEP + AUX. MORADIA</v>
      </c>
      <c r="G282" s="51" t="str">
        <f>IFERROR(VLOOKUP($B282,'Tabelas auxiliares'!$A$65:$C$102,2,FALSE),"")</f>
        <v>Folha de pagamento - Ativos, Previdência, PASEP</v>
      </c>
      <c r="H282" s="51" t="str">
        <f>IFERROR(VLOOKUP($B282,'Tabelas auxiliares'!$A$65:$C$102,3,FALSE),"")</f>
        <v>FOLHA DE PAGAMENTO / CONTRIBUICAO PARA O PSS / SUBSTITUICOES / INSS PATRONAL / PASEP</v>
      </c>
      <c r="I282" s="144" t="s">
        <v>1712</v>
      </c>
      <c r="J282" s="144" t="s">
        <v>1713</v>
      </c>
      <c r="K282" s="144" t="s">
        <v>1720</v>
      </c>
      <c r="L282" s="144" t="s">
        <v>1031</v>
      </c>
      <c r="M282" s="144" t="s">
        <v>176</v>
      </c>
      <c r="N282" s="144" t="s">
        <v>135</v>
      </c>
      <c r="O282" s="144" t="s">
        <v>178</v>
      </c>
      <c r="P282" s="144" t="s">
        <v>208</v>
      </c>
      <c r="Q282" s="144" t="s">
        <v>179</v>
      </c>
      <c r="R282" s="144" t="s">
        <v>176</v>
      </c>
      <c r="S282" s="144" t="s">
        <v>120</v>
      </c>
      <c r="T282" s="144" t="s">
        <v>173</v>
      </c>
      <c r="U282" s="144" t="s">
        <v>144</v>
      </c>
      <c r="V282" s="144" t="s">
        <v>764</v>
      </c>
      <c r="W282" s="144" t="s">
        <v>929</v>
      </c>
      <c r="X282" s="51" t="str">
        <f t="shared" si="8"/>
        <v>3</v>
      </c>
      <c r="Y282" s="51" t="str">
        <f>IF(T282="","",IF(T282&lt;&gt;'Tabelas auxiliares'!$B$236,"FOLHA DE PESSOAL",IF(X282='Tabelas auxiliares'!$A$237,"CUSTEIO",IF(X282='Tabelas auxiliares'!$A$236,"INVESTIMENTO","ERRO - VERIFICAR"))))</f>
        <v>FOLHA DE PESSOAL</v>
      </c>
      <c r="Z282" s="64">
        <f t="shared" si="9"/>
        <v>3591.12</v>
      </c>
      <c r="AA282" s="145"/>
      <c r="AB282" s="145"/>
      <c r="AC282" s="146">
        <v>3591.12</v>
      </c>
      <c r="AD282" s="122" t="s">
        <v>935</v>
      </c>
      <c r="AE282" s="122" t="s">
        <v>176</v>
      </c>
      <c r="AF282" s="122" t="s">
        <v>136</v>
      </c>
      <c r="AG282" s="122" t="s">
        <v>224</v>
      </c>
      <c r="AH282" s="122" t="s">
        <v>225</v>
      </c>
      <c r="AI282" s="122" t="s">
        <v>179</v>
      </c>
      <c r="AJ282" s="122" t="s">
        <v>176</v>
      </c>
      <c r="AK282" s="122" t="s">
        <v>120</v>
      </c>
      <c r="AL282" s="122" t="s">
        <v>173</v>
      </c>
      <c r="AM282" s="122" t="s">
        <v>146</v>
      </c>
      <c r="AN282" s="122" t="s">
        <v>771</v>
      </c>
      <c r="AO282" s="122" t="s">
        <v>663</v>
      </c>
    </row>
    <row r="283" spans="1:41" x14ac:dyDescent="0.25">
      <c r="A283" s="143" t="s">
        <v>1060</v>
      </c>
      <c r="B283" t="s">
        <v>483</v>
      </c>
      <c r="C283" t="s">
        <v>1061</v>
      </c>
      <c r="D283" t="s">
        <v>90</v>
      </c>
      <c r="E283" t="s">
        <v>117</v>
      </c>
      <c r="F283" s="51" t="str">
        <f>IFERROR(VLOOKUP(D283,'Tabelas auxiliares'!$A$3:$B$61,2,FALSE),"")</f>
        <v>SUGEPE-FOLHA - PASEP + AUX. MORADIA</v>
      </c>
      <c r="G283" s="51" t="str">
        <f>IFERROR(VLOOKUP($B283,'Tabelas auxiliares'!$A$65:$C$102,2,FALSE),"")</f>
        <v>Folha de pagamento - Ativos, Previdência, PASEP</v>
      </c>
      <c r="H283" s="51" t="str">
        <f>IFERROR(VLOOKUP($B283,'Tabelas auxiliares'!$A$65:$C$102,3,FALSE),"")</f>
        <v>FOLHA DE PAGAMENTO / CONTRIBUICAO PARA O PSS / SUBSTITUICOES / INSS PATRONAL / PASEP</v>
      </c>
      <c r="I283" s="144" t="s">
        <v>1712</v>
      </c>
      <c r="J283" s="144" t="s">
        <v>1713</v>
      </c>
      <c r="K283" s="144" t="s">
        <v>1721</v>
      </c>
      <c r="L283" s="144" t="s">
        <v>1031</v>
      </c>
      <c r="M283" s="144" t="s">
        <v>1047</v>
      </c>
      <c r="N283" s="144" t="s">
        <v>135</v>
      </c>
      <c r="O283" s="144" t="s">
        <v>178</v>
      </c>
      <c r="P283" s="144" t="s">
        <v>208</v>
      </c>
      <c r="Q283" s="144" t="s">
        <v>179</v>
      </c>
      <c r="R283" s="144" t="s">
        <v>176</v>
      </c>
      <c r="S283" s="144" t="s">
        <v>120</v>
      </c>
      <c r="T283" s="144" t="s">
        <v>173</v>
      </c>
      <c r="U283" s="144" t="s">
        <v>144</v>
      </c>
      <c r="V283" s="144" t="s">
        <v>765</v>
      </c>
      <c r="W283" s="144" t="s">
        <v>930</v>
      </c>
      <c r="X283" s="51" t="str">
        <f t="shared" si="8"/>
        <v>3</v>
      </c>
      <c r="Y283" s="51" t="str">
        <f>IF(T283="","",IF(T283&lt;&gt;'Tabelas auxiliares'!$B$236,"FOLHA DE PESSOAL",IF(X283='Tabelas auxiliares'!$A$237,"CUSTEIO",IF(X283='Tabelas auxiliares'!$A$236,"INVESTIMENTO","ERRO - VERIFICAR"))))</f>
        <v>FOLHA DE PESSOAL</v>
      </c>
      <c r="Z283" s="64">
        <f t="shared" si="9"/>
        <v>135641.78</v>
      </c>
      <c r="AA283" s="145"/>
      <c r="AB283" s="145"/>
      <c r="AC283" s="146">
        <v>135641.78</v>
      </c>
      <c r="AD283" s="122" t="s">
        <v>935</v>
      </c>
      <c r="AE283" s="122" t="s">
        <v>176</v>
      </c>
      <c r="AF283" s="122" t="s">
        <v>136</v>
      </c>
      <c r="AG283" s="122" t="s">
        <v>183</v>
      </c>
      <c r="AH283" s="122" t="s">
        <v>226</v>
      </c>
      <c r="AI283" s="122" t="s">
        <v>179</v>
      </c>
      <c r="AJ283" s="122" t="s">
        <v>176</v>
      </c>
      <c r="AK283" s="122" t="s">
        <v>120</v>
      </c>
      <c r="AL283" s="122" t="s">
        <v>173</v>
      </c>
      <c r="AM283" s="122" t="s">
        <v>148</v>
      </c>
      <c r="AN283" s="122" t="s">
        <v>772</v>
      </c>
      <c r="AO283" s="122" t="s">
        <v>664</v>
      </c>
    </row>
    <row r="284" spans="1:41" x14ac:dyDescent="0.25">
      <c r="A284" s="143" t="s">
        <v>1060</v>
      </c>
      <c r="B284" t="s">
        <v>483</v>
      </c>
      <c r="C284" t="s">
        <v>1061</v>
      </c>
      <c r="D284" t="s">
        <v>90</v>
      </c>
      <c r="E284" t="s">
        <v>117</v>
      </c>
      <c r="F284" s="51" t="str">
        <f>IFERROR(VLOOKUP(D284,'Tabelas auxiliares'!$A$3:$B$61,2,FALSE),"")</f>
        <v>SUGEPE-FOLHA - PASEP + AUX. MORADIA</v>
      </c>
      <c r="G284" s="51" t="str">
        <f>IFERROR(VLOOKUP($B284,'Tabelas auxiliares'!$A$65:$C$102,2,FALSE),"")</f>
        <v>Folha de pagamento - Ativos, Previdência, PASEP</v>
      </c>
      <c r="H284" s="51" t="str">
        <f>IFERROR(VLOOKUP($B284,'Tabelas auxiliares'!$A$65:$C$102,3,FALSE),"")</f>
        <v>FOLHA DE PAGAMENTO / CONTRIBUICAO PARA O PSS / SUBSTITUICOES / INSS PATRONAL / PASEP</v>
      </c>
      <c r="I284" s="144" t="s">
        <v>1712</v>
      </c>
      <c r="J284" s="144" t="s">
        <v>1713</v>
      </c>
      <c r="K284" s="144" t="s">
        <v>1722</v>
      </c>
      <c r="L284" s="144" t="s">
        <v>1031</v>
      </c>
      <c r="M284" s="144" t="s">
        <v>931</v>
      </c>
      <c r="N284" s="144" t="s">
        <v>134</v>
      </c>
      <c r="O284" s="144" t="s">
        <v>178</v>
      </c>
      <c r="P284" s="144" t="s">
        <v>213</v>
      </c>
      <c r="Q284" s="144" t="s">
        <v>179</v>
      </c>
      <c r="R284" s="144" t="s">
        <v>176</v>
      </c>
      <c r="S284" s="144" t="s">
        <v>120</v>
      </c>
      <c r="T284" s="144" t="s">
        <v>172</v>
      </c>
      <c r="U284" s="144" t="s">
        <v>122</v>
      </c>
      <c r="V284" s="144" t="s">
        <v>740</v>
      </c>
      <c r="W284" s="144" t="s">
        <v>647</v>
      </c>
      <c r="X284" s="51" t="str">
        <f t="shared" si="8"/>
        <v>3</v>
      </c>
      <c r="Y284" s="51" t="str">
        <f>IF(T284="","",IF(T284&lt;&gt;'Tabelas auxiliares'!$B$236,"FOLHA DE PESSOAL",IF(X284='Tabelas auxiliares'!$A$237,"CUSTEIO",IF(X284='Tabelas auxiliares'!$A$236,"INVESTIMENTO","ERRO - VERIFICAR"))))</f>
        <v>FOLHA DE PESSOAL</v>
      </c>
      <c r="Z284" s="64">
        <f t="shared" si="9"/>
        <v>3880562.64</v>
      </c>
      <c r="AA284" s="145"/>
      <c r="AB284" s="145"/>
      <c r="AC284" s="146">
        <v>3880562.64</v>
      </c>
      <c r="AD284" s="122" t="s">
        <v>935</v>
      </c>
      <c r="AE284" s="122" t="s">
        <v>176</v>
      </c>
      <c r="AF284" s="122" t="s">
        <v>136</v>
      </c>
      <c r="AG284" s="122" t="s">
        <v>227</v>
      </c>
      <c r="AH284" s="122" t="s">
        <v>228</v>
      </c>
      <c r="AI284" s="122" t="s">
        <v>179</v>
      </c>
      <c r="AJ284" s="122" t="s">
        <v>176</v>
      </c>
      <c r="AK284" s="122" t="s">
        <v>120</v>
      </c>
      <c r="AL284" s="122" t="s">
        <v>173</v>
      </c>
      <c r="AM284" s="122" t="s">
        <v>145</v>
      </c>
      <c r="AN284" s="122" t="s">
        <v>773</v>
      </c>
      <c r="AO284" s="122" t="s">
        <v>665</v>
      </c>
    </row>
    <row r="285" spans="1:41" x14ac:dyDescent="0.25">
      <c r="A285" s="143" t="s">
        <v>1060</v>
      </c>
      <c r="B285" t="s">
        <v>483</v>
      </c>
      <c r="C285" t="s">
        <v>1061</v>
      </c>
      <c r="D285" t="s">
        <v>90</v>
      </c>
      <c r="E285" t="s">
        <v>117</v>
      </c>
      <c r="F285" s="51" t="str">
        <f>IFERROR(VLOOKUP(D285,'Tabelas auxiliares'!$A$3:$B$61,2,FALSE),"")</f>
        <v>SUGEPE-FOLHA - PASEP + AUX. MORADIA</v>
      </c>
      <c r="G285" s="51" t="str">
        <f>IFERROR(VLOOKUP($B285,'Tabelas auxiliares'!$A$65:$C$102,2,FALSE),"")</f>
        <v>Folha de pagamento - Ativos, Previdência, PASEP</v>
      </c>
      <c r="H285" s="51" t="str">
        <f>IFERROR(VLOOKUP($B285,'Tabelas auxiliares'!$A$65:$C$102,3,FALSE),"")</f>
        <v>FOLHA DE PAGAMENTO / CONTRIBUICAO PARA O PSS / SUBSTITUICOES / INSS PATRONAL / PASEP</v>
      </c>
      <c r="I285" s="144" t="s">
        <v>1712</v>
      </c>
      <c r="J285" s="144" t="s">
        <v>1713</v>
      </c>
      <c r="K285" s="144" t="s">
        <v>1723</v>
      </c>
      <c r="L285" s="144" t="s">
        <v>1031</v>
      </c>
      <c r="M285" s="144" t="s">
        <v>217</v>
      </c>
      <c r="N285" s="144" t="s">
        <v>177</v>
      </c>
      <c r="O285" s="144" t="s">
        <v>178</v>
      </c>
      <c r="P285" s="144" t="s">
        <v>288</v>
      </c>
      <c r="Q285" s="144" t="s">
        <v>179</v>
      </c>
      <c r="R285" s="144" t="s">
        <v>176</v>
      </c>
      <c r="S285" s="144" t="s">
        <v>120</v>
      </c>
      <c r="T285" s="144" t="s">
        <v>174</v>
      </c>
      <c r="U285" s="144" t="s">
        <v>119</v>
      </c>
      <c r="V285" s="144" t="s">
        <v>766</v>
      </c>
      <c r="W285" s="144" t="s">
        <v>932</v>
      </c>
      <c r="X285" s="51" t="str">
        <f t="shared" si="8"/>
        <v>3</v>
      </c>
      <c r="Y285" s="51" t="str">
        <f>IF(T285="","",IF(T285&lt;&gt;'Tabelas auxiliares'!$B$236,"FOLHA DE PESSOAL",IF(X285='Tabelas auxiliares'!$A$237,"CUSTEIO",IF(X285='Tabelas auxiliares'!$A$236,"INVESTIMENTO","ERRO - VERIFICAR"))))</f>
        <v>CUSTEIO</v>
      </c>
      <c r="Z285" s="64">
        <f t="shared" si="9"/>
        <v>187813.64</v>
      </c>
      <c r="AA285" s="145"/>
      <c r="AB285" s="145"/>
      <c r="AC285" s="146">
        <v>187813.64</v>
      </c>
      <c r="AD285" s="122" t="s">
        <v>935</v>
      </c>
      <c r="AE285" s="122" t="s">
        <v>176</v>
      </c>
      <c r="AF285" s="122" t="s">
        <v>136</v>
      </c>
      <c r="AG285" s="122" t="s">
        <v>229</v>
      </c>
      <c r="AH285" s="122" t="s">
        <v>230</v>
      </c>
      <c r="AI285" s="122" t="s">
        <v>179</v>
      </c>
      <c r="AJ285" s="122" t="s">
        <v>176</v>
      </c>
      <c r="AK285" s="122" t="s">
        <v>120</v>
      </c>
      <c r="AL285" s="122" t="s">
        <v>173</v>
      </c>
      <c r="AM285" s="122" t="s">
        <v>150</v>
      </c>
      <c r="AN285" s="122" t="s">
        <v>774</v>
      </c>
      <c r="AO285" s="122" t="s">
        <v>939</v>
      </c>
    </row>
    <row r="286" spans="1:41" x14ac:dyDescent="0.25">
      <c r="A286" s="143" t="s">
        <v>1060</v>
      </c>
      <c r="B286" t="s">
        <v>483</v>
      </c>
      <c r="C286" t="s">
        <v>1061</v>
      </c>
      <c r="D286" t="s">
        <v>90</v>
      </c>
      <c r="E286" t="s">
        <v>117</v>
      </c>
      <c r="F286" s="51" t="str">
        <f>IFERROR(VLOOKUP(D286,'Tabelas auxiliares'!$A$3:$B$61,2,FALSE),"")</f>
        <v>SUGEPE-FOLHA - PASEP + AUX. MORADIA</v>
      </c>
      <c r="G286" s="51" t="str">
        <f>IFERROR(VLOOKUP($B286,'Tabelas auxiliares'!$A$65:$C$102,2,FALSE),"")</f>
        <v>Folha de pagamento - Ativos, Previdência, PASEP</v>
      </c>
      <c r="H286" s="51" t="str">
        <f>IFERROR(VLOOKUP($B286,'Tabelas auxiliares'!$A$65:$C$102,3,FALSE),"")</f>
        <v>FOLHA DE PAGAMENTO / CONTRIBUICAO PARA O PSS / SUBSTITUICOES / INSS PATRONAL / PASEP</v>
      </c>
      <c r="I286" s="144" t="s">
        <v>1421</v>
      </c>
      <c r="J286" s="144" t="s">
        <v>1713</v>
      </c>
      <c r="K286" s="144" t="s">
        <v>1724</v>
      </c>
      <c r="L286" s="144" t="s">
        <v>1031</v>
      </c>
      <c r="M286" s="144" t="s">
        <v>199</v>
      </c>
      <c r="N286" s="144" t="s">
        <v>135</v>
      </c>
      <c r="O286" s="144" t="s">
        <v>178</v>
      </c>
      <c r="P286" s="144" t="s">
        <v>208</v>
      </c>
      <c r="Q286" s="144" t="s">
        <v>179</v>
      </c>
      <c r="R286" s="144" t="s">
        <v>176</v>
      </c>
      <c r="S286" s="144" t="s">
        <v>120</v>
      </c>
      <c r="T286" s="144" t="s">
        <v>173</v>
      </c>
      <c r="U286" s="144" t="s">
        <v>144</v>
      </c>
      <c r="V286" s="144" t="s">
        <v>737</v>
      </c>
      <c r="W286" s="144" t="s">
        <v>917</v>
      </c>
      <c r="X286" s="51" t="str">
        <f t="shared" si="8"/>
        <v>3</v>
      </c>
      <c r="Y286" s="51" t="str">
        <f>IF(T286="","",IF(T286&lt;&gt;'Tabelas auxiliares'!$B$236,"FOLHA DE PESSOAL",IF(X286='Tabelas auxiliares'!$A$237,"CUSTEIO",IF(X286='Tabelas auxiliares'!$A$236,"INVESTIMENTO","ERRO - VERIFICAR"))))</f>
        <v>FOLHA DE PESSOAL</v>
      </c>
      <c r="Z286" s="64">
        <f t="shared" si="9"/>
        <v>156227.42000000001</v>
      </c>
      <c r="AA286" s="145"/>
      <c r="AB286" s="145"/>
      <c r="AC286" s="146">
        <v>156227.42000000001</v>
      </c>
      <c r="AD286" s="122" t="s">
        <v>935</v>
      </c>
      <c r="AE286" s="122" t="s">
        <v>176</v>
      </c>
      <c r="AF286" s="122" t="s">
        <v>136</v>
      </c>
      <c r="AG286" s="122" t="s">
        <v>183</v>
      </c>
      <c r="AH286" s="122" t="s">
        <v>226</v>
      </c>
      <c r="AI286" s="122" t="s">
        <v>179</v>
      </c>
      <c r="AJ286" s="122" t="s">
        <v>176</v>
      </c>
      <c r="AK286" s="122" t="s">
        <v>120</v>
      </c>
      <c r="AL286" s="122" t="s">
        <v>173</v>
      </c>
      <c r="AM286" s="122" t="s">
        <v>148</v>
      </c>
      <c r="AN286" s="122" t="s">
        <v>775</v>
      </c>
      <c r="AO286" s="122" t="s">
        <v>666</v>
      </c>
    </row>
    <row r="287" spans="1:41" x14ac:dyDescent="0.25">
      <c r="A287" s="143" t="s">
        <v>1060</v>
      </c>
      <c r="B287" t="s">
        <v>483</v>
      </c>
      <c r="C287" t="s">
        <v>1061</v>
      </c>
      <c r="D287" t="s">
        <v>90</v>
      </c>
      <c r="E287" t="s">
        <v>117</v>
      </c>
      <c r="F287" s="51" t="str">
        <f>IFERROR(VLOOKUP(D287,'Tabelas auxiliares'!$A$3:$B$61,2,FALSE),"")</f>
        <v>SUGEPE-FOLHA - PASEP + AUX. MORADIA</v>
      </c>
      <c r="G287" s="51" t="str">
        <f>IFERROR(VLOOKUP($B287,'Tabelas auxiliares'!$A$65:$C$102,2,FALSE),"")</f>
        <v>Folha de pagamento - Ativos, Previdência, PASEP</v>
      </c>
      <c r="H287" s="51" t="str">
        <f>IFERROR(VLOOKUP($B287,'Tabelas auxiliares'!$A$65:$C$102,3,FALSE),"")</f>
        <v>FOLHA DE PAGAMENTO / CONTRIBUICAO PARA O PSS / SUBSTITUICOES / INSS PATRONAL / PASEP</v>
      </c>
      <c r="I287" s="144" t="s">
        <v>1421</v>
      </c>
      <c r="J287" s="144" t="s">
        <v>1713</v>
      </c>
      <c r="K287" s="144" t="s">
        <v>1724</v>
      </c>
      <c r="L287" s="144" t="s">
        <v>1031</v>
      </c>
      <c r="M287" s="144" t="s">
        <v>199</v>
      </c>
      <c r="N287" s="144" t="s">
        <v>135</v>
      </c>
      <c r="O287" s="144" t="s">
        <v>178</v>
      </c>
      <c r="P287" s="144" t="s">
        <v>208</v>
      </c>
      <c r="Q287" s="144" t="s">
        <v>179</v>
      </c>
      <c r="R287" s="144" t="s">
        <v>176</v>
      </c>
      <c r="S287" s="144" t="s">
        <v>120</v>
      </c>
      <c r="T287" s="144" t="s">
        <v>173</v>
      </c>
      <c r="U287" s="144" t="s">
        <v>144</v>
      </c>
      <c r="V287" s="144" t="s">
        <v>738</v>
      </c>
      <c r="W287" s="144" t="s">
        <v>918</v>
      </c>
      <c r="X287" s="51" t="str">
        <f t="shared" si="8"/>
        <v>3</v>
      </c>
      <c r="Y287" s="51" t="str">
        <f>IF(T287="","",IF(T287&lt;&gt;'Tabelas auxiliares'!$B$236,"FOLHA DE PESSOAL",IF(X287='Tabelas auxiliares'!$A$237,"CUSTEIO",IF(X287='Tabelas auxiliares'!$A$236,"INVESTIMENTO","ERRO - VERIFICAR"))))</f>
        <v>FOLHA DE PESSOAL</v>
      </c>
      <c r="Z287" s="64">
        <f t="shared" si="9"/>
        <v>7811.37</v>
      </c>
      <c r="AA287" s="145"/>
      <c r="AB287" s="145"/>
      <c r="AC287" s="146">
        <v>7811.37</v>
      </c>
      <c r="AD287" s="122" t="s">
        <v>935</v>
      </c>
      <c r="AE287" s="122" t="s">
        <v>176</v>
      </c>
      <c r="AF287" s="122" t="s">
        <v>136</v>
      </c>
      <c r="AG287" s="122" t="s">
        <v>224</v>
      </c>
      <c r="AH287" s="122" t="s">
        <v>225</v>
      </c>
      <c r="AI287" s="122" t="s">
        <v>179</v>
      </c>
      <c r="AJ287" s="122" t="s">
        <v>176</v>
      </c>
      <c r="AK287" s="122" t="s">
        <v>120</v>
      </c>
      <c r="AL287" s="122" t="s">
        <v>173</v>
      </c>
      <c r="AM287" s="122" t="s">
        <v>146</v>
      </c>
      <c r="AN287" s="122" t="s">
        <v>776</v>
      </c>
      <c r="AO287" s="122" t="s">
        <v>667</v>
      </c>
    </row>
    <row r="288" spans="1:41" x14ac:dyDescent="0.25">
      <c r="A288" s="143" t="s">
        <v>1060</v>
      </c>
      <c r="B288" t="s">
        <v>483</v>
      </c>
      <c r="C288" t="s">
        <v>1061</v>
      </c>
      <c r="D288" t="s">
        <v>90</v>
      </c>
      <c r="E288" t="s">
        <v>117</v>
      </c>
      <c r="F288" s="51" t="str">
        <f>IFERROR(VLOOKUP(D288,'Tabelas auxiliares'!$A$3:$B$61,2,FALSE),"")</f>
        <v>SUGEPE-FOLHA - PASEP + AUX. MORADIA</v>
      </c>
      <c r="G288" s="51" t="str">
        <f>IFERROR(VLOOKUP($B288,'Tabelas auxiliares'!$A$65:$C$102,2,FALSE),"")</f>
        <v>Folha de pagamento - Ativos, Previdência, PASEP</v>
      </c>
      <c r="H288" s="51" t="str">
        <f>IFERROR(VLOOKUP($B288,'Tabelas auxiliares'!$A$65:$C$102,3,FALSE),"")</f>
        <v>FOLHA DE PAGAMENTO / CONTRIBUICAO PARA O PSS / SUBSTITUICOES / INSS PATRONAL / PASEP</v>
      </c>
      <c r="I288" s="144" t="s">
        <v>1150</v>
      </c>
      <c r="J288" s="144" t="s">
        <v>1725</v>
      </c>
      <c r="K288" s="144" t="s">
        <v>1726</v>
      </c>
      <c r="L288" s="144" t="s">
        <v>1727</v>
      </c>
      <c r="M288" s="144" t="s">
        <v>176</v>
      </c>
      <c r="N288" s="144" t="s">
        <v>133</v>
      </c>
      <c r="O288" s="144" t="s">
        <v>178</v>
      </c>
      <c r="P288" s="144" t="s">
        <v>215</v>
      </c>
      <c r="Q288" s="144" t="s">
        <v>179</v>
      </c>
      <c r="R288" s="144" t="s">
        <v>176</v>
      </c>
      <c r="S288" s="144" t="s">
        <v>216</v>
      </c>
      <c r="T288" s="144" t="s">
        <v>173</v>
      </c>
      <c r="U288" s="144" t="s">
        <v>143</v>
      </c>
      <c r="V288" s="144" t="s">
        <v>741</v>
      </c>
      <c r="W288" s="144" t="s">
        <v>919</v>
      </c>
      <c r="X288" s="51" t="str">
        <f t="shared" si="8"/>
        <v>3</v>
      </c>
      <c r="Y288" s="51" t="str">
        <f>IF(T288="","",IF(T288&lt;&gt;'Tabelas auxiliares'!$B$236,"FOLHA DE PESSOAL",IF(X288='Tabelas auxiliares'!$A$237,"CUSTEIO",IF(X288='Tabelas auxiliares'!$A$236,"INVESTIMENTO","ERRO - VERIFICAR"))))</f>
        <v>FOLHA DE PESSOAL</v>
      </c>
      <c r="Z288" s="64">
        <f t="shared" si="9"/>
        <v>405753.27</v>
      </c>
      <c r="AA288" s="145"/>
      <c r="AB288" s="146">
        <v>405753.27</v>
      </c>
      <c r="AC288" s="145"/>
      <c r="AD288" s="122" t="s">
        <v>935</v>
      </c>
      <c r="AE288" s="122" t="s">
        <v>176</v>
      </c>
      <c r="AF288" s="122" t="s">
        <v>136</v>
      </c>
      <c r="AG288" s="122" t="s">
        <v>227</v>
      </c>
      <c r="AH288" s="122" t="s">
        <v>228</v>
      </c>
      <c r="AI288" s="122" t="s">
        <v>179</v>
      </c>
      <c r="AJ288" s="122" t="s">
        <v>176</v>
      </c>
      <c r="AK288" s="122" t="s">
        <v>120</v>
      </c>
      <c r="AL288" s="122" t="s">
        <v>173</v>
      </c>
      <c r="AM288" s="122" t="s">
        <v>145</v>
      </c>
      <c r="AN288" s="122" t="s">
        <v>777</v>
      </c>
      <c r="AO288" s="122" t="s">
        <v>668</v>
      </c>
    </row>
    <row r="289" spans="1:41" x14ac:dyDescent="0.25">
      <c r="A289" s="143" t="s">
        <v>1060</v>
      </c>
      <c r="B289" t="s">
        <v>483</v>
      </c>
      <c r="C289" t="s">
        <v>1061</v>
      </c>
      <c r="D289" t="s">
        <v>90</v>
      </c>
      <c r="E289" t="s">
        <v>117</v>
      </c>
      <c r="F289" s="51" t="str">
        <f>IFERROR(VLOOKUP(D289,'Tabelas auxiliares'!$A$3:$B$61,2,FALSE),"")</f>
        <v>SUGEPE-FOLHA - PASEP + AUX. MORADIA</v>
      </c>
      <c r="G289" s="51" t="str">
        <f>IFERROR(VLOOKUP($B289,'Tabelas auxiliares'!$A$65:$C$102,2,FALSE),"")</f>
        <v>Folha de pagamento - Ativos, Previdência, PASEP</v>
      </c>
      <c r="H289" s="51" t="str">
        <f>IFERROR(VLOOKUP($B289,'Tabelas auxiliares'!$A$65:$C$102,3,FALSE),"")</f>
        <v>FOLHA DE PAGAMENTO / CONTRIBUICAO PARA O PSS / SUBSTITUICOES / INSS PATRONAL / PASEP</v>
      </c>
      <c r="I289" s="144" t="s">
        <v>1150</v>
      </c>
      <c r="J289" s="144" t="s">
        <v>1725</v>
      </c>
      <c r="K289" s="144" t="s">
        <v>1726</v>
      </c>
      <c r="L289" s="144" t="s">
        <v>1727</v>
      </c>
      <c r="M289" s="144" t="s">
        <v>176</v>
      </c>
      <c r="N289" s="144" t="s">
        <v>133</v>
      </c>
      <c r="O289" s="144" t="s">
        <v>178</v>
      </c>
      <c r="P289" s="144" t="s">
        <v>215</v>
      </c>
      <c r="Q289" s="144" t="s">
        <v>179</v>
      </c>
      <c r="R289" s="144" t="s">
        <v>176</v>
      </c>
      <c r="S289" s="144" t="s">
        <v>216</v>
      </c>
      <c r="T289" s="144" t="s">
        <v>173</v>
      </c>
      <c r="U289" s="144" t="s">
        <v>143</v>
      </c>
      <c r="V289" s="144" t="s">
        <v>1728</v>
      </c>
      <c r="W289" s="144" t="s">
        <v>1729</v>
      </c>
      <c r="X289" s="51" t="str">
        <f t="shared" si="8"/>
        <v>3</v>
      </c>
      <c r="Y289" s="51" t="str">
        <f>IF(T289="","",IF(T289&lt;&gt;'Tabelas auxiliares'!$B$236,"FOLHA DE PESSOAL",IF(X289='Tabelas auxiliares'!$A$237,"CUSTEIO",IF(X289='Tabelas auxiliares'!$A$236,"INVESTIMENTO","ERRO - VERIFICAR"))))</f>
        <v>FOLHA DE PESSOAL</v>
      </c>
      <c r="Z289" s="64">
        <f t="shared" si="9"/>
        <v>207531.35</v>
      </c>
      <c r="AA289" s="145"/>
      <c r="AB289" s="146">
        <v>207531.35</v>
      </c>
      <c r="AC289" s="145"/>
      <c r="AD289" s="122" t="s">
        <v>935</v>
      </c>
      <c r="AE289" s="122" t="s">
        <v>176</v>
      </c>
      <c r="AF289" s="122" t="s">
        <v>136</v>
      </c>
      <c r="AG289" s="122" t="s">
        <v>183</v>
      </c>
      <c r="AH289" s="122" t="s">
        <v>226</v>
      </c>
      <c r="AI289" s="122" t="s">
        <v>179</v>
      </c>
      <c r="AJ289" s="122" t="s">
        <v>176</v>
      </c>
      <c r="AK289" s="122" t="s">
        <v>120</v>
      </c>
      <c r="AL289" s="122" t="s">
        <v>173</v>
      </c>
      <c r="AM289" s="122" t="s">
        <v>148</v>
      </c>
      <c r="AN289" s="122" t="s">
        <v>940</v>
      </c>
      <c r="AO289" s="122" t="s">
        <v>941</v>
      </c>
    </row>
    <row r="290" spans="1:41" x14ac:dyDescent="0.25">
      <c r="A290" s="143" t="s">
        <v>1060</v>
      </c>
      <c r="B290" t="s">
        <v>483</v>
      </c>
      <c r="C290" t="s">
        <v>1061</v>
      </c>
      <c r="D290" t="s">
        <v>90</v>
      </c>
      <c r="E290" t="s">
        <v>117</v>
      </c>
      <c r="F290" s="51" t="str">
        <f>IFERROR(VLOOKUP(D290,'Tabelas auxiliares'!$A$3:$B$61,2,FALSE),"")</f>
        <v>SUGEPE-FOLHA - PASEP + AUX. MORADIA</v>
      </c>
      <c r="G290" s="51" t="str">
        <f>IFERROR(VLOOKUP($B290,'Tabelas auxiliares'!$A$65:$C$102,2,FALSE),"")</f>
        <v>Folha de pagamento - Ativos, Previdência, PASEP</v>
      </c>
      <c r="H290" s="51" t="str">
        <f>IFERROR(VLOOKUP($B290,'Tabelas auxiliares'!$A$65:$C$102,3,FALSE),"")</f>
        <v>FOLHA DE PAGAMENTO / CONTRIBUICAO PARA O PSS / SUBSTITUICOES / INSS PATRONAL / PASEP</v>
      </c>
      <c r="I290" s="144" t="s">
        <v>1150</v>
      </c>
      <c r="J290" s="144" t="s">
        <v>1725</v>
      </c>
      <c r="K290" s="144" t="s">
        <v>1726</v>
      </c>
      <c r="L290" s="144" t="s">
        <v>1727</v>
      </c>
      <c r="M290" s="144" t="s">
        <v>176</v>
      </c>
      <c r="N290" s="144" t="s">
        <v>133</v>
      </c>
      <c r="O290" s="144" t="s">
        <v>178</v>
      </c>
      <c r="P290" s="144" t="s">
        <v>215</v>
      </c>
      <c r="Q290" s="144" t="s">
        <v>179</v>
      </c>
      <c r="R290" s="144" t="s">
        <v>176</v>
      </c>
      <c r="S290" s="144" t="s">
        <v>216</v>
      </c>
      <c r="T290" s="144" t="s">
        <v>173</v>
      </c>
      <c r="U290" s="144" t="s">
        <v>143</v>
      </c>
      <c r="V290" s="144" t="s">
        <v>742</v>
      </c>
      <c r="W290" s="144" t="s">
        <v>920</v>
      </c>
      <c r="X290" s="51" t="str">
        <f t="shared" si="8"/>
        <v>3</v>
      </c>
      <c r="Y290" s="51" t="str">
        <f>IF(T290="","",IF(T290&lt;&gt;'Tabelas auxiliares'!$B$236,"FOLHA DE PESSOAL",IF(X290='Tabelas auxiliares'!$A$237,"CUSTEIO",IF(X290='Tabelas auxiliares'!$A$236,"INVESTIMENTO","ERRO - VERIFICAR"))))</f>
        <v>FOLHA DE PESSOAL</v>
      </c>
      <c r="Z290" s="64">
        <f t="shared" si="9"/>
        <v>9057.2800000000007</v>
      </c>
      <c r="AA290" s="145"/>
      <c r="AB290" s="146">
        <v>9057.2800000000007</v>
      </c>
      <c r="AC290" s="145"/>
      <c r="AD290" s="122" t="s">
        <v>935</v>
      </c>
      <c r="AE290" s="122" t="s">
        <v>176</v>
      </c>
      <c r="AF290" s="122" t="s">
        <v>136</v>
      </c>
      <c r="AG290" s="122" t="s">
        <v>224</v>
      </c>
      <c r="AH290" s="122" t="s">
        <v>225</v>
      </c>
      <c r="AI290" s="122" t="s">
        <v>179</v>
      </c>
      <c r="AJ290" s="122" t="s">
        <v>176</v>
      </c>
      <c r="AK290" s="122" t="s">
        <v>120</v>
      </c>
      <c r="AL290" s="122" t="s">
        <v>173</v>
      </c>
      <c r="AM290" s="122" t="s">
        <v>146</v>
      </c>
      <c r="AN290" s="122" t="s">
        <v>819</v>
      </c>
      <c r="AO290" s="122" t="s">
        <v>663</v>
      </c>
    </row>
    <row r="291" spans="1:41" x14ac:dyDescent="0.25">
      <c r="A291" s="143" t="s">
        <v>1060</v>
      </c>
      <c r="B291" t="s">
        <v>483</v>
      </c>
      <c r="C291" t="s">
        <v>1061</v>
      </c>
      <c r="D291" t="s">
        <v>90</v>
      </c>
      <c r="E291" t="s">
        <v>117</v>
      </c>
      <c r="F291" s="51" t="str">
        <f>IFERROR(VLOOKUP(D291,'Tabelas auxiliares'!$A$3:$B$61,2,FALSE),"")</f>
        <v>SUGEPE-FOLHA - PASEP + AUX. MORADIA</v>
      </c>
      <c r="G291" s="51" t="str">
        <f>IFERROR(VLOOKUP($B291,'Tabelas auxiliares'!$A$65:$C$102,2,FALSE),"")</f>
        <v>Folha de pagamento - Ativos, Previdência, PASEP</v>
      </c>
      <c r="H291" s="51" t="str">
        <f>IFERROR(VLOOKUP($B291,'Tabelas auxiliares'!$A$65:$C$102,3,FALSE),"")</f>
        <v>FOLHA DE PAGAMENTO / CONTRIBUICAO PARA O PSS / SUBSTITUICOES / INSS PATRONAL / PASEP</v>
      </c>
      <c r="I291" s="144" t="s">
        <v>1150</v>
      </c>
      <c r="J291" s="144" t="s">
        <v>1725</v>
      </c>
      <c r="K291" s="144" t="s">
        <v>1726</v>
      </c>
      <c r="L291" s="144" t="s">
        <v>1727</v>
      </c>
      <c r="M291" s="144" t="s">
        <v>176</v>
      </c>
      <c r="N291" s="144" t="s">
        <v>133</v>
      </c>
      <c r="O291" s="144" t="s">
        <v>178</v>
      </c>
      <c r="P291" s="144" t="s">
        <v>215</v>
      </c>
      <c r="Q291" s="144" t="s">
        <v>179</v>
      </c>
      <c r="R291" s="144" t="s">
        <v>176</v>
      </c>
      <c r="S291" s="144" t="s">
        <v>216</v>
      </c>
      <c r="T291" s="144" t="s">
        <v>173</v>
      </c>
      <c r="U291" s="144" t="s">
        <v>143</v>
      </c>
      <c r="V291" s="144" t="s">
        <v>743</v>
      </c>
      <c r="W291" s="144" t="s">
        <v>921</v>
      </c>
      <c r="X291" s="51" t="str">
        <f t="shared" si="8"/>
        <v>3</v>
      </c>
      <c r="Y291" s="51" t="str">
        <f>IF(T291="","",IF(T291&lt;&gt;'Tabelas auxiliares'!$B$236,"FOLHA DE PESSOAL",IF(X291='Tabelas auxiliares'!$A$237,"CUSTEIO",IF(X291='Tabelas auxiliares'!$A$236,"INVESTIMENTO","ERRO - VERIFICAR"))))</f>
        <v>FOLHA DE PESSOAL</v>
      </c>
      <c r="Z291" s="64">
        <f t="shared" si="9"/>
        <v>252.37</v>
      </c>
      <c r="AA291" s="145"/>
      <c r="AB291" s="146">
        <v>252.37</v>
      </c>
      <c r="AC291" s="145"/>
      <c r="AD291" s="122" t="s">
        <v>935</v>
      </c>
      <c r="AE291" s="122" t="s">
        <v>176</v>
      </c>
      <c r="AF291" s="122" t="s">
        <v>138</v>
      </c>
      <c r="AG291" s="122" t="s">
        <v>183</v>
      </c>
      <c r="AH291" s="122" t="s">
        <v>211</v>
      </c>
      <c r="AI291" s="122" t="s">
        <v>179</v>
      </c>
      <c r="AJ291" s="122" t="s">
        <v>176</v>
      </c>
      <c r="AK291" s="122" t="s">
        <v>120</v>
      </c>
      <c r="AL291" s="122" t="s">
        <v>173</v>
      </c>
      <c r="AM291" s="122" t="s">
        <v>149</v>
      </c>
      <c r="AN291" s="122" t="s">
        <v>739</v>
      </c>
      <c r="AO291" s="122" t="s">
        <v>646</v>
      </c>
    </row>
    <row r="292" spans="1:41" x14ac:dyDescent="0.25">
      <c r="A292" s="143" t="s">
        <v>1060</v>
      </c>
      <c r="B292" t="s">
        <v>483</v>
      </c>
      <c r="C292" t="s">
        <v>1061</v>
      </c>
      <c r="D292" t="s">
        <v>90</v>
      </c>
      <c r="E292" t="s">
        <v>117</v>
      </c>
      <c r="F292" s="51" t="str">
        <f>IFERROR(VLOOKUP(D292,'Tabelas auxiliares'!$A$3:$B$61,2,FALSE),"")</f>
        <v>SUGEPE-FOLHA - PASEP + AUX. MORADIA</v>
      </c>
      <c r="G292" s="51" t="str">
        <f>IFERROR(VLOOKUP($B292,'Tabelas auxiliares'!$A$65:$C$102,2,FALSE),"")</f>
        <v>Folha de pagamento - Ativos, Previdência, PASEP</v>
      </c>
      <c r="H292" s="51" t="str">
        <f>IFERROR(VLOOKUP($B292,'Tabelas auxiliares'!$A$65:$C$102,3,FALSE),"")</f>
        <v>FOLHA DE PAGAMENTO / CONTRIBUICAO PARA O PSS / SUBSTITUICOES / INSS PATRONAL / PASEP</v>
      </c>
      <c r="I292" s="144" t="s">
        <v>1150</v>
      </c>
      <c r="J292" s="144" t="s">
        <v>1725</v>
      </c>
      <c r="K292" s="144" t="s">
        <v>1730</v>
      </c>
      <c r="L292" s="144" t="s">
        <v>1727</v>
      </c>
      <c r="M292" s="144" t="s">
        <v>176</v>
      </c>
      <c r="N292" s="144" t="s">
        <v>133</v>
      </c>
      <c r="O292" s="144" t="s">
        <v>178</v>
      </c>
      <c r="P292" s="144" t="s">
        <v>215</v>
      </c>
      <c r="Q292" s="144" t="s">
        <v>179</v>
      </c>
      <c r="R292" s="144" t="s">
        <v>176</v>
      </c>
      <c r="S292" s="144" t="s">
        <v>216</v>
      </c>
      <c r="T292" s="144" t="s">
        <v>173</v>
      </c>
      <c r="U292" s="144" t="s">
        <v>143</v>
      </c>
      <c r="V292" s="144" t="s">
        <v>744</v>
      </c>
      <c r="W292" s="144" t="s">
        <v>648</v>
      </c>
      <c r="X292" s="51" t="str">
        <f t="shared" si="8"/>
        <v>3</v>
      </c>
      <c r="Y292" s="51" t="str">
        <f>IF(T292="","",IF(T292&lt;&gt;'Tabelas auxiliares'!$B$236,"FOLHA DE PESSOAL",IF(X292='Tabelas auxiliares'!$A$237,"CUSTEIO",IF(X292='Tabelas auxiliares'!$A$236,"INVESTIMENTO","ERRO - VERIFICAR"))))</f>
        <v>FOLHA DE PESSOAL</v>
      </c>
      <c r="Z292" s="64">
        <f t="shared" si="9"/>
        <v>70303.75</v>
      </c>
      <c r="AA292" s="146">
        <v>2429.0500000000002</v>
      </c>
      <c r="AB292" s="146">
        <v>67874.7</v>
      </c>
      <c r="AC292" s="145"/>
      <c r="AD292" s="122" t="s">
        <v>942</v>
      </c>
      <c r="AE292" s="122" t="s">
        <v>210</v>
      </c>
      <c r="AF292" s="122" t="s">
        <v>138</v>
      </c>
      <c r="AG292" s="122" t="s">
        <v>183</v>
      </c>
      <c r="AH292" s="122" t="s">
        <v>211</v>
      </c>
      <c r="AI292" s="122" t="s">
        <v>179</v>
      </c>
      <c r="AJ292" s="122" t="s">
        <v>176</v>
      </c>
      <c r="AK292" s="122" t="s">
        <v>120</v>
      </c>
      <c r="AL292" s="122" t="s">
        <v>173</v>
      </c>
      <c r="AM292" s="122" t="s">
        <v>149</v>
      </c>
      <c r="AN292" s="122" t="s">
        <v>739</v>
      </c>
      <c r="AO292" s="122" t="s">
        <v>646</v>
      </c>
    </row>
    <row r="293" spans="1:41" x14ac:dyDescent="0.25">
      <c r="A293" s="143" t="s">
        <v>1060</v>
      </c>
      <c r="B293" t="s">
        <v>483</v>
      </c>
      <c r="C293" t="s">
        <v>1061</v>
      </c>
      <c r="D293" t="s">
        <v>90</v>
      </c>
      <c r="E293" t="s">
        <v>117</v>
      </c>
      <c r="F293" s="51" t="str">
        <f>IFERROR(VLOOKUP(D293,'Tabelas auxiliares'!$A$3:$B$61,2,FALSE),"")</f>
        <v>SUGEPE-FOLHA - PASEP + AUX. MORADIA</v>
      </c>
      <c r="G293" s="51" t="str">
        <f>IFERROR(VLOOKUP($B293,'Tabelas auxiliares'!$A$65:$C$102,2,FALSE),"")</f>
        <v>Folha de pagamento - Ativos, Previdência, PASEP</v>
      </c>
      <c r="H293" s="51" t="str">
        <f>IFERROR(VLOOKUP($B293,'Tabelas auxiliares'!$A$65:$C$102,3,FALSE),"")</f>
        <v>FOLHA DE PAGAMENTO / CONTRIBUICAO PARA O PSS / SUBSTITUICOES / INSS PATRONAL / PASEP</v>
      </c>
      <c r="I293" s="144" t="s">
        <v>1150</v>
      </c>
      <c r="J293" s="144" t="s">
        <v>1725</v>
      </c>
      <c r="K293" s="144" t="s">
        <v>1730</v>
      </c>
      <c r="L293" s="144" t="s">
        <v>1727</v>
      </c>
      <c r="M293" s="144" t="s">
        <v>176</v>
      </c>
      <c r="N293" s="144" t="s">
        <v>133</v>
      </c>
      <c r="O293" s="144" t="s">
        <v>178</v>
      </c>
      <c r="P293" s="144" t="s">
        <v>215</v>
      </c>
      <c r="Q293" s="144" t="s">
        <v>179</v>
      </c>
      <c r="R293" s="144" t="s">
        <v>176</v>
      </c>
      <c r="S293" s="144" t="s">
        <v>216</v>
      </c>
      <c r="T293" s="144" t="s">
        <v>173</v>
      </c>
      <c r="U293" s="144" t="s">
        <v>143</v>
      </c>
      <c r="V293" s="144" t="s">
        <v>1731</v>
      </c>
      <c r="W293" s="144" t="s">
        <v>1732</v>
      </c>
      <c r="X293" s="51" t="str">
        <f t="shared" si="8"/>
        <v>3</v>
      </c>
      <c r="Y293" s="51" t="str">
        <f>IF(T293="","",IF(T293&lt;&gt;'Tabelas auxiliares'!$B$236,"FOLHA DE PESSOAL",IF(X293='Tabelas auxiliares'!$A$237,"CUSTEIO",IF(X293='Tabelas auxiliares'!$A$236,"INVESTIMENTO","ERRO - VERIFICAR"))))</f>
        <v>FOLHA DE PESSOAL</v>
      </c>
      <c r="Z293" s="64">
        <f t="shared" si="9"/>
        <v>33937.300000000003</v>
      </c>
      <c r="AA293" s="145"/>
      <c r="AB293" s="146">
        <v>33937.300000000003</v>
      </c>
      <c r="AC293" s="145"/>
      <c r="AD293" s="122" t="s">
        <v>936</v>
      </c>
      <c r="AE293" s="122" t="s">
        <v>176</v>
      </c>
      <c r="AF293" s="122" t="s">
        <v>136</v>
      </c>
      <c r="AG293" s="122" t="s">
        <v>224</v>
      </c>
      <c r="AH293" s="122" t="s">
        <v>225</v>
      </c>
      <c r="AI293" s="122" t="s">
        <v>179</v>
      </c>
      <c r="AJ293" s="122" t="s">
        <v>176</v>
      </c>
      <c r="AK293" s="122" t="s">
        <v>120</v>
      </c>
      <c r="AL293" s="122" t="s">
        <v>173</v>
      </c>
      <c r="AM293" s="122" t="s">
        <v>146</v>
      </c>
      <c r="AN293" s="122" t="s">
        <v>771</v>
      </c>
      <c r="AO293" s="122" t="s">
        <v>663</v>
      </c>
    </row>
    <row r="294" spans="1:41" x14ac:dyDescent="0.25">
      <c r="A294" s="143" t="s">
        <v>1060</v>
      </c>
      <c r="B294" t="s">
        <v>483</v>
      </c>
      <c r="C294" t="s">
        <v>1061</v>
      </c>
      <c r="D294" t="s">
        <v>90</v>
      </c>
      <c r="E294" t="s">
        <v>117</v>
      </c>
      <c r="F294" s="51" t="str">
        <f>IFERROR(VLOOKUP(D294,'Tabelas auxiliares'!$A$3:$B$61,2,FALSE),"")</f>
        <v>SUGEPE-FOLHA - PASEP + AUX. MORADIA</v>
      </c>
      <c r="G294" s="51" t="str">
        <f>IFERROR(VLOOKUP($B294,'Tabelas auxiliares'!$A$65:$C$102,2,FALSE),"")</f>
        <v>Folha de pagamento - Ativos, Previdência, PASEP</v>
      </c>
      <c r="H294" s="51" t="str">
        <f>IFERROR(VLOOKUP($B294,'Tabelas auxiliares'!$A$65:$C$102,3,FALSE),"")</f>
        <v>FOLHA DE PAGAMENTO / CONTRIBUICAO PARA O PSS / SUBSTITUICOES / INSS PATRONAL / PASEP</v>
      </c>
      <c r="I294" s="144" t="s">
        <v>1150</v>
      </c>
      <c r="J294" s="144" t="s">
        <v>1725</v>
      </c>
      <c r="K294" s="144" t="s">
        <v>1733</v>
      </c>
      <c r="L294" s="144" t="s">
        <v>1727</v>
      </c>
      <c r="M294" s="144" t="s">
        <v>176</v>
      </c>
      <c r="N294" s="144" t="s">
        <v>135</v>
      </c>
      <c r="O294" s="144" t="s">
        <v>178</v>
      </c>
      <c r="P294" s="144" t="s">
        <v>208</v>
      </c>
      <c r="Q294" s="144" t="s">
        <v>179</v>
      </c>
      <c r="R294" s="144" t="s">
        <v>176</v>
      </c>
      <c r="S294" s="144" t="s">
        <v>120</v>
      </c>
      <c r="T294" s="144" t="s">
        <v>173</v>
      </c>
      <c r="U294" s="144" t="s">
        <v>144</v>
      </c>
      <c r="V294" s="144" t="s">
        <v>745</v>
      </c>
      <c r="W294" s="144" t="s">
        <v>649</v>
      </c>
      <c r="X294" s="51" t="str">
        <f t="shared" si="8"/>
        <v>3</v>
      </c>
      <c r="Y294" s="51" t="str">
        <f>IF(T294="","",IF(T294&lt;&gt;'Tabelas auxiliares'!$B$236,"FOLHA DE PESSOAL",IF(X294='Tabelas auxiliares'!$A$237,"CUSTEIO",IF(X294='Tabelas auxiliares'!$A$236,"INVESTIMENTO","ERRO - VERIFICAR"))))</f>
        <v>FOLHA DE PESSOAL</v>
      </c>
      <c r="Z294" s="64">
        <f t="shared" si="9"/>
        <v>762449.06</v>
      </c>
      <c r="AA294" s="146">
        <v>698.78</v>
      </c>
      <c r="AB294" s="146">
        <v>761750.28</v>
      </c>
      <c r="AC294" s="145"/>
      <c r="AD294" s="122" t="s">
        <v>936</v>
      </c>
      <c r="AE294" s="122" t="s">
        <v>176</v>
      </c>
      <c r="AF294" s="122" t="s">
        <v>136</v>
      </c>
      <c r="AG294" s="122" t="s">
        <v>183</v>
      </c>
      <c r="AH294" s="122" t="s">
        <v>226</v>
      </c>
      <c r="AI294" s="122" t="s">
        <v>179</v>
      </c>
      <c r="AJ294" s="122" t="s">
        <v>176</v>
      </c>
      <c r="AK294" s="122" t="s">
        <v>120</v>
      </c>
      <c r="AL294" s="122" t="s">
        <v>173</v>
      </c>
      <c r="AM294" s="122" t="s">
        <v>148</v>
      </c>
      <c r="AN294" s="122" t="s">
        <v>772</v>
      </c>
      <c r="AO294" s="122" t="s">
        <v>664</v>
      </c>
    </row>
    <row r="295" spans="1:41" x14ac:dyDescent="0.25">
      <c r="A295" s="143" t="s">
        <v>1060</v>
      </c>
      <c r="B295" t="s">
        <v>483</v>
      </c>
      <c r="C295" t="s">
        <v>1061</v>
      </c>
      <c r="D295" t="s">
        <v>90</v>
      </c>
      <c r="E295" t="s">
        <v>117</v>
      </c>
      <c r="F295" s="51" t="str">
        <f>IFERROR(VLOOKUP(D295,'Tabelas auxiliares'!$A$3:$B$61,2,FALSE),"")</f>
        <v>SUGEPE-FOLHA - PASEP + AUX. MORADIA</v>
      </c>
      <c r="G295" s="51" t="str">
        <f>IFERROR(VLOOKUP($B295,'Tabelas auxiliares'!$A$65:$C$102,2,FALSE),"")</f>
        <v>Folha de pagamento - Ativos, Previdência, PASEP</v>
      </c>
      <c r="H295" s="51" t="str">
        <f>IFERROR(VLOOKUP($B295,'Tabelas auxiliares'!$A$65:$C$102,3,FALSE),"")</f>
        <v>FOLHA DE PAGAMENTO / CONTRIBUICAO PARA O PSS / SUBSTITUICOES / INSS PATRONAL / PASEP</v>
      </c>
      <c r="I295" s="144" t="s">
        <v>1150</v>
      </c>
      <c r="J295" s="144" t="s">
        <v>1725</v>
      </c>
      <c r="K295" s="144" t="s">
        <v>1733</v>
      </c>
      <c r="L295" s="144" t="s">
        <v>1727</v>
      </c>
      <c r="M295" s="144" t="s">
        <v>176</v>
      </c>
      <c r="N295" s="144" t="s">
        <v>135</v>
      </c>
      <c r="O295" s="144" t="s">
        <v>178</v>
      </c>
      <c r="P295" s="144" t="s">
        <v>208</v>
      </c>
      <c r="Q295" s="144" t="s">
        <v>179</v>
      </c>
      <c r="R295" s="144" t="s">
        <v>176</v>
      </c>
      <c r="S295" s="144" t="s">
        <v>120</v>
      </c>
      <c r="T295" s="144" t="s">
        <v>173</v>
      </c>
      <c r="U295" s="144" t="s">
        <v>144</v>
      </c>
      <c r="V295" s="144" t="s">
        <v>746</v>
      </c>
      <c r="W295" s="144" t="s">
        <v>922</v>
      </c>
      <c r="X295" s="51" t="str">
        <f t="shared" si="8"/>
        <v>3</v>
      </c>
      <c r="Y295" s="51" t="str">
        <f>IF(T295="","",IF(T295&lt;&gt;'Tabelas auxiliares'!$B$236,"FOLHA DE PESSOAL",IF(X295='Tabelas auxiliares'!$A$237,"CUSTEIO",IF(X295='Tabelas auxiliares'!$A$236,"INVESTIMENTO","ERRO - VERIFICAR"))))</f>
        <v>FOLHA DE PESSOAL</v>
      </c>
      <c r="Z295" s="64">
        <f t="shared" si="9"/>
        <v>20963.28</v>
      </c>
      <c r="AA295" s="145"/>
      <c r="AB295" s="146">
        <v>20963.28</v>
      </c>
      <c r="AC295" s="145"/>
      <c r="AD295" s="122" t="s">
        <v>936</v>
      </c>
      <c r="AE295" s="122" t="s">
        <v>176</v>
      </c>
      <c r="AF295" s="122" t="s">
        <v>136</v>
      </c>
      <c r="AG295" s="122" t="s">
        <v>227</v>
      </c>
      <c r="AH295" s="122" t="s">
        <v>228</v>
      </c>
      <c r="AI295" s="122" t="s">
        <v>179</v>
      </c>
      <c r="AJ295" s="122" t="s">
        <v>176</v>
      </c>
      <c r="AK295" s="122" t="s">
        <v>120</v>
      </c>
      <c r="AL295" s="122" t="s">
        <v>173</v>
      </c>
      <c r="AM295" s="122" t="s">
        <v>145</v>
      </c>
      <c r="AN295" s="122" t="s">
        <v>773</v>
      </c>
      <c r="AO295" s="122" t="s">
        <v>665</v>
      </c>
    </row>
    <row r="296" spans="1:41" x14ac:dyDescent="0.25">
      <c r="A296" s="143" t="s">
        <v>1060</v>
      </c>
      <c r="B296" t="s">
        <v>483</v>
      </c>
      <c r="C296" t="s">
        <v>1061</v>
      </c>
      <c r="D296" t="s">
        <v>90</v>
      </c>
      <c r="E296" t="s">
        <v>117</v>
      </c>
      <c r="F296" s="51" t="str">
        <f>IFERROR(VLOOKUP(D296,'Tabelas auxiliares'!$A$3:$B$61,2,FALSE),"")</f>
        <v>SUGEPE-FOLHA - PASEP + AUX. MORADIA</v>
      </c>
      <c r="G296" s="51" t="str">
        <f>IFERROR(VLOOKUP($B296,'Tabelas auxiliares'!$A$65:$C$102,2,FALSE),"")</f>
        <v>Folha de pagamento - Ativos, Previdência, PASEP</v>
      </c>
      <c r="H296" s="51" t="str">
        <f>IFERROR(VLOOKUP($B296,'Tabelas auxiliares'!$A$65:$C$102,3,FALSE),"")</f>
        <v>FOLHA DE PAGAMENTO / CONTRIBUICAO PARA O PSS / SUBSTITUICOES / INSS PATRONAL / PASEP</v>
      </c>
      <c r="I296" s="144" t="s">
        <v>1150</v>
      </c>
      <c r="J296" s="144" t="s">
        <v>1725</v>
      </c>
      <c r="K296" s="144" t="s">
        <v>1733</v>
      </c>
      <c r="L296" s="144" t="s">
        <v>1727</v>
      </c>
      <c r="M296" s="144" t="s">
        <v>176</v>
      </c>
      <c r="N296" s="144" t="s">
        <v>135</v>
      </c>
      <c r="O296" s="144" t="s">
        <v>178</v>
      </c>
      <c r="P296" s="144" t="s">
        <v>208</v>
      </c>
      <c r="Q296" s="144" t="s">
        <v>179</v>
      </c>
      <c r="R296" s="144" t="s">
        <v>176</v>
      </c>
      <c r="S296" s="144" t="s">
        <v>120</v>
      </c>
      <c r="T296" s="144" t="s">
        <v>173</v>
      </c>
      <c r="U296" s="144" t="s">
        <v>144</v>
      </c>
      <c r="V296" s="144" t="s">
        <v>768</v>
      </c>
      <c r="W296" s="144" t="s">
        <v>933</v>
      </c>
      <c r="X296" s="51" t="str">
        <f t="shared" si="8"/>
        <v>3</v>
      </c>
      <c r="Y296" s="51" t="str">
        <f>IF(T296="","",IF(T296&lt;&gt;'Tabelas auxiliares'!$B$236,"FOLHA DE PESSOAL",IF(X296='Tabelas auxiliares'!$A$237,"CUSTEIO",IF(X296='Tabelas auxiliares'!$A$236,"INVESTIMENTO","ERRO - VERIFICAR"))))</f>
        <v>FOLHA DE PESSOAL</v>
      </c>
      <c r="Z296" s="64">
        <f t="shared" si="9"/>
        <v>361824.84</v>
      </c>
      <c r="AA296" s="145"/>
      <c r="AB296" s="146">
        <v>361824.84</v>
      </c>
      <c r="AC296" s="145"/>
      <c r="AD296" s="122" t="s">
        <v>936</v>
      </c>
      <c r="AE296" s="122" t="s">
        <v>176</v>
      </c>
      <c r="AF296" s="122" t="s">
        <v>136</v>
      </c>
      <c r="AG296" s="122" t="s">
        <v>229</v>
      </c>
      <c r="AH296" s="122" t="s">
        <v>230</v>
      </c>
      <c r="AI296" s="122" t="s">
        <v>179</v>
      </c>
      <c r="AJ296" s="122" t="s">
        <v>176</v>
      </c>
      <c r="AK296" s="122" t="s">
        <v>120</v>
      </c>
      <c r="AL296" s="122" t="s">
        <v>173</v>
      </c>
      <c r="AM296" s="122" t="s">
        <v>150</v>
      </c>
      <c r="AN296" s="122" t="s">
        <v>774</v>
      </c>
      <c r="AO296" s="122" t="s">
        <v>939</v>
      </c>
    </row>
    <row r="297" spans="1:41" x14ac:dyDescent="0.25">
      <c r="A297" s="143" t="s">
        <v>1060</v>
      </c>
      <c r="B297" t="s">
        <v>483</v>
      </c>
      <c r="C297" t="s">
        <v>1061</v>
      </c>
      <c r="D297" t="s">
        <v>90</v>
      </c>
      <c r="E297" t="s">
        <v>117</v>
      </c>
      <c r="F297" s="51" t="str">
        <f>IFERROR(VLOOKUP(D297,'Tabelas auxiliares'!$A$3:$B$61,2,FALSE),"")</f>
        <v>SUGEPE-FOLHA - PASEP + AUX. MORADIA</v>
      </c>
      <c r="G297" s="51" t="str">
        <f>IFERROR(VLOOKUP($B297,'Tabelas auxiliares'!$A$65:$C$102,2,FALSE),"")</f>
        <v>Folha de pagamento - Ativos, Previdência, PASEP</v>
      </c>
      <c r="H297" s="51" t="str">
        <f>IFERROR(VLOOKUP($B297,'Tabelas auxiliares'!$A$65:$C$102,3,FALSE),"")</f>
        <v>FOLHA DE PAGAMENTO / CONTRIBUICAO PARA O PSS / SUBSTITUICOES / INSS PATRONAL / PASEP</v>
      </c>
      <c r="I297" s="144" t="s">
        <v>1150</v>
      </c>
      <c r="J297" s="144" t="s">
        <v>1725</v>
      </c>
      <c r="K297" s="144" t="s">
        <v>1733</v>
      </c>
      <c r="L297" s="144" t="s">
        <v>1727</v>
      </c>
      <c r="M297" s="144" t="s">
        <v>176</v>
      </c>
      <c r="N297" s="144" t="s">
        <v>135</v>
      </c>
      <c r="O297" s="144" t="s">
        <v>178</v>
      </c>
      <c r="P297" s="144" t="s">
        <v>208</v>
      </c>
      <c r="Q297" s="144" t="s">
        <v>179</v>
      </c>
      <c r="R297" s="144" t="s">
        <v>176</v>
      </c>
      <c r="S297" s="144" t="s">
        <v>120</v>
      </c>
      <c r="T297" s="144" t="s">
        <v>173</v>
      </c>
      <c r="U297" s="144" t="s">
        <v>144</v>
      </c>
      <c r="V297" s="144" t="s">
        <v>747</v>
      </c>
      <c r="W297" s="144" t="s">
        <v>923</v>
      </c>
      <c r="X297" s="51" t="str">
        <f t="shared" si="8"/>
        <v>3</v>
      </c>
      <c r="Y297" s="51" t="str">
        <f>IF(T297="","",IF(T297&lt;&gt;'Tabelas auxiliares'!$B$236,"FOLHA DE PESSOAL",IF(X297='Tabelas auxiliares'!$A$237,"CUSTEIO",IF(X297='Tabelas auxiliares'!$A$236,"INVESTIMENTO","ERRO - VERIFICAR"))))</f>
        <v>FOLHA DE PESSOAL</v>
      </c>
      <c r="Z297" s="64">
        <f t="shared" si="9"/>
        <v>9317.01</v>
      </c>
      <c r="AA297" s="146">
        <v>7337.14</v>
      </c>
      <c r="AB297" s="146">
        <v>1979.87</v>
      </c>
      <c r="AC297" s="145"/>
      <c r="AD297" s="122" t="s">
        <v>936</v>
      </c>
      <c r="AE297" s="122" t="s">
        <v>176</v>
      </c>
      <c r="AF297" s="122" t="s">
        <v>136</v>
      </c>
      <c r="AG297" s="122" t="s">
        <v>183</v>
      </c>
      <c r="AH297" s="122" t="s">
        <v>226</v>
      </c>
      <c r="AI297" s="122" t="s">
        <v>179</v>
      </c>
      <c r="AJ297" s="122" t="s">
        <v>176</v>
      </c>
      <c r="AK297" s="122" t="s">
        <v>120</v>
      </c>
      <c r="AL297" s="122" t="s">
        <v>173</v>
      </c>
      <c r="AM297" s="122" t="s">
        <v>148</v>
      </c>
      <c r="AN297" s="122" t="s">
        <v>775</v>
      </c>
      <c r="AO297" s="122" t="s">
        <v>666</v>
      </c>
    </row>
    <row r="298" spans="1:41" x14ac:dyDescent="0.25">
      <c r="A298" s="143" t="s">
        <v>1060</v>
      </c>
      <c r="B298" t="s">
        <v>483</v>
      </c>
      <c r="C298" t="s">
        <v>1061</v>
      </c>
      <c r="D298" t="s">
        <v>90</v>
      </c>
      <c r="E298" t="s">
        <v>117</v>
      </c>
      <c r="F298" s="51" t="str">
        <f>IFERROR(VLOOKUP(D298,'Tabelas auxiliares'!$A$3:$B$61,2,FALSE),"")</f>
        <v>SUGEPE-FOLHA - PASEP + AUX. MORADIA</v>
      </c>
      <c r="G298" s="51" t="str">
        <f>IFERROR(VLOOKUP($B298,'Tabelas auxiliares'!$A$65:$C$102,2,FALSE),"")</f>
        <v>Folha de pagamento - Ativos, Previdência, PASEP</v>
      </c>
      <c r="H298" s="51" t="str">
        <f>IFERROR(VLOOKUP($B298,'Tabelas auxiliares'!$A$65:$C$102,3,FALSE),"")</f>
        <v>FOLHA DE PAGAMENTO / CONTRIBUICAO PARA O PSS / SUBSTITUICOES / INSS PATRONAL / PASEP</v>
      </c>
      <c r="I298" s="144" t="s">
        <v>1150</v>
      </c>
      <c r="J298" s="144" t="s">
        <v>1725</v>
      </c>
      <c r="K298" s="144" t="s">
        <v>1734</v>
      </c>
      <c r="L298" s="144" t="s">
        <v>1727</v>
      </c>
      <c r="M298" s="144" t="s">
        <v>176</v>
      </c>
      <c r="N298" s="144" t="s">
        <v>135</v>
      </c>
      <c r="O298" s="144" t="s">
        <v>178</v>
      </c>
      <c r="P298" s="144" t="s">
        <v>208</v>
      </c>
      <c r="Q298" s="144" t="s">
        <v>179</v>
      </c>
      <c r="R298" s="144" t="s">
        <v>176</v>
      </c>
      <c r="S298" s="144" t="s">
        <v>120</v>
      </c>
      <c r="T298" s="144" t="s">
        <v>173</v>
      </c>
      <c r="U298" s="144" t="s">
        <v>144</v>
      </c>
      <c r="V298" s="144" t="s">
        <v>748</v>
      </c>
      <c r="W298" s="144" t="s">
        <v>650</v>
      </c>
      <c r="X298" s="51" t="str">
        <f t="shared" si="8"/>
        <v>3</v>
      </c>
      <c r="Y298" s="51" t="str">
        <f>IF(T298="","",IF(T298&lt;&gt;'Tabelas auxiliares'!$B$236,"FOLHA DE PESSOAL",IF(X298='Tabelas auxiliares'!$A$237,"CUSTEIO",IF(X298='Tabelas auxiliares'!$A$236,"INVESTIMENTO","ERRO - VERIFICAR"))))</f>
        <v>FOLHA DE PESSOAL</v>
      </c>
      <c r="Z298" s="64">
        <f t="shared" si="9"/>
        <v>9109794.5100000016</v>
      </c>
      <c r="AA298" s="146">
        <v>13603.94</v>
      </c>
      <c r="AB298" s="146">
        <v>7155182.8600000003</v>
      </c>
      <c r="AC298" s="146">
        <v>1941007.71</v>
      </c>
      <c r="AD298" s="122" t="s">
        <v>936</v>
      </c>
      <c r="AE298" s="122" t="s">
        <v>176</v>
      </c>
      <c r="AF298" s="122" t="s">
        <v>136</v>
      </c>
      <c r="AG298" s="122" t="s">
        <v>224</v>
      </c>
      <c r="AH298" s="122" t="s">
        <v>225</v>
      </c>
      <c r="AI298" s="122" t="s">
        <v>179</v>
      </c>
      <c r="AJ298" s="122" t="s">
        <v>176</v>
      </c>
      <c r="AK298" s="122" t="s">
        <v>120</v>
      </c>
      <c r="AL298" s="122" t="s">
        <v>173</v>
      </c>
      <c r="AM298" s="122" t="s">
        <v>146</v>
      </c>
      <c r="AN298" s="122" t="s">
        <v>776</v>
      </c>
      <c r="AO298" s="122" t="s">
        <v>667</v>
      </c>
    </row>
    <row r="299" spans="1:41" x14ac:dyDescent="0.25">
      <c r="A299" s="143" t="s">
        <v>1060</v>
      </c>
      <c r="B299" t="s">
        <v>483</v>
      </c>
      <c r="C299" t="s">
        <v>1061</v>
      </c>
      <c r="D299" t="s">
        <v>90</v>
      </c>
      <c r="E299" t="s">
        <v>117</v>
      </c>
      <c r="F299" s="51" t="str">
        <f>IFERROR(VLOOKUP(D299,'Tabelas auxiliares'!$A$3:$B$61,2,FALSE),"")</f>
        <v>SUGEPE-FOLHA - PASEP + AUX. MORADIA</v>
      </c>
      <c r="G299" s="51" t="str">
        <f>IFERROR(VLOOKUP($B299,'Tabelas auxiliares'!$A$65:$C$102,2,FALSE),"")</f>
        <v>Folha de pagamento - Ativos, Previdência, PASEP</v>
      </c>
      <c r="H299" s="51" t="str">
        <f>IFERROR(VLOOKUP($B299,'Tabelas auxiliares'!$A$65:$C$102,3,FALSE),"")</f>
        <v>FOLHA DE PAGAMENTO / CONTRIBUICAO PARA O PSS / SUBSTITUICOES / INSS PATRONAL / PASEP</v>
      </c>
      <c r="I299" s="144" t="s">
        <v>1150</v>
      </c>
      <c r="J299" s="144" t="s">
        <v>1725</v>
      </c>
      <c r="K299" s="144" t="s">
        <v>1734</v>
      </c>
      <c r="L299" s="144" t="s">
        <v>1727</v>
      </c>
      <c r="M299" s="144" t="s">
        <v>176</v>
      </c>
      <c r="N299" s="144" t="s">
        <v>135</v>
      </c>
      <c r="O299" s="144" t="s">
        <v>178</v>
      </c>
      <c r="P299" s="144" t="s">
        <v>208</v>
      </c>
      <c r="Q299" s="144" t="s">
        <v>179</v>
      </c>
      <c r="R299" s="144" t="s">
        <v>176</v>
      </c>
      <c r="S299" s="144" t="s">
        <v>120</v>
      </c>
      <c r="T299" s="144" t="s">
        <v>173</v>
      </c>
      <c r="U299" s="144" t="s">
        <v>144</v>
      </c>
      <c r="V299" s="144" t="s">
        <v>749</v>
      </c>
      <c r="W299" s="144" t="s">
        <v>924</v>
      </c>
      <c r="X299" s="51" t="str">
        <f t="shared" si="8"/>
        <v>3</v>
      </c>
      <c r="Y299" s="51" t="str">
        <f>IF(T299="","",IF(T299&lt;&gt;'Tabelas auxiliares'!$B$236,"FOLHA DE PESSOAL",IF(X299='Tabelas auxiliares'!$A$237,"CUSTEIO",IF(X299='Tabelas auxiliares'!$A$236,"INVESTIMENTO","ERRO - VERIFICAR"))))</f>
        <v>FOLHA DE PESSOAL</v>
      </c>
      <c r="Z299" s="64">
        <f t="shared" si="9"/>
        <v>2266.2199999999998</v>
      </c>
      <c r="AA299" s="145"/>
      <c r="AB299" s="146">
        <v>2266.2199999999998</v>
      </c>
      <c r="AC299" s="145"/>
      <c r="AD299" s="122" t="s">
        <v>936</v>
      </c>
      <c r="AE299" s="122" t="s">
        <v>176</v>
      </c>
      <c r="AF299" s="122" t="s">
        <v>136</v>
      </c>
      <c r="AG299" s="122" t="s">
        <v>227</v>
      </c>
      <c r="AH299" s="122" t="s">
        <v>228</v>
      </c>
      <c r="AI299" s="122" t="s">
        <v>179</v>
      </c>
      <c r="AJ299" s="122" t="s">
        <v>176</v>
      </c>
      <c r="AK299" s="122" t="s">
        <v>120</v>
      </c>
      <c r="AL299" s="122" t="s">
        <v>173</v>
      </c>
      <c r="AM299" s="122" t="s">
        <v>145</v>
      </c>
      <c r="AN299" s="122" t="s">
        <v>777</v>
      </c>
      <c r="AO299" s="122" t="s">
        <v>668</v>
      </c>
    </row>
    <row r="300" spans="1:41" x14ac:dyDescent="0.25">
      <c r="A300" s="143" t="s">
        <v>1060</v>
      </c>
      <c r="B300" t="s">
        <v>483</v>
      </c>
      <c r="C300" t="s">
        <v>1061</v>
      </c>
      <c r="D300" t="s">
        <v>90</v>
      </c>
      <c r="E300" t="s">
        <v>117</v>
      </c>
      <c r="F300" s="51" t="str">
        <f>IFERROR(VLOOKUP(D300,'Tabelas auxiliares'!$A$3:$B$61,2,FALSE),"")</f>
        <v>SUGEPE-FOLHA - PASEP + AUX. MORADIA</v>
      </c>
      <c r="G300" s="51" t="str">
        <f>IFERROR(VLOOKUP($B300,'Tabelas auxiliares'!$A$65:$C$102,2,FALSE),"")</f>
        <v>Folha de pagamento - Ativos, Previdência, PASEP</v>
      </c>
      <c r="H300" s="51" t="str">
        <f>IFERROR(VLOOKUP($B300,'Tabelas auxiliares'!$A$65:$C$102,3,FALSE),"")</f>
        <v>FOLHA DE PAGAMENTO / CONTRIBUICAO PARA O PSS / SUBSTITUICOES / INSS PATRONAL / PASEP</v>
      </c>
      <c r="I300" s="144" t="s">
        <v>1150</v>
      </c>
      <c r="J300" s="144" t="s">
        <v>1725</v>
      </c>
      <c r="K300" s="144" t="s">
        <v>1734</v>
      </c>
      <c r="L300" s="144" t="s">
        <v>1727</v>
      </c>
      <c r="M300" s="144" t="s">
        <v>176</v>
      </c>
      <c r="N300" s="144" t="s">
        <v>135</v>
      </c>
      <c r="O300" s="144" t="s">
        <v>178</v>
      </c>
      <c r="P300" s="144" t="s">
        <v>208</v>
      </c>
      <c r="Q300" s="144" t="s">
        <v>179</v>
      </c>
      <c r="R300" s="144" t="s">
        <v>176</v>
      </c>
      <c r="S300" s="144" t="s">
        <v>120</v>
      </c>
      <c r="T300" s="144" t="s">
        <v>173</v>
      </c>
      <c r="U300" s="144" t="s">
        <v>144</v>
      </c>
      <c r="V300" s="144" t="s">
        <v>750</v>
      </c>
      <c r="W300" s="144" t="s">
        <v>925</v>
      </c>
      <c r="X300" s="51" t="str">
        <f t="shared" si="8"/>
        <v>3</v>
      </c>
      <c r="Y300" s="51" t="str">
        <f>IF(T300="","",IF(T300&lt;&gt;'Tabelas auxiliares'!$B$236,"FOLHA DE PESSOAL",IF(X300='Tabelas auxiliares'!$A$237,"CUSTEIO",IF(X300='Tabelas auxiliares'!$A$236,"INVESTIMENTO","ERRO - VERIFICAR"))))</f>
        <v>FOLHA DE PESSOAL</v>
      </c>
      <c r="Z300" s="64">
        <f t="shared" si="9"/>
        <v>582.34</v>
      </c>
      <c r="AA300" s="145"/>
      <c r="AB300" s="146">
        <v>582.34</v>
      </c>
      <c r="AC300" s="145"/>
      <c r="AD300" s="122" t="s">
        <v>936</v>
      </c>
      <c r="AE300" s="122" t="s">
        <v>176</v>
      </c>
      <c r="AF300" s="122" t="s">
        <v>138</v>
      </c>
      <c r="AG300" s="122" t="s">
        <v>183</v>
      </c>
      <c r="AH300" s="122" t="s">
        <v>211</v>
      </c>
      <c r="AI300" s="122" t="s">
        <v>179</v>
      </c>
      <c r="AJ300" s="122" t="s">
        <v>176</v>
      </c>
      <c r="AK300" s="122" t="s">
        <v>120</v>
      </c>
      <c r="AL300" s="122" t="s">
        <v>173</v>
      </c>
      <c r="AM300" s="122" t="s">
        <v>149</v>
      </c>
      <c r="AN300" s="122" t="s">
        <v>739</v>
      </c>
      <c r="AO300" s="122" t="s">
        <v>646</v>
      </c>
    </row>
    <row r="301" spans="1:41" x14ac:dyDescent="0.25">
      <c r="A301" s="143" t="s">
        <v>1060</v>
      </c>
      <c r="B301" t="s">
        <v>483</v>
      </c>
      <c r="C301" t="s">
        <v>1061</v>
      </c>
      <c r="D301" t="s">
        <v>90</v>
      </c>
      <c r="E301" t="s">
        <v>117</v>
      </c>
      <c r="F301" s="51" t="str">
        <f>IFERROR(VLOOKUP(D301,'Tabelas auxiliares'!$A$3:$B$61,2,FALSE),"")</f>
        <v>SUGEPE-FOLHA - PASEP + AUX. MORADIA</v>
      </c>
      <c r="G301" s="51" t="str">
        <f>IFERROR(VLOOKUP($B301,'Tabelas auxiliares'!$A$65:$C$102,2,FALSE),"")</f>
        <v>Folha de pagamento - Ativos, Previdência, PASEP</v>
      </c>
      <c r="H301" s="51" t="str">
        <f>IFERROR(VLOOKUP($B301,'Tabelas auxiliares'!$A$65:$C$102,3,FALSE),"")</f>
        <v>FOLHA DE PAGAMENTO / CONTRIBUICAO PARA O PSS / SUBSTITUICOES / INSS PATRONAL / PASEP</v>
      </c>
      <c r="I301" s="144" t="s">
        <v>1150</v>
      </c>
      <c r="J301" s="144" t="s">
        <v>1725</v>
      </c>
      <c r="K301" s="144" t="s">
        <v>1734</v>
      </c>
      <c r="L301" s="144" t="s">
        <v>1727</v>
      </c>
      <c r="M301" s="144" t="s">
        <v>176</v>
      </c>
      <c r="N301" s="144" t="s">
        <v>135</v>
      </c>
      <c r="O301" s="144" t="s">
        <v>178</v>
      </c>
      <c r="P301" s="144" t="s">
        <v>208</v>
      </c>
      <c r="Q301" s="144" t="s">
        <v>179</v>
      </c>
      <c r="R301" s="144" t="s">
        <v>176</v>
      </c>
      <c r="S301" s="144" t="s">
        <v>120</v>
      </c>
      <c r="T301" s="144" t="s">
        <v>173</v>
      </c>
      <c r="U301" s="144" t="s">
        <v>144</v>
      </c>
      <c r="V301" s="144" t="s">
        <v>751</v>
      </c>
      <c r="W301" s="144" t="s">
        <v>926</v>
      </c>
      <c r="X301" s="51" t="str">
        <f t="shared" si="8"/>
        <v>3</v>
      </c>
      <c r="Y301" s="51" t="str">
        <f>IF(T301="","",IF(T301&lt;&gt;'Tabelas auxiliares'!$B$236,"FOLHA DE PESSOAL",IF(X301='Tabelas auxiliares'!$A$237,"CUSTEIO",IF(X301='Tabelas auxiliares'!$A$236,"INVESTIMENTO","ERRO - VERIFICAR"))))</f>
        <v>FOLHA DE PESSOAL</v>
      </c>
      <c r="Z301" s="64">
        <f t="shared" si="9"/>
        <v>9483.19</v>
      </c>
      <c r="AA301" s="145"/>
      <c r="AB301" s="146">
        <v>9483.19</v>
      </c>
      <c r="AC301" s="145"/>
      <c r="AD301" s="122" t="s">
        <v>1014</v>
      </c>
      <c r="AE301" s="122" t="s">
        <v>210</v>
      </c>
      <c r="AF301" s="122" t="s">
        <v>138</v>
      </c>
      <c r="AG301" s="122" t="s">
        <v>183</v>
      </c>
      <c r="AH301" s="122" t="s">
        <v>211</v>
      </c>
      <c r="AI301" s="122" t="s">
        <v>179</v>
      </c>
      <c r="AJ301" s="122" t="s">
        <v>176</v>
      </c>
      <c r="AK301" s="122" t="s">
        <v>120</v>
      </c>
      <c r="AL301" s="122" t="s">
        <v>173</v>
      </c>
      <c r="AM301" s="122" t="s">
        <v>149</v>
      </c>
      <c r="AN301" s="122" t="s">
        <v>739</v>
      </c>
      <c r="AO301" s="122" t="s">
        <v>646</v>
      </c>
    </row>
    <row r="302" spans="1:41" x14ac:dyDescent="0.25">
      <c r="A302" s="143" t="s">
        <v>1060</v>
      </c>
      <c r="B302" t="s">
        <v>483</v>
      </c>
      <c r="C302" t="s">
        <v>1061</v>
      </c>
      <c r="D302" t="s">
        <v>90</v>
      </c>
      <c r="E302" t="s">
        <v>117</v>
      </c>
      <c r="F302" s="51" t="str">
        <f>IFERROR(VLOOKUP(D302,'Tabelas auxiliares'!$A$3:$B$61,2,FALSE),"")</f>
        <v>SUGEPE-FOLHA - PASEP + AUX. MORADIA</v>
      </c>
      <c r="G302" s="51" t="str">
        <f>IFERROR(VLOOKUP($B302,'Tabelas auxiliares'!$A$65:$C$102,2,FALSE),"")</f>
        <v>Folha de pagamento - Ativos, Previdência, PASEP</v>
      </c>
      <c r="H302" s="51" t="str">
        <f>IFERROR(VLOOKUP($B302,'Tabelas auxiliares'!$A$65:$C$102,3,FALSE),"")</f>
        <v>FOLHA DE PAGAMENTO / CONTRIBUICAO PARA O PSS / SUBSTITUICOES / INSS PATRONAL / PASEP</v>
      </c>
      <c r="I302" s="144" t="s">
        <v>1150</v>
      </c>
      <c r="J302" s="144" t="s">
        <v>1725</v>
      </c>
      <c r="K302" s="144" t="s">
        <v>1734</v>
      </c>
      <c r="L302" s="144" t="s">
        <v>1727</v>
      </c>
      <c r="M302" s="144" t="s">
        <v>176</v>
      </c>
      <c r="N302" s="144" t="s">
        <v>135</v>
      </c>
      <c r="O302" s="144" t="s">
        <v>178</v>
      </c>
      <c r="P302" s="144" t="s">
        <v>208</v>
      </c>
      <c r="Q302" s="144" t="s">
        <v>179</v>
      </c>
      <c r="R302" s="144" t="s">
        <v>176</v>
      </c>
      <c r="S302" s="144" t="s">
        <v>120</v>
      </c>
      <c r="T302" s="144" t="s">
        <v>173</v>
      </c>
      <c r="U302" s="144" t="s">
        <v>144</v>
      </c>
      <c r="V302" s="144" t="s">
        <v>752</v>
      </c>
      <c r="W302" s="144" t="s">
        <v>651</v>
      </c>
      <c r="X302" s="51" t="str">
        <f t="shared" si="8"/>
        <v>3</v>
      </c>
      <c r="Y302" s="51" t="str">
        <f>IF(T302="","",IF(T302&lt;&gt;'Tabelas auxiliares'!$B$236,"FOLHA DE PESSOAL",IF(X302='Tabelas auxiliares'!$A$237,"CUSTEIO",IF(X302='Tabelas auxiliares'!$A$236,"INVESTIMENTO","ERRO - VERIFICAR"))))</f>
        <v>FOLHA DE PESSOAL</v>
      </c>
      <c r="Z302" s="64">
        <f t="shared" si="9"/>
        <v>41946.91</v>
      </c>
      <c r="AA302" s="145"/>
      <c r="AB302" s="146">
        <v>41946.91</v>
      </c>
      <c r="AC302" s="145"/>
      <c r="AD302" s="122" t="s">
        <v>1031</v>
      </c>
      <c r="AE302" s="122" t="s">
        <v>176</v>
      </c>
      <c r="AF302" s="122" t="s">
        <v>136</v>
      </c>
      <c r="AG302" s="122" t="s">
        <v>224</v>
      </c>
      <c r="AH302" s="122" t="s">
        <v>225</v>
      </c>
      <c r="AI302" s="122" t="s">
        <v>179</v>
      </c>
      <c r="AJ302" s="122" t="s">
        <v>176</v>
      </c>
      <c r="AK302" s="122" t="s">
        <v>120</v>
      </c>
      <c r="AL302" s="122" t="s">
        <v>173</v>
      </c>
      <c r="AM302" s="122" t="s">
        <v>146</v>
      </c>
      <c r="AN302" s="122" t="s">
        <v>771</v>
      </c>
      <c r="AO302" s="122" t="s">
        <v>663</v>
      </c>
    </row>
    <row r="303" spans="1:41" x14ac:dyDescent="0.25">
      <c r="A303" s="143" t="s">
        <v>1060</v>
      </c>
      <c r="B303" t="s">
        <v>483</v>
      </c>
      <c r="C303" t="s">
        <v>1061</v>
      </c>
      <c r="D303" t="s">
        <v>90</v>
      </c>
      <c r="E303" t="s">
        <v>117</v>
      </c>
      <c r="F303" s="51" t="str">
        <f>IFERROR(VLOOKUP(D303,'Tabelas auxiliares'!$A$3:$B$61,2,FALSE),"")</f>
        <v>SUGEPE-FOLHA - PASEP + AUX. MORADIA</v>
      </c>
      <c r="G303" s="51" t="str">
        <f>IFERROR(VLOOKUP($B303,'Tabelas auxiliares'!$A$65:$C$102,2,FALSE),"")</f>
        <v>Folha de pagamento - Ativos, Previdência, PASEP</v>
      </c>
      <c r="H303" s="51" t="str">
        <f>IFERROR(VLOOKUP($B303,'Tabelas auxiliares'!$A$65:$C$102,3,FALSE),"")</f>
        <v>FOLHA DE PAGAMENTO / CONTRIBUICAO PARA O PSS / SUBSTITUICOES / INSS PATRONAL / PASEP</v>
      </c>
      <c r="I303" s="144" t="s">
        <v>1150</v>
      </c>
      <c r="J303" s="144" t="s">
        <v>1725</v>
      </c>
      <c r="K303" s="144" t="s">
        <v>1734</v>
      </c>
      <c r="L303" s="144" t="s">
        <v>1727</v>
      </c>
      <c r="M303" s="144" t="s">
        <v>176</v>
      </c>
      <c r="N303" s="144" t="s">
        <v>135</v>
      </c>
      <c r="O303" s="144" t="s">
        <v>178</v>
      </c>
      <c r="P303" s="144" t="s">
        <v>208</v>
      </c>
      <c r="Q303" s="144" t="s">
        <v>179</v>
      </c>
      <c r="R303" s="144" t="s">
        <v>176</v>
      </c>
      <c r="S303" s="144" t="s">
        <v>120</v>
      </c>
      <c r="T303" s="144" t="s">
        <v>173</v>
      </c>
      <c r="U303" s="144" t="s">
        <v>144</v>
      </c>
      <c r="V303" s="144" t="s">
        <v>753</v>
      </c>
      <c r="W303" s="144" t="s">
        <v>652</v>
      </c>
      <c r="X303" s="51" t="str">
        <f t="shared" si="8"/>
        <v>3</v>
      </c>
      <c r="Y303" s="51" t="str">
        <f>IF(T303="","",IF(T303&lt;&gt;'Tabelas auxiliares'!$B$236,"FOLHA DE PESSOAL",IF(X303='Tabelas auxiliares'!$A$237,"CUSTEIO",IF(X303='Tabelas auxiliares'!$A$236,"INVESTIMENTO","ERRO - VERIFICAR"))))</f>
        <v>FOLHA DE PESSOAL</v>
      </c>
      <c r="Z303" s="64">
        <f t="shared" si="9"/>
        <v>9299.58</v>
      </c>
      <c r="AA303" s="146">
        <v>1944.19</v>
      </c>
      <c r="AB303" s="146">
        <v>7355.39</v>
      </c>
      <c r="AC303" s="145"/>
      <c r="AD303" s="122" t="s">
        <v>1031</v>
      </c>
      <c r="AE303" s="122" t="s">
        <v>176</v>
      </c>
      <c r="AF303" s="122" t="s">
        <v>136</v>
      </c>
      <c r="AG303" s="122" t="s">
        <v>183</v>
      </c>
      <c r="AH303" s="122" t="s">
        <v>226</v>
      </c>
      <c r="AI303" s="122" t="s">
        <v>179</v>
      </c>
      <c r="AJ303" s="122" t="s">
        <v>176</v>
      </c>
      <c r="AK303" s="122" t="s">
        <v>120</v>
      </c>
      <c r="AL303" s="122" t="s">
        <v>173</v>
      </c>
      <c r="AM303" s="122" t="s">
        <v>148</v>
      </c>
      <c r="AN303" s="122" t="s">
        <v>772</v>
      </c>
      <c r="AO303" s="122" t="s">
        <v>664</v>
      </c>
    </row>
    <row r="304" spans="1:41" x14ac:dyDescent="0.25">
      <c r="A304" s="143" t="s">
        <v>1060</v>
      </c>
      <c r="B304" t="s">
        <v>483</v>
      </c>
      <c r="C304" t="s">
        <v>1061</v>
      </c>
      <c r="D304" t="s">
        <v>90</v>
      </c>
      <c r="E304" t="s">
        <v>117</v>
      </c>
      <c r="F304" s="51" t="str">
        <f>IFERROR(VLOOKUP(D304,'Tabelas auxiliares'!$A$3:$B$61,2,FALSE),"")</f>
        <v>SUGEPE-FOLHA - PASEP + AUX. MORADIA</v>
      </c>
      <c r="G304" s="51" t="str">
        <f>IFERROR(VLOOKUP($B304,'Tabelas auxiliares'!$A$65:$C$102,2,FALSE),"")</f>
        <v>Folha de pagamento - Ativos, Previdência, PASEP</v>
      </c>
      <c r="H304" s="51" t="str">
        <f>IFERROR(VLOOKUP($B304,'Tabelas auxiliares'!$A$65:$C$102,3,FALSE),"")</f>
        <v>FOLHA DE PAGAMENTO / CONTRIBUICAO PARA O PSS / SUBSTITUICOES / INSS PATRONAL / PASEP</v>
      </c>
      <c r="I304" s="144" t="s">
        <v>1150</v>
      </c>
      <c r="J304" s="144" t="s">
        <v>1725</v>
      </c>
      <c r="K304" s="144" t="s">
        <v>1734</v>
      </c>
      <c r="L304" s="144" t="s">
        <v>1727</v>
      </c>
      <c r="M304" s="144" t="s">
        <v>176</v>
      </c>
      <c r="N304" s="144" t="s">
        <v>135</v>
      </c>
      <c r="O304" s="144" t="s">
        <v>178</v>
      </c>
      <c r="P304" s="144" t="s">
        <v>208</v>
      </c>
      <c r="Q304" s="144" t="s">
        <v>179</v>
      </c>
      <c r="R304" s="144" t="s">
        <v>176</v>
      </c>
      <c r="S304" s="144" t="s">
        <v>120</v>
      </c>
      <c r="T304" s="144" t="s">
        <v>173</v>
      </c>
      <c r="U304" s="144" t="s">
        <v>144</v>
      </c>
      <c r="V304" s="144" t="s">
        <v>754</v>
      </c>
      <c r="W304" s="144" t="s">
        <v>653</v>
      </c>
      <c r="X304" s="51" t="str">
        <f t="shared" si="8"/>
        <v>3</v>
      </c>
      <c r="Y304" s="51" t="str">
        <f>IF(T304="","",IF(T304&lt;&gt;'Tabelas auxiliares'!$B$236,"FOLHA DE PESSOAL",IF(X304='Tabelas auxiliares'!$A$237,"CUSTEIO",IF(X304='Tabelas auxiliares'!$A$236,"INVESTIMENTO","ERRO - VERIFICAR"))))</f>
        <v>FOLHA DE PESSOAL</v>
      </c>
      <c r="Z304" s="64">
        <f t="shared" si="9"/>
        <v>7795505.3100000005</v>
      </c>
      <c r="AA304" s="146">
        <v>1031.1600000000001</v>
      </c>
      <c r="AB304" s="146">
        <v>7794474.1500000004</v>
      </c>
      <c r="AC304" s="145"/>
      <c r="AD304" s="122" t="s">
        <v>1032</v>
      </c>
      <c r="AE304" s="122" t="s">
        <v>176</v>
      </c>
      <c r="AF304" s="122" t="s">
        <v>136</v>
      </c>
      <c r="AG304" s="122" t="s">
        <v>227</v>
      </c>
      <c r="AH304" s="122" t="s">
        <v>228</v>
      </c>
      <c r="AI304" s="122" t="s">
        <v>179</v>
      </c>
      <c r="AJ304" s="122" t="s">
        <v>176</v>
      </c>
      <c r="AK304" s="122" t="s">
        <v>120</v>
      </c>
      <c r="AL304" s="122" t="s">
        <v>173</v>
      </c>
      <c r="AM304" s="122" t="s">
        <v>145</v>
      </c>
      <c r="AN304" s="122" t="s">
        <v>773</v>
      </c>
      <c r="AO304" s="122" t="s">
        <v>665</v>
      </c>
    </row>
    <row r="305" spans="1:41" x14ac:dyDescent="0.25">
      <c r="A305" s="143" t="s">
        <v>1060</v>
      </c>
      <c r="B305" t="s">
        <v>483</v>
      </c>
      <c r="C305" t="s">
        <v>1061</v>
      </c>
      <c r="D305" t="s">
        <v>90</v>
      </c>
      <c r="E305" t="s">
        <v>117</v>
      </c>
      <c r="F305" s="51" t="str">
        <f>IFERROR(VLOOKUP(D305,'Tabelas auxiliares'!$A$3:$B$61,2,FALSE),"")</f>
        <v>SUGEPE-FOLHA - PASEP + AUX. MORADIA</v>
      </c>
      <c r="G305" s="51" t="str">
        <f>IFERROR(VLOOKUP($B305,'Tabelas auxiliares'!$A$65:$C$102,2,FALSE),"")</f>
        <v>Folha de pagamento - Ativos, Previdência, PASEP</v>
      </c>
      <c r="H305" s="51" t="str">
        <f>IFERROR(VLOOKUP($B305,'Tabelas auxiliares'!$A$65:$C$102,3,FALSE),"")</f>
        <v>FOLHA DE PAGAMENTO / CONTRIBUICAO PARA O PSS / SUBSTITUICOES / INSS PATRONAL / PASEP</v>
      </c>
      <c r="I305" s="144" t="s">
        <v>1150</v>
      </c>
      <c r="J305" s="144" t="s">
        <v>1725</v>
      </c>
      <c r="K305" s="144" t="s">
        <v>1734</v>
      </c>
      <c r="L305" s="144" t="s">
        <v>1727</v>
      </c>
      <c r="M305" s="144" t="s">
        <v>176</v>
      </c>
      <c r="N305" s="144" t="s">
        <v>135</v>
      </c>
      <c r="O305" s="144" t="s">
        <v>178</v>
      </c>
      <c r="P305" s="144" t="s">
        <v>208</v>
      </c>
      <c r="Q305" s="144" t="s">
        <v>179</v>
      </c>
      <c r="R305" s="144" t="s">
        <v>176</v>
      </c>
      <c r="S305" s="144" t="s">
        <v>120</v>
      </c>
      <c r="T305" s="144" t="s">
        <v>173</v>
      </c>
      <c r="U305" s="144" t="s">
        <v>144</v>
      </c>
      <c r="V305" s="144" t="s">
        <v>755</v>
      </c>
      <c r="W305" s="144" t="s">
        <v>654</v>
      </c>
      <c r="X305" s="51" t="str">
        <f t="shared" si="8"/>
        <v>3</v>
      </c>
      <c r="Y305" s="51" t="str">
        <f>IF(T305="","",IF(T305&lt;&gt;'Tabelas auxiliares'!$B$236,"FOLHA DE PESSOAL",IF(X305='Tabelas auxiliares'!$A$237,"CUSTEIO",IF(X305='Tabelas auxiliares'!$A$236,"INVESTIMENTO","ERRO - VERIFICAR"))))</f>
        <v>FOLHA DE PESSOAL</v>
      </c>
      <c r="Z305" s="64">
        <f t="shared" si="9"/>
        <v>116897.89</v>
      </c>
      <c r="AA305" s="145"/>
      <c r="AB305" s="146">
        <v>116897.89</v>
      </c>
      <c r="AC305" s="145"/>
      <c r="AD305" s="122" t="s">
        <v>1031</v>
      </c>
      <c r="AE305" s="122" t="s">
        <v>176</v>
      </c>
      <c r="AF305" s="122" t="s">
        <v>136</v>
      </c>
      <c r="AG305" s="122" t="s">
        <v>229</v>
      </c>
      <c r="AH305" s="122" t="s">
        <v>230</v>
      </c>
      <c r="AI305" s="122" t="s">
        <v>179</v>
      </c>
      <c r="AJ305" s="122" t="s">
        <v>176</v>
      </c>
      <c r="AK305" s="122" t="s">
        <v>120</v>
      </c>
      <c r="AL305" s="122" t="s">
        <v>173</v>
      </c>
      <c r="AM305" s="122" t="s">
        <v>150</v>
      </c>
      <c r="AN305" s="122" t="s">
        <v>774</v>
      </c>
      <c r="AO305" s="122" t="s">
        <v>939</v>
      </c>
    </row>
    <row r="306" spans="1:41" x14ac:dyDescent="0.25">
      <c r="A306" s="143" t="s">
        <v>1060</v>
      </c>
      <c r="B306" t="s">
        <v>483</v>
      </c>
      <c r="C306" t="s">
        <v>1061</v>
      </c>
      <c r="D306" t="s">
        <v>90</v>
      </c>
      <c r="E306" t="s">
        <v>117</v>
      </c>
      <c r="F306" s="51" t="str">
        <f>IFERROR(VLOOKUP(D306,'Tabelas auxiliares'!$A$3:$B$61,2,FALSE),"")</f>
        <v>SUGEPE-FOLHA - PASEP + AUX. MORADIA</v>
      </c>
      <c r="G306" s="51" t="str">
        <f>IFERROR(VLOOKUP($B306,'Tabelas auxiliares'!$A$65:$C$102,2,FALSE),"")</f>
        <v>Folha de pagamento - Ativos, Previdência, PASEP</v>
      </c>
      <c r="H306" s="51" t="str">
        <f>IFERROR(VLOOKUP($B306,'Tabelas auxiliares'!$A$65:$C$102,3,FALSE),"")</f>
        <v>FOLHA DE PAGAMENTO / CONTRIBUICAO PARA O PSS / SUBSTITUICOES / INSS PATRONAL / PASEP</v>
      </c>
      <c r="I306" s="144" t="s">
        <v>1150</v>
      </c>
      <c r="J306" s="144" t="s">
        <v>1725</v>
      </c>
      <c r="K306" s="144" t="s">
        <v>1734</v>
      </c>
      <c r="L306" s="144" t="s">
        <v>1727</v>
      </c>
      <c r="M306" s="144" t="s">
        <v>176</v>
      </c>
      <c r="N306" s="144" t="s">
        <v>135</v>
      </c>
      <c r="O306" s="144" t="s">
        <v>178</v>
      </c>
      <c r="P306" s="144" t="s">
        <v>208</v>
      </c>
      <c r="Q306" s="144" t="s">
        <v>179</v>
      </c>
      <c r="R306" s="144" t="s">
        <v>176</v>
      </c>
      <c r="S306" s="144" t="s">
        <v>120</v>
      </c>
      <c r="T306" s="144" t="s">
        <v>173</v>
      </c>
      <c r="U306" s="144" t="s">
        <v>144</v>
      </c>
      <c r="V306" s="144" t="s">
        <v>756</v>
      </c>
      <c r="W306" s="144" t="s">
        <v>927</v>
      </c>
      <c r="X306" s="51" t="str">
        <f t="shared" si="8"/>
        <v>3</v>
      </c>
      <c r="Y306" s="51" t="str">
        <f>IF(T306="","",IF(T306&lt;&gt;'Tabelas auxiliares'!$B$236,"FOLHA DE PESSOAL",IF(X306='Tabelas auxiliares'!$A$237,"CUSTEIO",IF(X306='Tabelas auxiliares'!$A$236,"INVESTIMENTO","ERRO - VERIFICAR"))))</f>
        <v>FOLHA DE PESSOAL</v>
      </c>
      <c r="Z306" s="64">
        <f t="shared" si="9"/>
        <v>218511.96</v>
      </c>
      <c r="AA306" s="145"/>
      <c r="AB306" s="146">
        <v>218511.96</v>
      </c>
      <c r="AC306" s="145"/>
      <c r="AD306" s="122" t="s">
        <v>1031</v>
      </c>
      <c r="AE306" s="122" t="s">
        <v>176</v>
      </c>
      <c r="AF306" s="122" t="s">
        <v>136</v>
      </c>
      <c r="AG306" s="122" t="s">
        <v>183</v>
      </c>
      <c r="AH306" s="122" t="s">
        <v>226</v>
      </c>
      <c r="AI306" s="122" t="s">
        <v>179</v>
      </c>
      <c r="AJ306" s="122" t="s">
        <v>176</v>
      </c>
      <c r="AK306" s="122" t="s">
        <v>120</v>
      </c>
      <c r="AL306" s="122" t="s">
        <v>173</v>
      </c>
      <c r="AM306" s="122" t="s">
        <v>148</v>
      </c>
      <c r="AN306" s="122" t="s">
        <v>775</v>
      </c>
      <c r="AO306" s="122" t="s">
        <v>666</v>
      </c>
    </row>
    <row r="307" spans="1:41" x14ac:dyDescent="0.25">
      <c r="A307" s="143" t="s">
        <v>1060</v>
      </c>
      <c r="B307" t="s">
        <v>483</v>
      </c>
      <c r="C307" t="s">
        <v>1061</v>
      </c>
      <c r="D307" t="s">
        <v>90</v>
      </c>
      <c r="E307" t="s">
        <v>117</v>
      </c>
      <c r="F307" s="51" t="str">
        <f>IFERROR(VLOOKUP(D307,'Tabelas auxiliares'!$A$3:$B$61,2,FALSE),"")</f>
        <v>SUGEPE-FOLHA - PASEP + AUX. MORADIA</v>
      </c>
      <c r="G307" s="51" t="str">
        <f>IFERROR(VLOOKUP($B307,'Tabelas auxiliares'!$A$65:$C$102,2,FALSE),"")</f>
        <v>Folha de pagamento - Ativos, Previdência, PASEP</v>
      </c>
      <c r="H307" s="51" t="str">
        <f>IFERROR(VLOOKUP($B307,'Tabelas auxiliares'!$A$65:$C$102,3,FALSE),"")</f>
        <v>FOLHA DE PAGAMENTO / CONTRIBUICAO PARA O PSS / SUBSTITUICOES / INSS PATRONAL / PASEP</v>
      </c>
      <c r="I307" s="144" t="s">
        <v>1150</v>
      </c>
      <c r="J307" s="144" t="s">
        <v>1725</v>
      </c>
      <c r="K307" s="144" t="s">
        <v>1734</v>
      </c>
      <c r="L307" s="144" t="s">
        <v>1727</v>
      </c>
      <c r="M307" s="144" t="s">
        <v>176</v>
      </c>
      <c r="N307" s="144" t="s">
        <v>135</v>
      </c>
      <c r="O307" s="144" t="s">
        <v>178</v>
      </c>
      <c r="P307" s="144" t="s">
        <v>208</v>
      </c>
      <c r="Q307" s="144" t="s">
        <v>179</v>
      </c>
      <c r="R307" s="144" t="s">
        <v>176</v>
      </c>
      <c r="S307" s="144" t="s">
        <v>120</v>
      </c>
      <c r="T307" s="144" t="s">
        <v>173</v>
      </c>
      <c r="U307" s="144" t="s">
        <v>144</v>
      </c>
      <c r="V307" s="144" t="s">
        <v>757</v>
      </c>
      <c r="W307" s="144" t="s">
        <v>655</v>
      </c>
      <c r="X307" s="51" t="str">
        <f t="shared" si="8"/>
        <v>3</v>
      </c>
      <c r="Y307" s="51" t="str">
        <f>IF(T307="","",IF(T307&lt;&gt;'Tabelas auxiliares'!$B$236,"FOLHA DE PESSOAL",IF(X307='Tabelas auxiliares'!$A$237,"CUSTEIO",IF(X307='Tabelas auxiliares'!$A$236,"INVESTIMENTO","ERRO - VERIFICAR"))))</f>
        <v>FOLHA DE PESSOAL</v>
      </c>
      <c r="Z307" s="64">
        <f t="shared" si="9"/>
        <v>4675.59</v>
      </c>
      <c r="AA307" s="145"/>
      <c r="AB307" s="146">
        <v>4675.59</v>
      </c>
      <c r="AC307" s="145"/>
      <c r="AD307" s="122" t="s">
        <v>1031</v>
      </c>
      <c r="AE307" s="122" t="s">
        <v>176</v>
      </c>
      <c r="AF307" s="122" t="s">
        <v>136</v>
      </c>
      <c r="AG307" s="122" t="s">
        <v>224</v>
      </c>
      <c r="AH307" s="122" t="s">
        <v>225</v>
      </c>
      <c r="AI307" s="122" t="s">
        <v>179</v>
      </c>
      <c r="AJ307" s="122" t="s">
        <v>176</v>
      </c>
      <c r="AK307" s="122" t="s">
        <v>120</v>
      </c>
      <c r="AL307" s="122" t="s">
        <v>173</v>
      </c>
      <c r="AM307" s="122" t="s">
        <v>146</v>
      </c>
      <c r="AN307" s="122" t="s">
        <v>776</v>
      </c>
      <c r="AO307" s="122" t="s">
        <v>667</v>
      </c>
    </row>
    <row r="308" spans="1:41" x14ac:dyDescent="0.25">
      <c r="A308" s="143" t="s">
        <v>1060</v>
      </c>
      <c r="B308" t="s">
        <v>483</v>
      </c>
      <c r="C308" t="s">
        <v>1061</v>
      </c>
      <c r="D308" t="s">
        <v>90</v>
      </c>
      <c r="E308" t="s">
        <v>117</v>
      </c>
      <c r="F308" s="51" t="str">
        <f>IFERROR(VLOOKUP(D308,'Tabelas auxiliares'!$A$3:$B$61,2,FALSE),"")</f>
        <v>SUGEPE-FOLHA - PASEP + AUX. MORADIA</v>
      </c>
      <c r="G308" s="51" t="str">
        <f>IFERROR(VLOOKUP($B308,'Tabelas auxiliares'!$A$65:$C$102,2,FALSE),"")</f>
        <v>Folha de pagamento - Ativos, Previdência, PASEP</v>
      </c>
      <c r="H308" s="51" t="str">
        <f>IFERROR(VLOOKUP($B308,'Tabelas auxiliares'!$A$65:$C$102,3,FALSE),"")</f>
        <v>FOLHA DE PAGAMENTO / CONTRIBUICAO PARA O PSS / SUBSTITUICOES / INSS PATRONAL / PASEP</v>
      </c>
      <c r="I308" s="144" t="s">
        <v>1150</v>
      </c>
      <c r="J308" s="144" t="s">
        <v>1725</v>
      </c>
      <c r="K308" s="144" t="s">
        <v>1734</v>
      </c>
      <c r="L308" s="144" t="s">
        <v>1727</v>
      </c>
      <c r="M308" s="144" t="s">
        <v>176</v>
      </c>
      <c r="N308" s="144" t="s">
        <v>135</v>
      </c>
      <c r="O308" s="144" t="s">
        <v>178</v>
      </c>
      <c r="P308" s="144" t="s">
        <v>208</v>
      </c>
      <c r="Q308" s="144" t="s">
        <v>179</v>
      </c>
      <c r="R308" s="144" t="s">
        <v>176</v>
      </c>
      <c r="S308" s="144" t="s">
        <v>120</v>
      </c>
      <c r="T308" s="144" t="s">
        <v>173</v>
      </c>
      <c r="U308" s="144" t="s">
        <v>144</v>
      </c>
      <c r="V308" s="144" t="s">
        <v>758</v>
      </c>
      <c r="W308" s="144" t="s">
        <v>656</v>
      </c>
      <c r="X308" s="51" t="str">
        <f t="shared" si="8"/>
        <v>3</v>
      </c>
      <c r="Y308" s="51" t="str">
        <f>IF(T308="","",IF(T308&lt;&gt;'Tabelas auxiliares'!$B$236,"FOLHA DE PESSOAL",IF(X308='Tabelas auxiliares'!$A$237,"CUSTEIO",IF(X308='Tabelas auxiliares'!$A$236,"INVESTIMENTO","ERRO - VERIFICAR"))))</f>
        <v>FOLHA DE PESSOAL</v>
      </c>
      <c r="Z308" s="64">
        <f t="shared" si="9"/>
        <v>39499.94</v>
      </c>
      <c r="AA308" s="146">
        <v>1500.43</v>
      </c>
      <c r="AB308" s="146">
        <v>37999.51</v>
      </c>
      <c r="AC308" s="145"/>
      <c r="AD308" s="122" t="s">
        <v>1031</v>
      </c>
      <c r="AE308" s="122" t="s">
        <v>176</v>
      </c>
      <c r="AF308" s="122" t="s">
        <v>136</v>
      </c>
      <c r="AG308" s="122" t="s">
        <v>227</v>
      </c>
      <c r="AH308" s="122" t="s">
        <v>228</v>
      </c>
      <c r="AI308" s="122" t="s">
        <v>179</v>
      </c>
      <c r="AJ308" s="122" t="s">
        <v>176</v>
      </c>
      <c r="AK308" s="122" t="s">
        <v>120</v>
      </c>
      <c r="AL308" s="122" t="s">
        <v>173</v>
      </c>
      <c r="AM308" s="122" t="s">
        <v>145</v>
      </c>
      <c r="AN308" s="122" t="s">
        <v>777</v>
      </c>
      <c r="AO308" s="122" t="s">
        <v>668</v>
      </c>
    </row>
    <row r="309" spans="1:41" x14ac:dyDescent="0.25">
      <c r="A309" s="143" t="s">
        <v>1060</v>
      </c>
      <c r="B309" t="s">
        <v>483</v>
      </c>
      <c r="C309" t="s">
        <v>1061</v>
      </c>
      <c r="D309" t="s">
        <v>90</v>
      </c>
      <c r="E309" t="s">
        <v>117</v>
      </c>
      <c r="F309" s="51" t="str">
        <f>IFERROR(VLOOKUP(D309,'Tabelas auxiliares'!$A$3:$B$61,2,FALSE),"")</f>
        <v>SUGEPE-FOLHA - PASEP + AUX. MORADIA</v>
      </c>
      <c r="G309" s="51" t="str">
        <f>IFERROR(VLOOKUP($B309,'Tabelas auxiliares'!$A$65:$C$102,2,FALSE),"")</f>
        <v>Folha de pagamento - Ativos, Previdência, PASEP</v>
      </c>
      <c r="H309" s="51" t="str">
        <f>IFERROR(VLOOKUP($B309,'Tabelas auxiliares'!$A$65:$C$102,3,FALSE),"")</f>
        <v>FOLHA DE PAGAMENTO / CONTRIBUICAO PARA O PSS / SUBSTITUICOES / INSS PATRONAL / PASEP</v>
      </c>
      <c r="I309" s="144" t="s">
        <v>1150</v>
      </c>
      <c r="J309" s="144" t="s">
        <v>1725</v>
      </c>
      <c r="K309" s="144" t="s">
        <v>1734</v>
      </c>
      <c r="L309" s="144" t="s">
        <v>1727</v>
      </c>
      <c r="M309" s="144" t="s">
        <v>176</v>
      </c>
      <c r="N309" s="144" t="s">
        <v>135</v>
      </c>
      <c r="O309" s="144" t="s">
        <v>178</v>
      </c>
      <c r="P309" s="144" t="s">
        <v>208</v>
      </c>
      <c r="Q309" s="144" t="s">
        <v>179</v>
      </c>
      <c r="R309" s="144" t="s">
        <v>176</v>
      </c>
      <c r="S309" s="144" t="s">
        <v>120</v>
      </c>
      <c r="T309" s="144" t="s">
        <v>173</v>
      </c>
      <c r="U309" s="144" t="s">
        <v>144</v>
      </c>
      <c r="V309" s="144" t="s">
        <v>759</v>
      </c>
      <c r="W309" s="144" t="s">
        <v>657</v>
      </c>
      <c r="X309" s="51" t="str">
        <f t="shared" si="8"/>
        <v>3</v>
      </c>
      <c r="Y309" s="51" t="str">
        <f>IF(T309="","",IF(T309&lt;&gt;'Tabelas auxiliares'!$B$236,"FOLHA DE PESSOAL",IF(X309='Tabelas auxiliares'!$A$237,"CUSTEIO",IF(X309='Tabelas auxiliares'!$A$236,"INVESTIMENTO","ERRO - VERIFICAR"))))</f>
        <v>FOLHA DE PESSOAL</v>
      </c>
      <c r="Z309" s="64">
        <f t="shared" si="9"/>
        <v>5935076.21</v>
      </c>
      <c r="AA309" s="146">
        <v>10672.71</v>
      </c>
      <c r="AB309" s="146">
        <v>5924403.5</v>
      </c>
      <c r="AC309" s="145"/>
      <c r="AD309" s="122" t="s">
        <v>1031</v>
      </c>
      <c r="AE309" s="122" t="s">
        <v>176</v>
      </c>
      <c r="AF309" s="122" t="s">
        <v>138</v>
      </c>
      <c r="AG309" s="122" t="s">
        <v>183</v>
      </c>
      <c r="AH309" s="122" t="s">
        <v>211</v>
      </c>
      <c r="AI309" s="122" t="s">
        <v>179</v>
      </c>
      <c r="AJ309" s="122" t="s">
        <v>176</v>
      </c>
      <c r="AK309" s="122" t="s">
        <v>120</v>
      </c>
      <c r="AL309" s="122" t="s">
        <v>173</v>
      </c>
      <c r="AM309" s="122" t="s">
        <v>149</v>
      </c>
      <c r="AN309" s="122" t="s">
        <v>1033</v>
      </c>
      <c r="AO309" s="122" t="s">
        <v>1034</v>
      </c>
    </row>
    <row r="310" spans="1:41" x14ac:dyDescent="0.25">
      <c r="A310" s="143" t="s">
        <v>1060</v>
      </c>
      <c r="B310" t="s">
        <v>483</v>
      </c>
      <c r="C310" t="s">
        <v>1061</v>
      </c>
      <c r="D310" t="s">
        <v>90</v>
      </c>
      <c r="E310" t="s">
        <v>117</v>
      </c>
      <c r="F310" s="51" t="str">
        <f>IFERROR(VLOOKUP(D310,'Tabelas auxiliares'!$A$3:$B$61,2,FALSE),"")</f>
        <v>SUGEPE-FOLHA - PASEP + AUX. MORADIA</v>
      </c>
      <c r="G310" s="51" t="str">
        <f>IFERROR(VLOOKUP($B310,'Tabelas auxiliares'!$A$65:$C$102,2,FALSE),"")</f>
        <v>Folha de pagamento - Ativos, Previdência, PASEP</v>
      </c>
      <c r="H310" s="51" t="str">
        <f>IFERROR(VLOOKUP($B310,'Tabelas auxiliares'!$A$65:$C$102,3,FALSE),"")</f>
        <v>FOLHA DE PAGAMENTO / CONTRIBUICAO PARA O PSS / SUBSTITUICOES / INSS PATRONAL / PASEP</v>
      </c>
      <c r="I310" s="144" t="s">
        <v>1150</v>
      </c>
      <c r="J310" s="144" t="s">
        <v>1725</v>
      </c>
      <c r="K310" s="144" t="s">
        <v>1734</v>
      </c>
      <c r="L310" s="144" t="s">
        <v>1727</v>
      </c>
      <c r="M310" s="144" t="s">
        <v>176</v>
      </c>
      <c r="N310" s="144" t="s">
        <v>135</v>
      </c>
      <c r="O310" s="144" t="s">
        <v>178</v>
      </c>
      <c r="P310" s="144" t="s">
        <v>208</v>
      </c>
      <c r="Q310" s="144" t="s">
        <v>179</v>
      </c>
      <c r="R310" s="144" t="s">
        <v>176</v>
      </c>
      <c r="S310" s="144" t="s">
        <v>120</v>
      </c>
      <c r="T310" s="144" t="s">
        <v>173</v>
      </c>
      <c r="U310" s="144" t="s">
        <v>144</v>
      </c>
      <c r="V310" s="144" t="s">
        <v>760</v>
      </c>
      <c r="W310" s="144" t="s">
        <v>658</v>
      </c>
      <c r="X310" s="51" t="str">
        <f t="shared" si="8"/>
        <v>3</v>
      </c>
      <c r="Y310" s="51" t="str">
        <f>IF(T310="","",IF(T310&lt;&gt;'Tabelas auxiliares'!$B$236,"FOLHA DE PESSOAL",IF(X310='Tabelas auxiliares'!$A$237,"CUSTEIO",IF(X310='Tabelas auxiliares'!$A$236,"INVESTIMENTO","ERRO - VERIFICAR"))))</f>
        <v>FOLHA DE PESSOAL</v>
      </c>
      <c r="Z310" s="64">
        <f t="shared" si="9"/>
        <v>536342.36</v>
      </c>
      <c r="AA310" s="146">
        <v>99570.75</v>
      </c>
      <c r="AB310" s="146">
        <v>436771.61</v>
      </c>
      <c r="AC310" s="145"/>
      <c r="AD310" s="122" t="s">
        <v>1031</v>
      </c>
      <c r="AE310" s="122" t="s">
        <v>176</v>
      </c>
      <c r="AF310" s="122" t="s">
        <v>138</v>
      </c>
      <c r="AG310" s="122" t="s">
        <v>183</v>
      </c>
      <c r="AH310" s="122" t="s">
        <v>211</v>
      </c>
      <c r="AI310" s="122" t="s">
        <v>179</v>
      </c>
      <c r="AJ310" s="122" t="s">
        <v>176</v>
      </c>
      <c r="AK310" s="122" t="s">
        <v>120</v>
      </c>
      <c r="AL310" s="122" t="s">
        <v>173</v>
      </c>
      <c r="AM310" s="122" t="s">
        <v>149</v>
      </c>
      <c r="AN310" s="122" t="s">
        <v>739</v>
      </c>
      <c r="AO310" s="122" t="s">
        <v>646</v>
      </c>
    </row>
    <row r="311" spans="1:41" x14ac:dyDescent="0.25">
      <c r="A311" s="143" t="s">
        <v>1060</v>
      </c>
      <c r="B311" t="s">
        <v>483</v>
      </c>
      <c r="C311" t="s">
        <v>1061</v>
      </c>
      <c r="D311" t="s">
        <v>90</v>
      </c>
      <c r="E311" t="s">
        <v>117</v>
      </c>
      <c r="F311" s="51" t="str">
        <f>IFERROR(VLOOKUP(D311,'Tabelas auxiliares'!$A$3:$B$61,2,FALSE),"")</f>
        <v>SUGEPE-FOLHA - PASEP + AUX. MORADIA</v>
      </c>
      <c r="G311" s="51" t="str">
        <f>IFERROR(VLOOKUP($B311,'Tabelas auxiliares'!$A$65:$C$102,2,FALSE),"")</f>
        <v>Folha de pagamento - Ativos, Previdência, PASEP</v>
      </c>
      <c r="H311" s="51" t="str">
        <f>IFERROR(VLOOKUP($B311,'Tabelas auxiliares'!$A$65:$C$102,3,FALSE),"")</f>
        <v>FOLHA DE PAGAMENTO / CONTRIBUICAO PARA O PSS / SUBSTITUICOES / INSS PATRONAL / PASEP</v>
      </c>
      <c r="I311" s="144" t="s">
        <v>1150</v>
      </c>
      <c r="J311" s="144" t="s">
        <v>1725</v>
      </c>
      <c r="K311" s="144" t="s">
        <v>1734</v>
      </c>
      <c r="L311" s="144" t="s">
        <v>1727</v>
      </c>
      <c r="M311" s="144" t="s">
        <v>176</v>
      </c>
      <c r="N311" s="144" t="s">
        <v>135</v>
      </c>
      <c r="O311" s="144" t="s">
        <v>178</v>
      </c>
      <c r="P311" s="144" t="s">
        <v>208</v>
      </c>
      <c r="Q311" s="144" t="s">
        <v>179</v>
      </c>
      <c r="R311" s="144" t="s">
        <v>176</v>
      </c>
      <c r="S311" s="144" t="s">
        <v>120</v>
      </c>
      <c r="T311" s="144" t="s">
        <v>173</v>
      </c>
      <c r="U311" s="144" t="s">
        <v>144</v>
      </c>
      <c r="V311" s="144" t="s">
        <v>761</v>
      </c>
      <c r="W311" s="144" t="s">
        <v>659</v>
      </c>
      <c r="X311" s="51" t="str">
        <f t="shared" si="8"/>
        <v>3</v>
      </c>
      <c r="Y311" s="51" t="str">
        <f>IF(T311="","",IF(T311&lt;&gt;'Tabelas auxiliares'!$B$236,"FOLHA DE PESSOAL",IF(X311='Tabelas auxiliares'!$A$237,"CUSTEIO",IF(X311='Tabelas auxiliares'!$A$236,"INVESTIMENTO","ERRO - VERIFICAR"))))</f>
        <v>FOLHA DE PESSOAL</v>
      </c>
      <c r="Z311" s="64">
        <f t="shared" si="9"/>
        <v>91713.609999999986</v>
      </c>
      <c r="AA311" s="146">
        <v>20908.21</v>
      </c>
      <c r="AB311" s="146">
        <v>70805.399999999994</v>
      </c>
      <c r="AC311" s="145"/>
      <c r="AD311" s="122" t="s">
        <v>232</v>
      </c>
      <c r="AE311" s="122" t="s">
        <v>176</v>
      </c>
      <c r="AF311" s="122" t="s">
        <v>177</v>
      </c>
      <c r="AG311" s="122" t="s">
        <v>178</v>
      </c>
      <c r="AH311" s="122" t="s">
        <v>288</v>
      </c>
      <c r="AI311" s="122" t="s">
        <v>179</v>
      </c>
      <c r="AJ311" s="122" t="s">
        <v>176</v>
      </c>
      <c r="AK311" s="122" t="s">
        <v>120</v>
      </c>
      <c r="AL311" s="122" t="s">
        <v>174</v>
      </c>
      <c r="AM311" s="122" t="s">
        <v>119</v>
      </c>
      <c r="AN311" s="122" t="s">
        <v>778</v>
      </c>
      <c r="AO311" s="122" t="s">
        <v>943</v>
      </c>
    </row>
    <row r="312" spans="1:41" x14ac:dyDescent="0.25">
      <c r="A312" s="143" t="s">
        <v>1060</v>
      </c>
      <c r="B312" t="s">
        <v>483</v>
      </c>
      <c r="C312" t="s">
        <v>1061</v>
      </c>
      <c r="D312" t="s">
        <v>90</v>
      </c>
      <c r="E312" t="s">
        <v>117</v>
      </c>
      <c r="F312" s="51" t="str">
        <f>IFERROR(VLOOKUP(D312,'Tabelas auxiliares'!$A$3:$B$61,2,FALSE),"")</f>
        <v>SUGEPE-FOLHA - PASEP + AUX. MORADIA</v>
      </c>
      <c r="G312" s="51" t="str">
        <f>IFERROR(VLOOKUP($B312,'Tabelas auxiliares'!$A$65:$C$102,2,FALSE),"")</f>
        <v>Folha de pagamento - Ativos, Previdência, PASEP</v>
      </c>
      <c r="H312" s="51" t="str">
        <f>IFERROR(VLOOKUP($B312,'Tabelas auxiliares'!$A$65:$C$102,3,FALSE),"")</f>
        <v>FOLHA DE PAGAMENTO / CONTRIBUICAO PARA O PSS / SUBSTITUICOES / INSS PATRONAL / PASEP</v>
      </c>
      <c r="I312" s="144" t="s">
        <v>1150</v>
      </c>
      <c r="J312" s="144" t="s">
        <v>1725</v>
      </c>
      <c r="K312" s="144" t="s">
        <v>1735</v>
      </c>
      <c r="L312" s="144" t="s">
        <v>1727</v>
      </c>
      <c r="M312" s="144" t="s">
        <v>176</v>
      </c>
      <c r="N312" s="144" t="s">
        <v>135</v>
      </c>
      <c r="O312" s="144" t="s">
        <v>178</v>
      </c>
      <c r="P312" s="144" t="s">
        <v>208</v>
      </c>
      <c r="Q312" s="144" t="s">
        <v>179</v>
      </c>
      <c r="R312" s="144" t="s">
        <v>176</v>
      </c>
      <c r="S312" s="144" t="s">
        <v>120</v>
      </c>
      <c r="T312" s="144" t="s">
        <v>173</v>
      </c>
      <c r="U312" s="144" t="s">
        <v>144</v>
      </c>
      <c r="V312" s="144" t="s">
        <v>762</v>
      </c>
      <c r="W312" s="144" t="s">
        <v>928</v>
      </c>
      <c r="X312" s="51" t="str">
        <f t="shared" si="8"/>
        <v>3</v>
      </c>
      <c r="Y312" s="51" t="str">
        <f>IF(T312="","",IF(T312&lt;&gt;'Tabelas auxiliares'!$B$236,"FOLHA DE PESSOAL",IF(X312='Tabelas auxiliares'!$A$237,"CUSTEIO",IF(X312='Tabelas auxiliares'!$A$236,"INVESTIMENTO","ERRO - VERIFICAR"))))</f>
        <v>FOLHA DE PESSOAL</v>
      </c>
      <c r="Z312" s="64">
        <f t="shared" si="9"/>
        <v>17966.47</v>
      </c>
      <c r="AA312" s="145"/>
      <c r="AB312" s="146">
        <v>17966.47</v>
      </c>
      <c r="AC312" s="145"/>
      <c r="AD312" s="122" t="s">
        <v>233</v>
      </c>
      <c r="AE312" s="122" t="s">
        <v>176</v>
      </c>
      <c r="AF312" s="122" t="s">
        <v>177</v>
      </c>
      <c r="AG312" s="122" t="s">
        <v>178</v>
      </c>
      <c r="AH312" s="122" t="s">
        <v>288</v>
      </c>
      <c r="AI312" s="122" t="s">
        <v>179</v>
      </c>
      <c r="AJ312" s="122" t="s">
        <v>176</v>
      </c>
      <c r="AK312" s="122" t="s">
        <v>120</v>
      </c>
      <c r="AL312" s="122" t="s">
        <v>174</v>
      </c>
      <c r="AM312" s="122" t="s">
        <v>119</v>
      </c>
      <c r="AN312" s="122" t="s">
        <v>778</v>
      </c>
      <c r="AO312" s="122" t="s">
        <v>943</v>
      </c>
    </row>
    <row r="313" spans="1:41" x14ac:dyDescent="0.25">
      <c r="A313" s="143" t="s">
        <v>1060</v>
      </c>
      <c r="B313" t="s">
        <v>483</v>
      </c>
      <c r="C313" t="s">
        <v>1061</v>
      </c>
      <c r="D313" t="s">
        <v>90</v>
      </c>
      <c r="E313" t="s">
        <v>117</v>
      </c>
      <c r="F313" s="51" t="str">
        <f>IFERROR(VLOOKUP(D313,'Tabelas auxiliares'!$A$3:$B$61,2,FALSE),"")</f>
        <v>SUGEPE-FOLHA - PASEP + AUX. MORADIA</v>
      </c>
      <c r="G313" s="51" t="str">
        <f>IFERROR(VLOOKUP($B313,'Tabelas auxiliares'!$A$65:$C$102,2,FALSE),"")</f>
        <v>Folha de pagamento - Ativos, Previdência, PASEP</v>
      </c>
      <c r="H313" s="51" t="str">
        <f>IFERROR(VLOOKUP($B313,'Tabelas auxiliares'!$A$65:$C$102,3,FALSE),"")</f>
        <v>FOLHA DE PAGAMENTO / CONTRIBUICAO PARA O PSS / SUBSTITUICOES / INSS PATRONAL / PASEP</v>
      </c>
      <c r="I313" s="144" t="s">
        <v>1150</v>
      </c>
      <c r="J313" s="144" t="s">
        <v>1725</v>
      </c>
      <c r="K313" s="144" t="s">
        <v>1736</v>
      </c>
      <c r="L313" s="144" t="s">
        <v>1727</v>
      </c>
      <c r="M313" s="144" t="s">
        <v>176</v>
      </c>
      <c r="N313" s="144" t="s">
        <v>135</v>
      </c>
      <c r="O313" s="144" t="s">
        <v>178</v>
      </c>
      <c r="P313" s="144" t="s">
        <v>208</v>
      </c>
      <c r="Q313" s="144" t="s">
        <v>179</v>
      </c>
      <c r="R313" s="144" t="s">
        <v>176</v>
      </c>
      <c r="S313" s="144" t="s">
        <v>120</v>
      </c>
      <c r="T313" s="144" t="s">
        <v>173</v>
      </c>
      <c r="U313" s="144" t="s">
        <v>144</v>
      </c>
      <c r="V313" s="144" t="s">
        <v>763</v>
      </c>
      <c r="W313" s="144" t="s">
        <v>660</v>
      </c>
      <c r="X313" s="51" t="str">
        <f t="shared" si="8"/>
        <v>3</v>
      </c>
      <c r="Y313" s="51" t="str">
        <f>IF(T313="","",IF(T313&lt;&gt;'Tabelas auxiliares'!$B$236,"FOLHA DE PESSOAL",IF(X313='Tabelas auxiliares'!$A$237,"CUSTEIO",IF(X313='Tabelas auxiliares'!$A$236,"INVESTIMENTO","ERRO - VERIFICAR"))))</f>
        <v>FOLHA DE PESSOAL</v>
      </c>
      <c r="Z313" s="64">
        <f t="shared" si="9"/>
        <v>13815.06</v>
      </c>
      <c r="AA313" s="146">
        <v>52.42</v>
      </c>
      <c r="AB313" s="146">
        <v>13762.64</v>
      </c>
      <c r="AC313" s="145"/>
      <c r="AD313" s="122" t="s">
        <v>234</v>
      </c>
      <c r="AE313" s="122" t="s">
        <v>235</v>
      </c>
      <c r="AF313" s="122" t="s">
        <v>177</v>
      </c>
      <c r="AG313" s="122" t="s">
        <v>178</v>
      </c>
      <c r="AH313" s="122" t="s">
        <v>288</v>
      </c>
      <c r="AI313" s="122" t="s">
        <v>179</v>
      </c>
      <c r="AJ313" s="122" t="s">
        <v>176</v>
      </c>
      <c r="AK313" s="122" t="s">
        <v>120</v>
      </c>
      <c r="AL313" s="122" t="s">
        <v>174</v>
      </c>
      <c r="AM313" s="122" t="s">
        <v>119</v>
      </c>
      <c r="AN313" s="122" t="s">
        <v>727</v>
      </c>
      <c r="AO313" s="122" t="s">
        <v>637</v>
      </c>
    </row>
    <row r="314" spans="1:41" x14ac:dyDescent="0.25">
      <c r="A314" s="143" t="s">
        <v>1060</v>
      </c>
      <c r="B314" t="s">
        <v>483</v>
      </c>
      <c r="C314" t="s">
        <v>1061</v>
      </c>
      <c r="D314" t="s">
        <v>90</v>
      </c>
      <c r="E314" t="s">
        <v>117</v>
      </c>
      <c r="F314" s="51" t="str">
        <f>IFERROR(VLOOKUP(D314,'Tabelas auxiliares'!$A$3:$B$61,2,FALSE),"")</f>
        <v>SUGEPE-FOLHA - PASEP + AUX. MORADIA</v>
      </c>
      <c r="G314" s="51" t="str">
        <f>IFERROR(VLOOKUP($B314,'Tabelas auxiliares'!$A$65:$C$102,2,FALSE),"")</f>
        <v>Folha de pagamento - Ativos, Previdência, PASEP</v>
      </c>
      <c r="H314" s="51" t="str">
        <f>IFERROR(VLOOKUP($B314,'Tabelas auxiliares'!$A$65:$C$102,3,FALSE),"")</f>
        <v>FOLHA DE PAGAMENTO / CONTRIBUICAO PARA O PSS / SUBSTITUICOES / INSS PATRONAL / PASEP</v>
      </c>
      <c r="I314" s="144" t="s">
        <v>1150</v>
      </c>
      <c r="J314" s="144" t="s">
        <v>1725</v>
      </c>
      <c r="K314" s="144" t="s">
        <v>1737</v>
      </c>
      <c r="L314" s="144" t="s">
        <v>1727</v>
      </c>
      <c r="M314" s="144" t="s">
        <v>1047</v>
      </c>
      <c r="N314" s="144" t="s">
        <v>135</v>
      </c>
      <c r="O314" s="144" t="s">
        <v>178</v>
      </c>
      <c r="P314" s="144" t="s">
        <v>208</v>
      </c>
      <c r="Q314" s="144" t="s">
        <v>179</v>
      </c>
      <c r="R314" s="144" t="s">
        <v>176</v>
      </c>
      <c r="S314" s="144" t="s">
        <v>120</v>
      </c>
      <c r="T314" s="144" t="s">
        <v>173</v>
      </c>
      <c r="U314" s="144" t="s">
        <v>144</v>
      </c>
      <c r="V314" s="144" t="s">
        <v>765</v>
      </c>
      <c r="W314" s="144" t="s">
        <v>930</v>
      </c>
      <c r="X314" s="51" t="str">
        <f t="shared" si="8"/>
        <v>3</v>
      </c>
      <c r="Y314" s="51" t="str">
        <f>IF(T314="","",IF(T314&lt;&gt;'Tabelas auxiliares'!$B$236,"FOLHA DE PESSOAL",IF(X314='Tabelas auxiliares'!$A$237,"CUSTEIO",IF(X314='Tabelas auxiliares'!$A$236,"INVESTIMENTO","ERRO - VERIFICAR"))))</f>
        <v>FOLHA DE PESSOAL</v>
      </c>
      <c r="Z314" s="64">
        <f t="shared" si="9"/>
        <v>136704.14000000001</v>
      </c>
      <c r="AA314" s="145"/>
      <c r="AB314" s="146">
        <v>136704.14000000001</v>
      </c>
      <c r="AC314" s="145"/>
      <c r="AD314" s="122" t="s">
        <v>421</v>
      </c>
      <c r="AE314" s="122" t="s">
        <v>422</v>
      </c>
      <c r="AF314" s="122" t="s">
        <v>177</v>
      </c>
      <c r="AG314" s="122" t="s">
        <v>178</v>
      </c>
      <c r="AH314" s="122" t="s">
        <v>288</v>
      </c>
      <c r="AI314" s="122" t="s">
        <v>179</v>
      </c>
      <c r="AJ314" s="122" t="s">
        <v>176</v>
      </c>
      <c r="AK314" s="122" t="s">
        <v>120</v>
      </c>
      <c r="AL314" s="122" t="s">
        <v>174</v>
      </c>
      <c r="AM314" s="122" t="s">
        <v>119</v>
      </c>
      <c r="AN314" s="122" t="s">
        <v>779</v>
      </c>
      <c r="AO314" s="122" t="s">
        <v>669</v>
      </c>
    </row>
    <row r="315" spans="1:41" x14ac:dyDescent="0.25">
      <c r="A315" s="143" t="s">
        <v>1060</v>
      </c>
      <c r="B315" t="s">
        <v>483</v>
      </c>
      <c r="C315" t="s">
        <v>1061</v>
      </c>
      <c r="D315" t="s">
        <v>90</v>
      </c>
      <c r="E315" t="s">
        <v>117</v>
      </c>
      <c r="F315" s="51" t="str">
        <f>IFERROR(VLOOKUP(D315,'Tabelas auxiliares'!$A$3:$B$61,2,FALSE),"")</f>
        <v>SUGEPE-FOLHA - PASEP + AUX. MORADIA</v>
      </c>
      <c r="G315" s="51" t="str">
        <f>IFERROR(VLOOKUP($B315,'Tabelas auxiliares'!$A$65:$C$102,2,FALSE),"")</f>
        <v>Folha de pagamento - Ativos, Previdência, PASEP</v>
      </c>
      <c r="H315" s="51" t="str">
        <f>IFERROR(VLOOKUP($B315,'Tabelas auxiliares'!$A$65:$C$102,3,FALSE),"")</f>
        <v>FOLHA DE PAGAMENTO / CONTRIBUICAO PARA O PSS / SUBSTITUICOES / INSS PATRONAL / PASEP</v>
      </c>
      <c r="I315" s="144" t="s">
        <v>1150</v>
      </c>
      <c r="J315" s="144" t="s">
        <v>1725</v>
      </c>
      <c r="K315" s="144" t="s">
        <v>1738</v>
      </c>
      <c r="L315" s="144" t="s">
        <v>1727</v>
      </c>
      <c r="M315" s="144" t="s">
        <v>931</v>
      </c>
      <c r="N315" s="144" t="s">
        <v>134</v>
      </c>
      <c r="O315" s="144" t="s">
        <v>178</v>
      </c>
      <c r="P315" s="144" t="s">
        <v>213</v>
      </c>
      <c r="Q315" s="144" t="s">
        <v>179</v>
      </c>
      <c r="R315" s="144" t="s">
        <v>176</v>
      </c>
      <c r="S315" s="144" t="s">
        <v>120</v>
      </c>
      <c r="T315" s="144" t="s">
        <v>172</v>
      </c>
      <c r="U315" s="144" t="s">
        <v>122</v>
      </c>
      <c r="V315" s="144" t="s">
        <v>740</v>
      </c>
      <c r="W315" s="144" t="s">
        <v>647</v>
      </c>
      <c r="X315" s="51" t="str">
        <f t="shared" si="8"/>
        <v>3</v>
      </c>
      <c r="Y315" s="51" t="str">
        <f>IF(T315="","",IF(T315&lt;&gt;'Tabelas auxiliares'!$B$236,"FOLHA DE PESSOAL",IF(X315='Tabelas auxiliares'!$A$237,"CUSTEIO",IF(X315='Tabelas auxiliares'!$A$236,"INVESTIMENTO","ERRO - VERIFICAR"))))</f>
        <v>FOLHA DE PESSOAL</v>
      </c>
      <c r="Z315" s="64">
        <f t="shared" si="9"/>
        <v>3869167.38</v>
      </c>
      <c r="AA315" s="145"/>
      <c r="AB315" s="145"/>
      <c r="AC315" s="146">
        <v>3869167.38</v>
      </c>
      <c r="AD315" s="122" t="s">
        <v>944</v>
      </c>
      <c r="AE315" s="122" t="s">
        <v>945</v>
      </c>
      <c r="AF315" s="122" t="s">
        <v>177</v>
      </c>
      <c r="AG315" s="122" t="s">
        <v>178</v>
      </c>
      <c r="AH315" s="122" t="s">
        <v>288</v>
      </c>
      <c r="AI315" s="122" t="s">
        <v>179</v>
      </c>
      <c r="AJ315" s="122" t="s">
        <v>176</v>
      </c>
      <c r="AK315" s="122" t="s">
        <v>120</v>
      </c>
      <c r="AL315" s="122" t="s">
        <v>174</v>
      </c>
      <c r="AM315" s="122" t="s">
        <v>119</v>
      </c>
      <c r="AN315" s="122" t="s">
        <v>779</v>
      </c>
      <c r="AO315" s="122" t="s">
        <v>669</v>
      </c>
    </row>
    <row r="316" spans="1:41" x14ac:dyDescent="0.25">
      <c r="A316" s="143" t="s">
        <v>1060</v>
      </c>
      <c r="B316" t="s">
        <v>483</v>
      </c>
      <c r="C316" t="s">
        <v>1061</v>
      </c>
      <c r="D316" t="s">
        <v>90</v>
      </c>
      <c r="E316" t="s">
        <v>117</v>
      </c>
      <c r="F316" s="51" t="str">
        <f>IFERROR(VLOOKUP(D316,'Tabelas auxiliares'!$A$3:$B$61,2,FALSE),"")</f>
        <v>SUGEPE-FOLHA - PASEP + AUX. MORADIA</v>
      </c>
      <c r="G316" s="51" t="str">
        <f>IFERROR(VLOOKUP($B316,'Tabelas auxiliares'!$A$65:$C$102,2,FALSE),"")</f>
        <v>Folha de pagamento - Ativos, Previdência, PASEP</v>
      </c>
      <c r="H316" s="51" t="str">
        <f>IFERROR(VLOOKUP($B316,'Tabelas auxiliares'!$A$65:$C$102,3,FALSE),"")</f>
        <v>FOLHA DE PAGAMENTO / CONTRIBUICAO PARA O PSS / SUBSTITUICOES / INSS PATRONAL / PASEP</v>
      </c>
      <c r="I316" s="144" t="s">
        <v>1150</v>
      </c>
      <c r="J316" s="144" t="s">
        <v>1725</v>
      </c>
      <c r="K316" s="144" t="s">
        <v>1739</v>
      </c>
      <c r="L316" s="144" t="s">
        <v>1727</v>
      </c>
      <c r="M316" s="144" t="s">
        <v>217</v>
      </c>
      <c r="N316" s="144" t="s">
        <v>177</v>
      </c>
      <c r="O316" s="144" t="s">
        <v>178</v>
      </c>
      <c r="P316" s="144" t="s">
        <v>288</v>
      </c>
      <c r="Q316" s="144" t="s">
        <v>179</v>
      </c>
      <c r="R316" s="144" t="s">
        <v>176</v>
      </c>
      <c r="S316" s="144" t="s">
        <v>120</v>
      </c>
      <c r="T316" s="144" t="s">
        <v>174</v>
      </c>
      <c r="U316" s="144" t="s">
        <v>119</v>
      </c>
      <c r="V316" s="144" t="s">
        <v>766</v>
      </c>
      <c r="W316" s="144" t="s">
        <v>932</v>
      </c>
      <c r="X316" s="51" t="str">
        <f t="shared" si="8"/>
        <v>3</v>
      </c>
      <c r="Y316" s="51" t="str">
        <f>IF(T316="","",IF(T316&lt;&gt;'Tabelas auxiliares'!$B$236,"FOLHA DE PESSOAL",IF(X316='Tabelas auxiliares'!$A$237,"CUSTEIO",IF(X316='Tabelas auxiliares'!$A$236,"INVESTIMENTO","ERRO - VERIFICAR"))))</f>
        <v>CUSTEIO</v>
      </c>
      <c r="Z316" s="64">
        <f t="shared" si="9"/>
        <v>249406.12</v>
      </c>
      <c r="AA316" s="145"/>
      <c r="AB316" s="145"/>
      <c r="AC316" s="146">
        <v>249406.12</v>
      </c>
      <c r="AD316" s="122" t="s">
        <v>944</v>
      </c>
      <c r="AE316" s="122" t="s">
        <v>945</v>
      </c>
      <c r="AF316" s="122" t="s">
        <v>177</v>
      </c>
      <c r="AG316" s="122" t="s">
        <v>178</v>
      </c>
      <c r="AH316" s="122" t="s">
        <v>288</v>
      </c>
      <c r="AI316" s="122" t="s">
        <v>179</v>
      </c>
      <c r="AJ316" s="122" t="s">
        <v>176</v>
      </c>
      <c r="AK316" s="122" t="s">
        <v>120</v>
      </c>
      <c r="AL316" s="122" t="s">
        <v>174</v>
      </c>
      <c r="AM316" s="122" t="s">
        <v>119</v>
      </c>
      <c r="AN316" s="122" t="s">
        <v>779</v>
      </c>
      <c r="AO316" s="122" t="s">
        <v>669</v>
      </c>
    </row>
    <row r="317" spans="1:41" x14ac:dyDescent="0.25">
      <c r="A317" s="143" t="s">
        <v>1060</v>
      </c>
      <c r="B317" t="s">
        <v>485</v>
      </c>
      <c r="C317" t="s">
        <v>1061</v>
      </c>
      <c r="D317" t="s">
        <v>92</v>
      </c>
      <c r="E317" t="s">
        <v>117</v>
      </c>
      <c r="F317" s="51" t="str">
        <f>IFERROR(VLOOKUP(D317,'Tabelas auxiliares'!$A$3:$B$61,2,FALSE),"")</f>
        <v>SUGEPE - CONTRATAÇÃO DE ESTAGIÁRIOS * D.U.C</v>
      </c>
      <c r="G317" s="51" t="str">
        <f>IFERROR(VLOOKUP($B317,'Tabelas auxiliares'!$A$65:$C$102,2,FALSE),"")</f>
        <v>Folha de pagamento - Estagiários</v>
      </c>
      <c r="H317" s="51" t="str">
        <f>IFERROR(VLOOKUP($B317,'Tabelas auxiliares'!$A$65:$C$102,3,FALSE),"")</f>
        <v>FOLHA DE PAGAMENTO - ESTAGIÁRIOS</v>
      </c>
      <c r="I317" s="144" t="s">
        <v>1651</v>
      </c>
      <c r="J317" s="144" t="s">
        <v>1652</v>
      </c>
      <c r="K317" s="144" t="s">
        <v>1740</v>
      </c>
      <c r="L317" s="144" t="s">
        <v>214</v>
      </c>
      <c r="M317" s="144" t="s">
        <v>176</v>
      </c>
      <c r="N317" s="144" t="s">
        <v>177</v>
      </c>
      <c r="O317" s="144" t="s">
        <v>178</v>
      </c>
      <c r="P317" s="144" t="s">
        <v>288</v>
      </c>
      <c r="Q317" s="144" t="s">
        <v>179</v>
      </c>
      <c r="R317" s="144" t="s">
        <v>176</v>
      </c>
      <c r="S317" s="144" t="s">
        <v>120</v>
      </c>
      <c r="T317" s="144" t="s">
        <v>174</v>
      </c>
      <c r="U317" s="144" t="s">
        <v>119</v>
      </c>
      <c r="V317" s="144" t="s">
        <v>770</v>
      </c>
      <c r="W317" s="144" t="s">
        <v>662</v>
      </c>
      <c r="X317" s="51" t="str">
        <f t="shared" si="8"/>
        <v>3</v>
      </c>
      <c r="Y317" s="51" t="str">
        <f>IF(T317="","",IF(T317&lt;&gt;'Tabelas auxiliares'!$B$236,"FOLHA DE PESSOAL",IF(X317='Tabelas auxiliares'!$A$237,"CUSTEIO",IF(X317='Tabelas auxiliares'!$A$236,"INVESTIMENTO","ERRO - VERIFICAR"))))</f>
        <v>CUSTEIO</v>
      </c>
      <c r="Z317" s="64">
        <f t="shared" si="9"/>
        <v>34797.96</v>
      </c>
      <c r="AA317" s="146">
        <v>4593.1400000000003</v>
      </c>
      <c r="AB317" s="145"/>
      <c r="AC317" s="146">
        <v>30204.82</v>
      </c>
      <c r="AD317" s="122" t="s">
        <v>124</v>
      </c>
      <c r="AE317" s="122" t="s">
        <v>236</v>
      </c>
      <c r="AF317" s="122" t="s">
        <v>177</v>
      </c>
      <c r="AG317" s="122" t="s">
        <v>178</v>
      </c>
      <c r="AH317" s="122" t="s">
        <v>288</v>
      </c>
      <c r="AI317" s="122" t="s">
        <v>179</v>
      </c>
      <c r="AJ317" s="122" t="s">
        <v>176</v>
      </c>
      <c r="AK317" s="122" t="s">
        <v>120</v>
      </c>
      <c r="AL317" s="122" t="s">
        <v>174</v>
      </c>
      <c r="AM317" s="122" t="s">
        <v>119</v>
      </c>
      <c r="AN317" s="122" t="s">
        <v>780</v>
      </c>
      <c r="AO317" s="122" t="s">
        <v>670</v>
      </c>
    </row>
    <row r="318" spans="1:41" x14ac:dyDescent="0.25">
      <c r="A318" s="143" t="s">
        <v>1060</v>
      </c>
      <c r="B318" t="s">
        <v>485</v>
      </c>
      <c r="C318" t="s">
        <v>1061</v>
      </c>
      <c r="D318" t="s">
        <v>92</v>
      </c>
      <c r="E318" t="s">
        <v>117</v>
      </c>
      <c r="F318" s="51" t="str">
        <f>IFERROR(VLOOKUP(D318,'Tabelas auxiliares'!$A$3:$B$61,2,FALSE),"")</f>
        <v>SUGEPE - CONTRATAÇÃO DE ESTAGIÁRIOS * D.U.C</v>
      </c>
      <c r="G318" s="51" t="str">
        <f>IFERROR(VLOOKUP($B318,'Tabelas auxiliares'!$A$65:$C$102,2,FALSE),"")</f>
        <v>Folha de pagamento - Estagiários</v>
      </c>
      <c r="H318" s="51" t="str">
        <f>IFERROR(VLOOKUP($B318,'Tabelas auxiliares'!$A$65:$C$102,3,FALSE),"")</f>
        <v>FOLHA DE PAGAMENTO - ESTAGIÁRIOS</v>
      </c>
      <c r="I318" s="144" t="s">
        <v>1228</v>
      </c>
      <c r="J318" s="144" t="s">
        <v>1671</v>
      </c>
      <c r="K318" s="144" t="s">
        <v>1741</v>
      </c>
      <c r="L318" s="144" t="s">
        <v>223</v>
      </c>
      <c r="M318" s="144" t="s">
        <v>176</v>
      </c>
      <c r="N318" s="144" t="s">
        <v>177</v>
      </c>
      <c r="O318" s="144" t="s">
        <v>178</v>
      </c>
      <c r="P318" s="144" t="s">
        <v>288</v>
      </c>
      <c r="Q318" s="144" t="s">
        <v>179</v>
      </c>
      <c r="R318" s="144" t="s">
        <v>176</v>
      </c>
      <c r="S318" s="144" t="s">
        <v>120</v>
      </c>
      <c r="T318" s="144" t="s">
        <v>174</v>
      </c>
      <c r="U318" s="144" t="s">
        <v>119</v>
      </c>
      <c r="V318" s="144" t="s">
        <v>770</v>
      </c>
      <c r="W318" s="144" t="s">
        <v>662</v>
      </c>
      <c r="X318" s="51" t="str">
        <f t="shared" si="8"/>
        <v>3</v>
      </c>
      <c r="Y318" s="51" t="str">
        <f>IF(T318="","",IF(T318&lt;&gt;'Tabelas auxiliares'!$B$236,"FOLHA DE PESSOAL",IF(X318='Tabelas auxiliares'!$A$237,"CUSTEIO",IF(X318='Tabelas auxiliares'!$A$236,"INVESTIMENTO","ERRO - VERIFICAR"))))</f>
        <v>CUSTEIO</v>
      </c>
      <c r="Z318" s="64">
        <f t="shared" si="9"/>
        <v>33539.49</v>
      </c>
      <c r="AA318" s="146">
        <v>2016.67</v>
      </c>
      <c r="AB318" s="145"/>
      <c r="AC318" s="146">
        <v>31522.82</v>
      </c>
      <c r="AD318" s="122" t="s">
        <v>237</v>
      </c>
      <c r="AE318" s="122" t="s">
        <v>238</v>
      </c>
      <c r="AF318" s="122" t="s">
        <v>177</v>
      </c>
      <c r="AG318" s="122" t="s">
        <v>178</v>
      </c>
      <c r="AH318" s="122" t="s">
        <v>288</v>
      </c>
      <c r="AI318" s="122" t="s">
        <v>179</v>
      </c>
      <c r="AJ318" s="122" t="s">
        <v>176</v>
      </c>
      <c r="AK318" s="122" t="s">
        <v>120</v>
      </c>
      <c r="AL318" s="122" t="s">
        <v>174</v>
      </c>
      <c r="AM318" s="122" t="s">
        <v>119</v>
      </c>
      <c r="AN318" s="122" t="s">
        <v>781</v>
      </c>
      <c r="AO318" s="122" t="s">
        <v>671</v>
      </c>
    </row>
    <row r="319" spans="1:41" x14ac:dyDescent="0.25">
      <c r="A319" s="143" t="s">
        <v>1060</v>
      </c>
      <c r="B319" t="s">
        <v>485</v>
      </c>
      <c r="C319" t="s">
        <v>1061</v>
      </c>
      <c r="D319" t="s">
        <v>92</v>
      </c>
      <c r="E319" t="s">
        <v>117</v>
      </c>
      <c r="F319" s="51" t="str">
        <f>IFERROR(VLOOKUP(D319,'Tabelas auxiliares'!$A$3:$B$61,2,FALSE),"")</f>
        <v>SUGEPE - CONTRATAÇÃO DE ESTAGIÁRIOS * D.U.C</v>
      </c>
      <c r="G319" s="51" t="str">
        <f>IFERROR(VLOOKUP($B319,'Tabelas auxiliares'!$A$65:$C$102,2,FALSE),"")</f>
        <v>Folha de pagamento - Estagiários</v>
      </c>
      <c r="H319" s="51" t="str">
        <f>IFERROR(VLOOKUP($B319,'Tabelas auxiliares'!$A$65:$C$102,3,FALSE),"")</f>
        <v>FOLHA DE PAGAMENTO - ESTAGIÁRIOS</v>
      </c>
      <c r="I319" s="144" t="s">
        <v>1685</v>
      </c>
      <c r="J319" s="144" t="s">
        <v>1686</v>
      </c>
      <c r="K319" s="144" t="s">
        <v>1742</v>
      </c>
      <c r="L319" s="144" t="s">
        <v>935</v>
      </c>
      <c r="M319" s="144" t="s">
        <v>176</v>
      </c>
      <c r="N319" s="144" t="s">
        <v>177</v>
      </c>
      <c r="O319" s="144" t="s">
        <v>178</v>
      </c>
      <c r="P319" s="144" t="s">
        <v>288</v>
      </c>
      <c r="Q319" s="144" t="s">
        <v>179</v>
      </c>
      <c r="R319" s="144" t="s">
        <v>176</v>
      </c>
      <c r="S319" s="144" t="s">
        <v>120</v>
      </c>
      <c r="T319" s="144" t="s">
        <v>174</v>
      </c>
      <c r="U319" s="144" t="s">
        <v>119</v>
      </c>
      <c r="V319" s="144" t="s">
        <v>770</v>
      </c>
      <c r="W319" s="144" t="s">
        <v>662</v>
      </c>
      <c r="X319" s="51" t="str">
        <f t="shared" si="8"/>
        <v>3</v>
      </c>
      <c r="Y319" s="51" t="str">
        <f>IF(T319="","",IF(T319&lt;&gt;'Tabelas auxiliares'!$B$236,"FOLHA DE PESSOAL",IF(X319='Tabelas auxiliares'!$A$237,"CUSTEIO",IF(X319='Tabelas auxiliares'!$A$236,"INVESTIMENTO","ERRO - VERIFICAR"))))</f>
        <v>CUSTEIO</v>
      </c>
      <c r="Z319" s="64">
        <f t="shared" si="9"/>
        <v>36165.54</v>
      </c>
      <c r="AA319" s="146">
        <v>2220</v>
      </c>
      <c r="AB319" s="145"/>
      <c r="AC319" s="146">
        <v>33945.54</v>
      </c>
      <c r="AD319" s="122" t="s">
        <v>239</v>
      </c>
      <c r="AE319" s="122" t="s">
        <v>240</v>
      </c>
      <c r="AF319" s="122" t="s">
        <v>177</v>
      </c>
      <c r="AG319" s="122" t="s">
        <v>178</v>
      </c>
      <c r="AH319" s="122" t="s">
        <v>288</v>
      </c>
      <c r="AI319" s="122" t="s">
        <v>179</v>
      </c>
      <c r="AJ319" s="122" t="s">
        <v>176</v>
      </c>
      <c r="AK319" s="122" t="s">
        <v>120</v>
      </c>
      <c r="AL319" s="122" t="s">
        <v>174</v>
      </c>
      <c r="AM319" s="122" t="s">
        <v>119</v>
      </c>
      <c r="AN319" s="122" t="s">
        <v>782</v>
      </c>
      <c r="AO319" s="122" t="s">
        <v>946</v>
      </c>
    </row>
    <row r="320" spans="1:41" x14ac:dyDescent="0.25">
      <c r="A320" s="143" t="s">
        <v>1060</v>
      </c>
      <c r="B320" t="s">
        <v>485</v>
      </c>
      <c r="C320" t="s">
        <v>1061</v>
      </c>
      <c r="D320" t="s">
        <v>92</v>
      </c>
      <c r="E320" t="s">
        <v>117</v>
      </c>
      <c r="F320" s="51" t="str">
        <f>IFERROR(VLOOKUP(D320,'Tabelas auxiliares'!$A$3:$B$61,2,FALSE),"")</f>
        <v>SUGEPE - CONTRATAÇÃO DE ESTAGIÁRIOS * D.U.C</v>
      </c>
      <c r="G320" s="51" t="str">
        <f>IFERROR(VLOOKUP($B320,'Tabelas auxiliares'!$A$65:$C$102,2,FALSE),"")</f>
        <v>Folha de pagamento - Estagiários</v>
      </c>
      <c r="H320" s="51" t="str">
        <f>IFERROR(VLOOKUP($B320,'Tabelas auxiliares'!$A$65:$C$102,3,FALSE),"")</f>
        <v>FOLHA DE PAGAMENTO - ESTAGIÁRIOS</v>
      </c>
      <c r="I320" s="144" t="s">
        <v>1281</v>
      </c>
      <c r="J320" s="144" t="s">
        <v>1699</v>
      </c>
      <c r="K320" s="144" t="s">
        <v>1743</v>
      </c>
      <c r="L320" s="144" t="s">
        <v>936</v>
      </c>
      <c r="M320" s="144" t="s">
        <v>176</v>
      </c>
      <c r="N320" s="144" t="s">
        <v>177</v>
      </c>
      <c r="O320" s="144" t="s">
        <v>178</v>
      </c>
      <c r="P320" s="144" t="s">
        <v>288</v>
      </c>
      <c r="Q320" s="144" t="s">
        <v>179</v>
      </c>
      <c r="R320" s="144" t="s">
        <v>176</v>
      </c>
      <c r="S320" s="144" t="s">
        <v>120</v>
      </c>
      <c r="T320" s="144" t="s">
        <v>174</v>
      </c>
      <c r="U320" s="144" t="s">
        <v>119</v>
      </c>
      <c r="V320" s="144" t="s">
        <v>770</v>
      </c>
      <c r="W320" s="144" t="s">
        <v>662</v>
      </c>
      <c r="X320" s="51" t="str">
        <f t="shared" si="8"/>
        <v>3</v>
      </c>
      <c r="Y320" s="51" t="str">
        <f>IF(T320="","",IF(T320&lt;&gt;'Tabelas auxiliares'!$B$236,"FOLHA DE PESSOAL",IF(X320='Tabelas auxiliares'!$A$237,"CUSTEIO",IF(X320='Tabelas auxiliares'!$A$236,"INVESTIMENTO","ERRO - VERIFICAR"))))</f>
        <v>CUSTEIO</v>
      </c>
      <c r="Z320" s="64">
        <f t="shared" si="9"/>
        <v>42480.2</v>
      </c>
      <c r="AA320" s="146">
        <v>2247.52</v>
      </c>
      <c r="AB320" s="145"/>
      <c r="AC320" s="146">
        <v>40232.68</v>
      </c>
      <c r="AD320" s="122" t="s">
        <v>239</v>
      </c>
      <c r="AE320" s="122" t="s">
        <v>241</v>
      </c>
      <c r="AF320" s="122" t="s">
        <v>177</v>
      </c>
      <c r="AG320" s="122" t="s">
        <v>178</v>
      </c>
      <c r="AH320" s="122" t="s">
        <v>288</v>
      </c>
      <c r="AI320" s="122" t="s">
        <v>179</v>
      </c>
      <c r="AJ320" s="122" t="s">
        <v>176</v>
      </c>
      <c r="AK320" s="122" t="s">
        <v>120</v>
      </c>
      <c r="AL320" s="122" t="s">
        <v>174</v>
      </c>
      <c r="AM320" s="122" t="s">
        <v>119</v>
      </c>
      <c r="AN320" s="122" t="s">
        <v>783</v>
      </c>
      <c r="AO320" s="122" t="s">
        <v>672</v>
      </c>
    </row>
    <row r="321" spans="1:41" x14ac:dyDescent="0.25">
      <c r="A321" s="143" t="s">
        <v>1060</v>
      </c>
      <c r="B321" t="s">
        <v>485</v>
      </c>
      <c r="C321" t="s">
        <v>1061</v>
      </c>
      <c r="D321" t="s">
        <v>92</v>
      </c>
      <c r="E321" t="s">
        <v>117</v>
      </c>
      <c r="F321" s="51" t="str">
        <f>IFERROR(VLOOKUP(D321,'Tabelas auxiliares'!$A$3:$B$61,2,FALSE),"")</f>
        <v>SUGEPE - CONTRATAÇÃO DE ESTAGIÁRIOS * D.U.C</v>
      </c>
      <c r="G321" s="51" t="str">
        <f>IFERROR(VLOOKUP($B321,'Tabelas auxiliares'!$A$65:$C$102,2,FALSE),"")</f>
        <v>Folha de pagamento - Estagiários</v>
      </c>
      <c r="H321" s="51" t="str">
        <f>IFERROR(VLOOKUP($B321,'Tabelas auxiliares'!$A$65:$C$102,3,FALSE),"")</f>
        <v>FOLHA DE PAGAMENTO - ESTAGIÁRIOS</v>
      </c>
      <c r="I321" s="144" t="s">
        <v>1712</v>
      </c>
      <c r="J321" s="144" t="s">
        <v>1713</v>
      </c>
      <c r="K321" s="144" t="s">
        <v>1744</v>
      </c>
      <c r="L321" s="144" t="s">
        <v>1031</v>
      </c>
      <c r="M321" s="144" t="s">
        <v>176</v>
      </c>
      <c r="N321" s="144" t="s">
        <v>177</v>
      </c>
      <c r="O321" s="144" t="s">
        <v>178</v>
      </c>
      <c r="P321" s="144" t="s">
        <v>288</v>
      </c>
      <c r="Q321" s="144" t="s">
        <v>179</v>
      </c>
      <c r="R321" s="144" t="s">
        <v>176</v>
      </c>
      <c r="S321" s="144" t="s">
        <v>120</v>
      </c>
      <c r="T321" s="144" t="s">
        <v>174</v>
      </c>
      <c r="U321" s="144" t="s">
        <v>119</v>
      </c>
      <c r="V321" s="144" t="s">
        <v>770</v>
      </c>
      <c r="W321" s="144" t="s">
        <v>662</v>
      </c>
      <c r="X321" s="51" t="str">
        <f t="shared" si="8"/>
        <v>3</v>
      </c>
      <c r="Y321" s="51" t="str">
        <f>IF(T321="","",IF(T321&lt;&gt;'Tabelas auxiliares'!$B$236,"FOLHA DE PESSOAL",IF(X321='Tabelas auxiliares'!$A$237,"CUSTEIO",IF(X321='Tabelas auxiliares'!$A$236,"INVESTIMENTO","ERRO - VERIFICAR"))))</f>
        <v>CUSTEIO</v>
      </c>
      <c r="Z321" s="64">
        <f t="shared" si="9"/>
        <v>41564.080000000002</v>
      </c>
      <c r="AA321" s="146">
        <v>1750</v>
      </c>
      <c r="AB321" s="145"/>
      <c r="AC321" s="146">
        <v>39814.080000000002</v>
      </c>
      <c r="AD321" s="122" t="s">
        <v>239</v>
      </c>
      <c r="AE321" s="122" t="s">
        <v>241</v>
      </c>
      <c r="AF321" s="122" t="s">
        <v>177</v>
      </c>
      <c r="AG321" s="122" t="s">
        <v>178</v>
      </c>
      <c r="AH321" s="122" t="s">
        <v>288</v>
      </c>
      <c r="AI321" s="122" t="s">
        <v>179</v>
      </c>
      <c r="AJ321" s="122" t="s">
        <v>176</v>
      </c>
      <c r="AK321" s="122" t="s">
        <v>120</v>
      </c>
      <c r="AL321" s="122" t="s">
        <v>174</v>
      </c>
      <c r="AM321" s="122" t="s">
        <v>119</v>
      </c>
      <c r="AN321" s="122" t="s">
        <v>782</v>
      </c>
      <c r="AO321" s="122" t="s">
        <v>946</v>
      </c>
    </row>
    <row r="322" spans="1:41" x14ac:dyDescent="0.25">
      <c r="A322" s="143" t="s">
        <v>1060</v>
      </c>
      <c r="B322" t="s">
        <v>485</v>
      </c>
      <c r="C322" t="s">
        <v>1061</v>
      </c>
      <c r="D322" t="s">
        <v>92</v>
      </c>
      <c r="E322" t="s">
        <v>117</v>
      </c>
      <c r="F322" s="51" t="str">
        <f>IFERROR(VLOOKUP(D322,'Tabelas auxiliares'!$A$3:$B$61,2,FALSE),"")</f>
        <v>SUGEPE - CONTRATAÇÃO DE ESTAGIÁRIOS * D.U.C</v>
      </c>
      <c r="G322" s="51" t="str">
        <f>IFERROR(VLOOKUP($B322,'Tabelas auxiliares'!$A$65:$C$102,2,FALSE),"")</f>
        <v>Folha de pagamento - Estagiários</v>
      </c>
      <c r="H322" s="51" t="str">
        <f>IFERROR(VLOOKUP($B322,'Tabelas auxiliares'!$A$65:$C$102,3,FALSE),"")</f>
        <v>FOLHA DE PAGAMENTO - ESTAGIÁRIOS</v>
      </c>
      <c r="I322" s="144" t="s">
        <v>1150</v>
      </c>
      <c r="J322" s="144" t="s">
        <v>1725</v>
      </c>
      <c r="K322" s="144" t="s">
        <v>1745</v>
      </c>
      <c r="L322" s="144" t="s">
        <v>1727</v>
      </c>
      <c r="M322" s="144" t="s">
        <v>176</v>
      </c>
      <c r="N322" s="144" t="s">
        <v>177</v>
      </c>
      <c r="O322" s="144" t="s">
        <v>178</v>
      </c>
      <c r="P322" s="144" t="s">
        <v>288</v>
      </c>
      <c r="Q322" s="144" t="s">
        <v>179</v>
      </c>
      <c r="R322" s="144" t="s">
        <v>176</v>
      </c>
      <c r="S322" s="144" t="s">
        <v>120</v>
      </c>
      <c r="T322" s="144" t="s">
        <v>174</v>
      </c>
      <c r="U322" s="144" t="s">
        <v>119</v>
      </c>
      <c r="V322" s="144" t="s">
        <v>770</v>
      </c>
      <c r="W322" s="144" t="s">
        <v>662</v>
      </c>
      <c r="X322" s="51" t="str">
        <f t="shared" si="8"/>
        <v>3</v>
      </c>
      <c r="Y322" s="51" t="str">
        <f>IF(T322="","",IF(T322&lt;&gt;'Tabelas auxiliares'!$B$236,"FOLHA DE PESSOAL",IF(X322='Tabelas auxiliares'!$A$237,"CUSTEIO",IF(X322='Tabelas auxiliares'!$A$236,"INVESTIMENTO","ERRO - VERIFICAR"))))</f>
        <v>CUSTEIO</v>
      </c>
      <c r="Z322" s="64">
        <f t="shared" si="9"/>
        <v>41590.19</v>
      </c>
      <c r="AA322" s="146">
        <v>3830</v>
      </c>
      <c r="AB322" s="146">
        <v>37760.19</v>
      </c>
      <c r="AC322" s="145"/>
      <c r="AD322" s="122" t="s">
        <v>239</v>
      </c>
      <c r="AE322" s="122" t="s">
        <v>241</v>
      </c>
      <c r="AF322" s="122" t="s">
        <v>177</v>
      </c>
      <c r="AG322" s="122" t="s">
        <v>178</v>
      </c>
      <c r="AH322" s="122" t="s">
        <v>288</v>
      </c>
      <c r="AI322" s="122" t="s">
        <v>179</v>
      </c>
      <c r="AJ322" s="122" t="s">
        <v>176</v>
      </c>
      <c r="AK322" s="122" t="s">
        <v>120</v>
      </c>
      <c r="AL322" s="122" t="s">
        <v>174</v>
      </c>
      <c r="AM322" s="122" t="s">
        <v>119</v>
      </c>
      <c r="AN322" s="122" t="s">
        <v>781</v>
      </c>
      <c r="AO322" s="122" t="s">
        <v>671</v>
      </c>
    </row>
    <row r="323" spans="1:41" x14ac:dyDescent="0.25">
      <c r="A323" s="143" t="s">
        <v>1060</v>
      </c>
      <c r="B323" t="s">
        <v>539</v>
      </c>
      <c r="C323" t="s">
        <v>1061</v>
      </c>
      <c r="D323" t="s">
        <v>90</v>
      </c>
      <c r="E323" t="s">
        <v>117</v>
      </c>
      <c r="F323" s="51" t="str">
        <f>IFERROR(VLOOKUP(D323,'Tabelas auxiliares'!$A$3:$B$61,2,FALSE),"")</f>
        <v>SUGEPE-FOLHA - PASEP + AUX. MORADIA</v>
      </c>
      <c r="G323" s="51" t="str">
        <f>IFERROR(VLOOKUP($B323,'Tabelas auxiliares'!$A$65:$C$102,2,FALSE),"")</f>
        <v>Folha de Pagamento - Benefícios</v>
      </c>
      <c r="H323" s="51" t="str">
        <f>IFERROR(VLOOKUP($B323,'Tabelas auxiliares'!$A$65:$C$102,3,FALSE),"")</f>
        <v xml:space="preserve">AUXILIO FUNERAL / CONTRATACAO POR TEMPO DETERMINADO / BENEF.ASSIST. DO SERVIDOR E DO MILITAR / AUXILIO-ALIMENTACAO / AUXILIO-TRANSPORTE / INDENIZACOES E RESTITUICOES / DESPESAS DE EXERCICIOS ANTERIORES </v>
      </c>
      <c r="I323" s="144" t="s">
        <v>1651</v>
      </c>
      <c r="J323" s="144" t="s">
        <v>1652</v>
      </c>
      <c r="K323" s="144" t="s">
        <v>1746</v>
      </c>
      <c r="L323" s="144" t="s">
        <v>214</v>
      </c>
      <c r="M323" s="144" t="s">
        <v>176</v>
      </c>
      <c r="N323" s="144" t="s">
        <v>136</v>
      </c>
      <c r="O323" s="144" t="s">
        <v>224</v>
      </c>
      <c r="P323" s="144" t="s">
        <v>225</v>
      </c>
      <c r="Q323" s="144" t="s">
        <v>179</v>
      </c>
      <c r="R323" s="144" t="s">
        <v>176</v>
      </c>
      <c r="S323" s="144" t="s">
        <v>120</v>
      </c>
      <c r="T323" s="144" t="s">
        <v>173</v>
      </c>
      <c r="U323" s="144" t="s">
        <v>146</v>
      </c>
      <c r="V323" s="144" t="s">
        <v>771</v>
      </c>
      <c r="W323" s="144" t="s">
        <v>663</v>
      </c>
      <c r="X323" s="51" t="str">
        <f t="shared" si="8"/>
        <v>3</v>
      </c>
      <c r="Y323" s="51" t="str">
        <f>IF(T323="","",IF(T323&lt;&gt;'Tabelas auxiliares'!$B$236,"FOLHA DE PESSOAL",IF(X323='Tabelas auxiliares'!$A$237,"CUSTEIO",IF(X323='Tabelas auxiliares'!$A$236,"INVESTIMENTO","ERRO - VERIFICAR"))))</f>
        <v>FOLHA DE PESSOAL</v>
      </c>
      <c r="Z323" s="64">
        <f t="shared" si="9"/>
        <v>31768.530000000002</v>
      </c>
      <c r="AA323" s="146">
        <v>1841.7</v>
      </c>
      <c r="AB323" s="145"/>
      <c r="AC323" s="146">
        <v>29926.83</v>
      </c>
      <c r="AD323" s="122" t="s">
        <v>239</v>
      </c>
      <c r="AE323" s="122" t="s">
        <v>242</v>
      </c>
      <c r="AF323" s="122" t="s">
        <v>177</v>
      </c>
      <c r="AG323" s="122" t="s">
        <v>178</v>
      </c>
      <c r="AH323" s="122" t="s">
        <v>288</v>
      </c>
      <c r="AI323" s="122" t="s">
        <v>179</v>
      </c>
      <c r="AJ323" s="122" t="s">
        <v>176</v>
      </c>
      <c r="AK323" s="122" t="s">
        <v>120</v>
      </c>
      <c r="AL323" s="122" t="s">
        <v>174</v>
      </c>
      <c r="AM323" s="122" t="s">
        <v>119</v>
      </c>
      <c r="AN323" s="122" t="s">
        <v>781</v>
      </c>
      <c r="AO323" s="122" t="s">
        <v>671</v>
      </c>
    </row>
    <row r="324" spans="1:41" x14ac:dyDescent="0.25">
      <c r="A324" s="143" t="s">
        <v>1060</v>
      </c>
      <c r="B324" t="s">
        <v>539</v>
      </c>
      <c r="C324" t="s">
        <v>1061</v>
      </c>
      <c r="D324" t="s">
        <v>90</v>
      </c>
      <c r="E324" t="s">
        <v>117</v>
      </c>
      <c r="F324" s="51" t="str">
        <f>IFERROR(VLOOKUP(D324,'Tabelas auxiliares'!$A$3:$B$61,2,FALSE),"")</f>
        <v>SUGEPE-FOLHA - PASEP + AUX. MORADIA</v>
      </c>
      <c r="G324" s="51" t="str">
        <f>IFERROR(VLOOKUP($B324,'Tabelas auxiliares'!$A$65:$C$102,2,FALSE),"")</f>
        <v>Folha de Pagamento - Benefícios</v>
      </c>
      <c r="H324" s="51" t="str">
        <f>IFERROR(VLOOKUP($B324,'Tabelas auxiliares'!$A$65:$C$102,3,FALSE),"")</f>
        <v xml:space="preserve">AUXILIO FUNERAL / CONTRATACAO POR TEMPO DETERMINADO / BENEF.ASSIST. DO SERVIDOR E DO MILITAR / AUXILIO-ALIMENTACAO / AUXILIO-TRANSPORTE / INDENIZACOES E RESTITUICOES / DESPESAS DE EXERCICIOS ANTERIORES </v>
      </c>
      <c r="I324" s="144" t="s">
        <v>1651</v>
      </c>
      <c r="J324" s="144" t="s">
        <v>1652</v>
      </c>
      <c r="K324" s="144" t="s">
        <v>1747</v>
      </c>
      <c r="L324" s="144" t="s">
        <v>214</v>
      </c>
      <c r="M324" s="144" t="s">
        <v>176</v>
      </c>
      <c r="N324" s="144" t="s">
        <v>136</v>
      </c>
      <c r="O324" s="144" t="s">
        <v>183</v>
      </c>
      <c r="P324" s="144" t="s">
        <v>226</v>
      </c>
      <c r="Q324" s="144" t="s">
        <v>179</v>
      </c>
      <c r="R324" s="144" t="s">
        <v>176</v>
      </c>
      <c r="S324" s="144" t="s">
        <v>120</v>
      </c>
      <c r="T324" s="144" t="s">
        <v>173</v>
      </c>
      <c r="U324" s="144" t="s">
        <v>148</v>
      </c>
      <c r="V324" s="144" t="s">
        <v>772</v>
      </c>
      <c r="W324" s="144" t="s">
        <v>664</v>
      </c>
      <c r="X324" s="51" t="str">
        <f t="shared" ref="X324:X387" si="10">LEFT(V324,1)</f>
        <v>3</v>
      </c>
      <c r="Y324" s="51" t="str">
        <f>IF(T324="","",IF(T324&lt;&gt;'Tabelas auxiliares'!$B$236,"FOLHA DE PESSOAL",IF(X324='Tabelas auxiliares'!$A$237,"CUSTEIO",IF(X324='Tabelas auxiliares'!$A$236,"INVESTIMENTO","ERRO - VERIFICAR"))))</f>
        <v>FOLHA DE PESSOAL</v>
      </c>
      <c r="Z324" s="64">
        <f t="shared" si="9"/>
        <v>2568</v>
      </c>
      <c r="AA324" s="146">
        <v>256.8</v>
      </c>
      <c r="AB324" s="145"/>
      <c r="AC324" s="146">
        <v>2311.1999999999998</v>
      </c>
      <c r="AD324" s="122" t="s">
        <v>201</v>
      </c>
      <c r="AE324" s="122" t="s">
        <v>243</v>
      </c>
      <c r="AF324" s="122" t="s">
        <v>177</v>
      </c>
      <c r="AG324" s="122" t="s">
        <v>178</v>
      </c>
      <c r="AH324" s="122" t="s">
        <v>288</v>
      </c>
      <c r="AI324" s="122" t="s">
        <v>179</v>
      </c>
      <c r="AJ324" s="122" t="s">
        <v>176</v>
      </c>
      <c r="AK324" s="122" t="s">
        <v>120</v>
      </c>
      <c r="AL324" s="122" t="s">
        <v>174</v>
      </c>
      <c r="AM324" s="122" t="s">
        <v>119</v>
      </c>
      <c r="AN324" s="122" t="s">
        <v>784</v>
      </c>
      <c r="AO324" s="122" t="s">
        <v>947</v>
      </c>
    </row>
    <row r="325" spans="1:41" x14ac:dyDescent="0.25">
      <c r="A325" s="143" t="s">
        <v>1060</v>
      </c>
      <c r="B325" t="s">
        <v>539</v>
      </c>
      <c r="C325" t="s">
        <v>1061</v>
      </c>
      <c r="D325" t="s">
        <v>90</v>
      </c>
      <c r="E325" t="s">
        <v>117</v>
      </c>
      <c r="F325" s="51" t="str">
        <f>IFERROR(VLOOKUP(D325,'Tabelas auxiliares'!$A$3:$B$61,2,FALSE),"")</f>
        <v>SUGEPE-FOLHA - PASEP + AUX. MORADIA</v>
      </c>
      <c r="G325" s="51" t="str">
        <f>IFERROR(VLOOKUP($B325,'Tabelas auxiliares'!$A$65:$C$102,2,FALSE),"")</f>
        <v>Folha de Pagamento - Benefícios</v>
      </c>
      <c r="H325" s="51" t="str">
        <f>IFERROR(VLOOKUP($B325,'Tabelas auxiliares'!$A$65:$C$102,3,FALSE),"")</f>
        <v xml:space="preserve">AUXILIO FUNERAL / CONTRATACAO POR TEMPO DETERMINADO / BENEF.ASSIST. DO SERVIDOR E DO MILITAR / AUXILIO-ALIMENTACAO / AUXILIO-TRANSPORTE / INDENIZACOES E RESTITUICOES / DESPESAS DE EXERCICIOS ANTERIORES </v>
      </c>
      <c r="I325" s="144" t="s">
        <v>1651</v>
      </c>
      <c r="J325" s="144" t="s">
        <v>1652</v>
      </c>
      <c r="K325" s="144" t="s">
        <v>1748</v>
      </c>
      <c r="L325" s="144" t="s">
        <v>214</v>
      </c>
      <c r="M325" s="144" t="s">
        <v>176</v>
      </c>
      <c r="N325" s="144" t="s">
        <v>136</v>
      </c>
      <c r="O325" s="144" t="s">
        <v>227</v>
      </c>
      <c r="P325" s="144" t="s">
        <v>228</v>
      </c>
      <c r="Q325" s="144" t="s">
        <v>179</v>
      </c>
      <c r="R325" s="144" t="s">
        <v>176</v>
      </c>
      <c r="S325" s="144" t="s">
        <v>120</v>
      </c>
      <c r="T325" s="144" t="s">
        <v>173</v>
      </c>
      <c r="U325" s="144" t="s">
        <v>145</v>
      </c>
      <c r="V325" s="144" t="s">
        <v>773</v>
      </c>
      <c r="W325" s="144" t="s">
        <v>665</v>
      </c>
      <c r="X325" s="51" t="str">
        <f t="shared" si="10"/>
        <v>3</v>
      </c>
      <c r="Y325" s="51" t="str">
        <f>IF(T325="","",IF(T325&lt;&gt;'Tabelas auxiliares'!$B$236,"FOLHA DE PESSOAL",IF(X325='Tabelas auxiliares'!$A$237,"CUSTEIO",IF(X325='Tabelas auxiliares'!$A$236,"INVESTIMENTO","ERRO - VERIFICAR"))))</f>
        <v>FOLHA DE PESSOAL</v>
      </c>
      <c r="Z325" s="64">
        <f t="shared" ref="Z325:Z388" si="11">IF(AA325+AB325+AC325&lt;&gt;0,AA325+AB325+AC325,"")</f>
        <v>1050.42</v>
      </c>
      <c r="AA325" s="146">
        <v>65.87</v>
      </c>
      <c r="AB325" s="145"/>
      <c r="AC325" s="146">
        <v>984.55</v>
      </c>
      <c r="AD325" s="122" t="s">
        <v>201</v>
      </c>
      <c r="AE325" s="122" t="s">
        <v>242</v>
      </c>
      <c r="AF325" s="122" t="s">
        <v>177</v>
      </c>
      <c r="AG325" s="122" t="s">
        <v>178</v>
      </c>
      <c r="AH325" s="122" t="s">
        <v>288</v>
      </c>
      <c r="AI325" s="122" t="s">
        <v>179</v>
      </c>
      <c r="AJ325" s="122" t="s">
        <v>176</v>
      </c>
      <c r="AK325" s="122" t="s">
        <v>120</v>
      </c>
      <c r="AL325" s="122" t="s">
        <v>174</v>
      </c>
      <c r="AM325" s="122" t="s">
        <v>119</v>
      </c>
      <c r="AN325" s="122" t="s">
        <v>781</v>
      </c>
      <c r="AO325" s="122" t="s">
        <v>671</v>
      </c>
    </row>
    <row r="326" spans="1:41" x14ac:dyDescent="0.25">
      <c r="A326" s="143" t="s">
        <v>1060</v>
      </c>
      <c r="B326" t="s">
        <v>539</v>
      </c>
      <c r="C326" t="s">
        <v>1061</v>
      </c>
      <c r="D326" t="s">
        <v>90</v>
      </c>
      <c r="E326" t="s">
        <v>117</v>
      </c>
      <c r="F326" s="51" t="str">
        <f>IFERROR(VLOOKUP(D326,'Tabelas auxiliares'!$A$3:$B$61,2,FALSE),"")</f>
        <v>SUGEPE-FOLHA - PASEP + AUX. MORADIA</v>
      </c>
      <c r="G326" s="51" t="str">
        <f>IFERROR(VLOOKUP($B326,'Tabelas auxiliares'!$A$65:$C$102,2,FALSE),"")</f>
        <v>Folha de Pagamento - Benefícios</v>
      </c>
      <c r="H326" s="51" t="str">
        <f>IFERROR(VLOOKUP($B326,'Tabelas auxiliares'!$A$65:$C$102,3,FALSE),"")</f>
        <v xml:space="preserve">AUXILIO FUNERAL / CONTRATACAO POR TEMPO DETERMINADO / BENEF.ASSIST. DO SERVIDOR E DO MILITAR / AUXILIO-ALIMENTACAO / AUXILIO-TRANSPORTE / INDENIZACOES E RESTITUICOES / DESPESAS DE EXERCICIOS ANTERIORES </v>
      </c>
      <c r="I326" s="144" t="s">
        <v>1651</v>
      </c>
      <c r="J326" s="144" t="s">
        <v>1652</v>
      </c>
      <c r="K326" s="144" t="s">
        <v>1749</v>
      </c>
      <c r="L326" s="144" t="s">
        <v>214</v>
      </c>
      <c r="M326" s="144" t="s">
        <v>176</v>
      </c>
      <c r="N326" s="144" t="s">
        <v>136</v>
      </c>
      <c r="O326" s="144" t="s">
        <v>229</v>
      </c>
      <c r="P326" s="144" t="s">
        <v>230</v>
      </c>
      <c r="Q326" s="144" t="s">
        <v>179</v>
      </c>
      <c r="R326" s="144" t="s">
        <v>176</v>
      </c>
      <c r="S326" s="144" t="s">
        <v>120</v>
      </c>
      <c r="T326" s="144" t="s">
        <v>173</v>
      </c>
      <c r="U326" s="144" t="s">
        <v>150</v>
      </c>
      <c r="V326" s="144" t="s">
        <v>774</v>
      </c>
      <c r="W326" s="144" t="s">
        <v>939</v>
      </c>
      <c r="X326" s="51" t="str">
        <f t="shared" si="10"/>
        <v>3</v>
      </c>
      <c r="Y326" s="51" t="str">
        <f>IF(T326="","",IF(T326&lt;&gt;'Tabelas auxiliares'!$B$236,"FOLHA DE PESSOAL",IF(X326='Tabelas auxiliares'!$A$237,"CUSTEIO",IF(X326='Tabelas auxiliares'!$A$236,"INVESTIMENTO","ERRO - VERIFICAR"))))</f>
        <v>FOLHA DE PESSOAL</v>
      </c>
      <c r="Z326" s="64">
        <f t="shared" si="11"/>
        <v>1318.5</v>
      </c>
      <c r="AA326" s="145"/>
      <c r="AB326" s="145"/>
      <c r="AC326" s="146">
        <v>1318.5</v>
      </c>
      <c r="AD326" s="122" t="s">
        <v>201</v>
      </c>
      <c r="AE326" s="122" t="s">
        <v>244</v>
      </c>
      <c r="AF326" s="122" t="s">
        <v>177</v>
      </c>
      <c r="AG326" s="122" t="s">
        <v>178</v>
      </c>
      <c r="AH326" s="122" t="s">
        <v>288</v>
      </c>
      <c r="AI326" s="122" t="s">
        <v>179</v>
      </c>
      <c r="AJ326" s="122" t="s">
        <v>176</v>
      </c>
      <c r="AK326" s="122" t="s">
        <v>120</v>
      </c>
      <c r="AL326" s="122" t="s">
        <v>174</v>
      </c>
      <c r="AM326" s="122" t="s">
        <v>119</v>
      </c>
      <c r="AN326" s="122" t="s">
        <v>781</v>
      </c>
      <c r="AO326" s="122" t="s">
        <v>671</v>
      </c>
    </row>
    <row r="327" spans="1:41" x14ac:dyDescent="0.25">
      <c r="A327" s="143" t="s">
        <v>1060</v>
      </c>
      <c r="B327" t="s">
        <v>539</v>
      </c>
      <c r="C327" t="s">
        <v>1061</v>
      </c>
      <c r="D327" t="s">
        <v>90</v>
      </c>
      <c r="E327" t="s">
        <v>117</v>
      </c>
      <c r="F327" s="51" t="str">
        <f>IFERROR(VLOOKUP(D327,'Tabelas auxiliares'!$A$3:$B$61,2,FALSE),"")</f>
        <v>SUGEPE-FOLHA - PASEP + AUX. MORADIA</v>
      </c>
      <c r="G327" s="51" t="str">
        <f>IFERROR(VLOOKUP($B327,'Tabelas auxiliares'!$A$65:$C$102,2,FALSE),"")</f>
        <v>Folha de Pagamento - Benefícios</v>
      </c>
      <c r="H327" s="51" t="str">
        <f>IFERROR(VLOOKUP($B327,'Tabelas auxiliares'!$A$65:$C$102,3,FALSE),"")</f>
        <v xml:space="preserve">AUXILIO FUNERAL / CONTRATACAO POR TEMPO DETERMINADO / BENEF.ASSIST. DO SERVIDOR E DO MILITAR / AUXILIO-ALIMENTACAO / AUXILIO-TRANSPORTE / INDENIZACOES E RESTITUICOES / DESPESAS DE EXERCICIOS ANTERIORES </v>
      </c>
      <c r="I327" s="144" t="s">
        <v>1651</v>
      </c>
      <c r="J327" s="144" t="s">
        <v>1652</v>
      </c>
      <c r="K327" s="144" t="s">
        <v>1750</v>
      </c>
      <c r="L327" s="144" t="s">
        <v>214</v>
      </c>
      <c r="M327" s="144" t="s">
        <v>176</v>
      </c>
      <c r="N327" s="144" t="s">
        <v>136</v>
      </c>
      <c r="O327" s="144" t="s">
        <v>183</v>
      </c>
      <c r="P327" s="144" t="s">
        <v>226</v>
      </c>
      <c r="Q327" s="144" t="s">
        <v>179</v>
      </c>
      <c r="R327" s="144" t="s">
        <v>176</v>
      </c>
      <c r="S327" s="144" t="s">
        <v>120</v>
      </c>
      <c r="T327" s="144" t="s">
        <v>173</v>
      </c>
      <c r="U327" s="144" t="s">
        <v>148</v>
      </c>
      <c r="V327" s="144" t="s">
        <v>775</v>
      </c>
      <c r="W327" s="144" t="s">
        <v>666</v>
      </c>
      <c r="X327" s="51" t="str">
        <f t="shared" si="10"/>
        <v>3</v>
      </c>
      <c r="Y327" s="51" t="str">
        <f>IF(T327="","",IF(T327&lt;&gt;'Tabelas auxiliares'!$B$236,"FOLHA DE PESSOAL",IF(X327='Tabelas auxiliares'!$A$237,"CUSTEIO",IF(X327='Tabelas auxiliares'!$A$236,"INVESTIMENTO","ERRO - VERIFICAR"))))</f>
        <v>FOLHA DE PESSOAL</v>
      </c>
      <c r="Z327" s="64">
        <f t="shared" si="11"/>
        <v>69336</v>
      </c>
      <c r="AA327" s="146">
        <v>6339.75</v>
      </c>
      <c r="AB327" s="145"/>
      <c r="AC327" s="146">
        <v>62996.25</v>
      </c>
      <c r="AD327" s="122" t="s">
        <v>245</v>
      </c>
      <c r="AE327" s="122" t="s">
        <v>238</v>
      </c>
      <c r="AF327" s="122" t="s">
        <v>177</v>
      </c>
      <c r="AG327" s="122" t="s">
        <v>178</v>
      </c>
      <c r="AH327" s="122" t="s">
        <v>288</v>
      </c>
      <c r="AI327" s="122" t="s">
        <v>179</v>
      </c>
      <c r="AJ327" s="122" t="s">
        <v>176</v>
      </c>
      <c r="AK327" s="122" t="s">
        <v>120</v>
      </c>
      <c r="AL327" s="122" t="s">
        <v>174</v>
      </c>
      <c r="AM327" s="122" t="s">
        <v>119</v>
      </c>
      <c r="AN327" s="122" t="s">
        <v>781</v>
      </c>
      <c r="AO327" s="122" t="s">
        <v>671</v>
      </c>
    </row>
    <row r="328" spans="1:41" x14ac:dyDescent="0.25">
      <c r="A328" s="143" t="s">
        <v>1060</v>
      </c>
      <c r="B328" t="s">
        <v>539</v>
      </c>
      <c r="C328" t="s">
        <v>1061</v>
      </c>
      <c r="D328" t="s">
        <v>90</v>
      </c>
      <c r="E328" t="s">
        <v>117</v>
      </c>
      <c r="F328" s="51" t="str">
        <f>IFERROR(VLOOKUP(D328,'Tabelas auxiliares'!$A$3:$B$61,2,FALSE),"")</f>
        <v>SUGEPE-FOLHA - PASEP + AUX. MORADIA</v>
      </c>
      <c r="G328" s="51" t="str">
        <f>IFERROR(VLOOKUP($B328,'Tabelas auxiliares'!$A$65:$C$102,2,FALSE),"")</f>
        <v>Folha de Pagamento - Benefícios</v>
      </c>
      <c r="H328" s="51" t="str">
        <f>IFERROR(VLOOKUP($B328,'Tabelas auxiliares'!$A$65:$C$102,3,FALSE),"")</f>
        <v xml:space="preserve">AUXILIO FUNERAL / CONTRATACAO POR TEMPO DETERMINADO / BENEF.ASSIST. DO SERVIDOR E DO MILITAR / AUXILIO-ALIMENTACAO / AUXILIO-TRANSPORTE / INDENIZACOES E RESTITUICOES / DESPESAS DE EXERCICIOS ANTERIORES </v>
      </c>
      <c r="I328" s="144" t="s">
        <v>1651</v>
      </c>
      <c r="J328" s="144" t="s">
        <v>1652</v>
      </c>
      <c r="K328" s="144" t="s">
        <v>1751</v>
      </c>
      <c r="L328" s="144" t="s">
        <v>214</v>
      </c>
      <c r="M328" s="144" t="s">
        <v>176</v>
      </c>
      <c r="N328" s="144" t="s">
        <v>136</v>
      </c>
      <c r="O328" s="144" t="s">
        <v>224</v>
      </c>
      <c r="P328" s="144" t="s">
        <v>225</v>
      </c>
      <c r="Q328" s="144" t="s">
        <v>179</v>
      </c>
      <c r="R328" s="144" t="s">
        <v>176</v>
      </c>
      <c r="S328" s="144" t="s">
        <v>120</v>
      </c>
      <c r="T328" s="144" t="s">
        <v>173</v>
      </c>
      <c r="U328" s="144" t="s">
        <v>146</v>
      </c>
      <c r="V328" s="144" t="s">
        <v>776</v>
      </c>
      <c r="W328" s="144" t="s">
        <v>667</v>
      </c>
      <c r="X328" s="51" t="str">
        <f t="shared" si="10"/>
        <v>3</v>
      </c>
      <c r="Y328" s="51" t="str">
        <f>IF(T328="","",IF(T328&lt;&gt;'Tabelas auxiliares'!$B$236,"FOLHA DE PESSOAL",IF(X328='Tabelas auxiliares'!$A$237,"CUSTEIO",IF(X328='Tabelas auxiliares'!$A$236,"INVESTIMENTO","ERRO - VERIFICAR"))))</f>
        <v>FOLHA DE PESSOAL</v>
      </c>
      <c r="Z328" s="64">
        <f t="shared" si="11"/>
        <v>670969.97</v>
      </c>
      <c r="AA328" s="146">
        <v>2311.5100000000002</v>
      </c>
      <c r="AB328" s="145"/>
      <c r="AC328" s="146">
        <v>668658.46</v>
      </c>
      <c r="AD328" s="122" t="s">
        <v>346</v>
      </c>
      <c r="AE328" s="122" t="s">
        <v>347</v>
      </c>
      <c r="AF328" s="122" t="s">
        <v>177</v>
      </c>
      <c r="AG328" s="122" t="s">
        <v>178</v>
      </c>
      <c r="AH328" s="122" t="s">
        <v>288</v>
      </c>
      <c r="AI328" s="122" t="s">
        <v>179</v>
      </c>
      <c r="AJ328" s="122" t="s">
        <v>176</v>
      </c>
      <c r="AK328" s="122" t="s">
        <v>120</v>
      </c>
      <c r="AL328" s="122" t="s">
        <v>174</v>
      </c>
      <c r="AM328" s="122" t="s">
        <v>119</v>
      </c>
      <c r="AN328" s="122" t="s">
        <v>785</v>
      </c>
      <c r="AO328" s="122" t="s">
        <v>673</v>
      </c>
    </row>
    <row r="329" spans="1:41" x14ac:dyDescent="0.25">
      <c r="A329" s="143" t="s">
        <v>1060</v>
      </c>
      <c r="B329" t="s">
        <v>539</v>
      </c>
      <c r="C329" t="s">
        <v>1061</v>
      </c>
      <c r="D329" t="s">
        <v>90</v>
      </c>
      <c r="E329" t="s">
        <v>117</v>
      </c>
      <c r="F329" s="51" t="str">
        <f>IFERROR(VLOOKUP(D329,'Tabelas auxiliares'!$A$3:$B$61,2,FALSE),"")</f>
        <v>SUGEPE-FOLHA - PASEP + AUX. MORADIA</v>
      </c>
      <c r="G329" s="51" t="str">
        <f>IFERROR(VLOOKUP($B329,'Tabelas auxiliares'!$A$65:$C$102,2,FALSE),"")</f>
        <v>Folha de Pagamento - Benefícios</v>
      </c>
      <c r="H329" s="51" t="str">
        <f>IFERROR(VLOOKUP($B329,'Tabelas auxiliares'!$A$65:$C$102,3,FALSE),"")</f>
        <v xml:space="preserve">AUXILIO FUNERAL / CONTRATACAO POR TEMPO DETERMINADO / BENEF.ASSIST. DO SERVIDOR E DO MILITAR / AUXILIO-ALIMENTACAO / AUXILIO-TRANSPORTE / INDENIZACOES E RESTITUICOES / DESPESAS DE EXERCICIOS ANTERIORES </v>
      </c>
      <c r="I329" s="144" t="s">
        <v>1651</v>
      </c>
      <c r="J329" s="144" t="s">
        <v>1652</v>
      </c>
      <c r="K329" s="144" t="s">
        <v>1752</v>
      </c>
      <c r="L329" s="144" t="s">
        <v>214</v>
      </c>
      <c r="M329" s="144" t="s">
        <v>176</v>
      </c>
      <c r="N329" s="144" t="s">
        <v>136</v>
      </c>
      <c r="O329" s="144" t="s">
        <v>227</v>
      </c>
      <c r="P329" s="144" t="s">
        <v>228</v>
      </c>
      <c r="Q329" s="144" t="s">
        <v>179</v>
      </c>
      <c r="R329" s="144" t="s">
        <v>176</v>
      </c>
      <c r="S329" s="144" t="s">
        <v>120</v>
      </c>
      <c r="T329" s="144" t="s">
        <v>173</v>
      </c>
      <c r="U329" s="144" t="s">
        <v>145</v>
      </c>
      <c r="V329" s="144" t="s">
        <v>777</v>
      </c>
      <c r="W329" s="144" t="s">
        <v>668</v>
      </c>
      <c r="X329" s="51" t="str">
        <f t="shared" si="10"/>
        <v>3</v>
      </c>
      <c r="Y329" s="51" t="str">
        <f>IF(T329="","",IF(T329&lt;&gt;'Tabelas auxiliares'!$B$236,"FOLHA DE PESSOAL",IF(X329='Tabelas auxiliares'!$A$237,"CUSTEIO",IF(X329='Tabelas auxiliares'!$A$236,"INVESTIMENTO","ERRO - VERIFICAR"))))</f>
        <v>FOLHA DE PESSOAL</v>
      </c>
      <c r="Z329" s="64">
        <f t="shared" si="11"/>
        <v>141754.99</v>
      </c>
      <c r="AA329" s="146">
        <v>72019.55</v>
      </c>
      <c r="AB329" s="145"/>
      <c r="AC329" s="146">
        <v>69735.44</v>
      </c>
      <c r="AD329" s="122" t="s">
        <v>125</v>
      </c>
      <c r="AE329" s="122" t="s">
        <v>343</v>
      </c>
      <c r="AF329" s="122" t="s">
        <v>177</v>
      </c>
      <c r="AG329" s="122" t="s">
        <v>178</v>
      </c>
      <c r="AH329" s="122" t="s">
        <v>288</v>
      </c>
      <c r="AI329" s="122" t="s">
        <v>179</v>
      </c>
      <c r="AJ329" s="122" t="s">
        <v>176</v>
      </c>
      <c r="AK329" s="122" t="s">
        <v>120</v>
      </c>
      <c r="AL329" s="122" t="s">
        <v>174</v>
      </c>
      <c r="AM329" s="122" t="s">
        <v>119</v>
      </c>
      <c r="AN329" s="122" t="s">
        <v>794</v>
      </c>
      <c r="AO329" s="122" t="s">
        <v>670</v>
      </c>
    </row>
    <row r="330" spans="1:41" x14ac:dyDescent="0.25">
      <c r="A330" s="143" t="s">
        <v>1060</v>
      </c>
      <c r="B330" t="s">
        <v>539</v>
      </c>
      <c r="C330" t="s">
        <v>1061</v>
      </c>
      <c r="D330" t="s">
        <v>90</v>
      </c>
      <c r="E330" t="s">
        <v>117</v>
      </c>
      <c r="F330" s="51" t="str">
        <f>IFERROR(VLOOKUP(D330,'Tabelas auxiliares'!$A$3:$B$61,2,FALSE),"")</f>
        <v>SUGEPE-FOLHA - PASEP + AUX. MORADIA</v>
      </c>
      <c r="G330" s="51" t="str">
        <f>IFERROR(VLOOKUP($B330,'Tabelas auxiliares'!$A$65:$C$102,2,FALSE),"")</f>
        <v>Folha de Pagamento - Benefícios</v>
      </c>
      <c r="H330" s="51" t="str">
        <f>IFERROR(VLOOKUP($B330,'Tabelas auxiliares'!$A$65:$C$102,3,FALSE),"")</f>
        <v xml:space="preserve">AUXILIO FUNERAL / CONTRATACAO POR TEMPO DETERMINADO / BENEF.ASSIST. DO SERVIDOR E DO MILITAR / AUXILIO-ALIMENTACAO / AUXILIO-TRANSPORTE / INDENIZACOES E RESTITUICOES / DESPESAS DE EXERCICIOS ANTERIORES </v>
      </c>
      <c r="I330" s="144" t="s">
        <v>1651</v>
      </c>
      <c r="J330" s="144" t="s">
        <v>1652</v>
      </c>
      <c r="K330" s="144" t="s">
        <v>1753</v>
      </c>
      <c r="L330" s="144" t="s">
        <v>214</v>
      </c>
      <c r="M330" s="144" t="s">
        <v>176</v>
      </c>
      <c r="N330" s="144" t="s">
        <v>138</v>
      </c>
      <c r="O330" s="144" t="s">
        <v>183</v>
      </c>
      <c r="P330" s="144" t="s">
        <v>211</v>
      </c>
      <c r="Q330" s="144" t="s">
        <v>179</v>
      </c>
      <c r="R330" s="144" t="s">
        <v>176</v>
      </c>
      <c r="S330" s="144" t="s">
        <v>120</v>
      </c>
      <c r="T330" s="144" t="s">
        <v>173</v>
      </c>
      <c r="U330" s="144" t="s">
        <v>149</v>
      </c>
      <c r="V330" s="144" t="s">
        <v>739</v>
      </c>
      <c r="W330" s="144" t="s">
        <v>646</v>
      </c>
      <c r="X330" s="51" t="str">
        <f t="shared" si="10"/>
        <v>3</v>
      </c>
      <c r="Y330" s="51" t="str">
        <f>IF(T330="","",IF(T330&lt;&gt;'Tabelas auxiliares'!$B$236,"FOLHA DE PESSOAL",IF(X330='Tabelas auxiliares'!$A$237,"CUSTEIO",IF(X330='Tabelas auxiliares'!$A$236,"INVESTIMENTO","ERRO - VERIFICAR"))))</f>
        <v>FOLHA DE PESSOAL</v>
      </c>
      <c r="Z330" s="64">
        <f t="shared" si="11"/>
        <v>176814.91999999998</v>
      </c>
      <c r="AA330" s="146">
        <v>1187.08</v>
      </c>
      <c r="AB330" s="145"/>
      <c r="AC330" s="146">
        <v>175627.84</v>
      </c>
      <c r="AD330" s="122" t="s">
        <v>349</v>
      </c>
      <c r="AE330" s="122" t="s">
        <v>351</v>
      </c>
      <c r="AF330" s="122" t="s">
        <v>177</v>
      </c>
      <c r="AG330" s="122" t="s">
        <v>178</v>
      </c>
      <c r="AH330" s="122" t="s">
        <v>288</v>
      </c>
      <c r="AI330" s="122" t="s">
        <v>179</v>
      </c>
      <c r="AJ330" s="122" t="s">
        <v>176</v>
      </c>
      <c r="AK330" s="122" t="s">
        <v>120</v>
      </c>
      <c r="AL330" s="122" t="s">
        <v>174</v>
      </c>
      <c r="AM330" s="122" t="s">
        <v>119</v>
      </c>
      <c r="AN330" s="122" t="s">
        <v>783</v>
      </c>
      <c r="AO330" s="122" t="s">
        <v>672</v>
      </c>
    </row>
    <row r="331" spans="1:41" x14ac:dyDescent="0.25">
      <c r="A331" s="143" t="s">
        <v>1060</v>
      </c>
      <c r="B331" t="s">
        <v>539</v>
      </c>
      <c r="C331" t="s">
        <v>1061</v>
      </c>
      <c r="D331" t="s">
        <v>90</v>
      </c>
      <c r="E331" t="s">
        <v>117</v>
      </c>
      <c r="F331" s="51" t="str">
        <f>IFERROR(VLOOKUP(D331,'Tabelas auxiliares'!$A$3:$B$61,2,FALSE),"")</f>
        <v>SUGEPE-FOLHA - PASEP + AUX. MORADIA</v>
      </c>
      <c r="G331" s="51" t="str">
        <f>IFERROR(VLOOKUP($B331,'Tabelas auxiliares'!$A$65:$C$102,2,FALSE),"")</f>
        <v>Folha de Pagamento - Benefícios</v>
      </c>
      <c r="H331" s="51" t="str">
        <f>IFERROR(VLOOKUP($B331,'Tabelas auxiliares'!$A$65:$C$102,3,FALSE),"")</f>
        <v xml:space="preserve">AUXILIO FUNERAL / CONTRATACAO POR TEMPO DETERMINADO / BENEF.ASSIST. DO SERVIDOR E DO MILITAR / AUXILIO-ALIMENTACAO / AUXILIO-TRANSPORTE / INDENIZACOES E RESTITUICOES / DESPESAS DE EXERCICIOS ANTERIORES </v>
      </c>
      <c r="I331" s="144" t="s">
        <v>1212</v>
      </c>
      <c r="J331" s="144" t="s">
        <v>1754</v>
      </c>
      <c r="K331" s="144" t="s">
        <v>1755</v>
      </c>
      <c r="L331" s="144" t="s">
        <v>231</v>
      </c>
      <c r="M331" s="144" t="s">
        <v>210</v>
      </c>
      <c r="N331" s="144" t="s">
        <v>138</v>
      </c>
      <c r="O331" s="144" t="s">
        <v>183</v>
      </c>
      <c r="P331" s="144" t="s">
        <v>211</v>
      </c>
      <c r="Q331" s="144" t="s">
        <v>179</v>
      </c>
      <c r="R331" s="144" t="s">
        <v>176</v>
      </c>
      <c r="S331" s="144" t="s">
        <v>120</v>
      </c>
      <c r="T331" s="144" t="s">
        <v>173</v>
      </c>
      <c r="U331" s="144" t="s">
        <v>149</v>
      </c>
      <c r="V331" s="144" t="s">
        <v>739</v>
      </c>
      <c r="W331" s="144" t="s">
        <v>646</v>
      </c>
      <c r="X331" s="51" t="str">
        <f t="shared" si="10"/>
        <v>3</v>
      </c>
      <c r="Y331" s="51" t="str">
        <f>IF(T331="","",IF(T331&lt;&gt;'Tabelas auxiliares'!$B$236,"FOLHA DE PESSOAL",IF(X331='Tabelas auxiliares'!$A$237,"CUSTEIO",IF(X331='Tabelas auxiliares'!$A$236,"INVESTIMENTO","ERRO - VERIFICAR"))))</f>
        <v>FOLHA DE PESSOAL</v>
      </c>
      <c r="Z331" s="64">
        <f t="shared" si="11"/>
        <v>1537.1299999999999</v>
      </c>
      <c r="AA331" s="146">
        <v>23.27</v>
      </c>
      <c r="AB331" s="145"/>
      <c r="AC331" s="146">
        <v>1513.86</v>
      </c>
      <c r="AD331" s="122" t="s">
        <v>349</v>
      </c>
      <c r="AE331" s="122" t="s">
        <v>350</v>
      </c>
      <c r="AF331" s="122" t="s">
        <v>177</v>
      </c>
      <c r="AG331" s="122" t="s">
        <v>178</v>
      </c>
      <c r="AH331" s="122" t="s">
        <v>288</v>
      </c>
      <c r="AI331" s="122" t="s">
        <v>179</v>
      </c>
      <c r="AJ331" s="122" t="s">
        <v>176</v>
      </c>
      <c r="AK331" s="122" t="s">
        <v>120</v>
      </c>
      <c r="AL331" s="122" t="s">
        <v>174</v>
      </c>
      <c r="AM331" s="122" t="s">
        <v>119</v>
      </c>
      <c r="AN331" s="122" t="s">
        <v>783</v>
      </c>
      <c r="AO331" s="122" t="s">
        <v>672</v>
      </c>
    </row>
    <row r="332" spans="1:41" x14ac:dyDescent="0.25">
      <c r="A332" s="143" t="s">
        <v>1060</v>
      </c>
      <c r="B332" t="s">
        <v>539</v>
      </c>
      <c r="C332" t="s">
        <v>1061</v>
      </c>
      <c r="D332" t="s">
        <v>90</v>
      </c>
      <c r="E332" t="s">
        <v>117</v>
      </c>
      <c r="F332" s="51" t="str">
        <f>IFERROR(VLOOKUP(D332,'Tabelas auxiliares'!$A$3:$B$61,2,FALSE),"")</f>
        <v>SUGEPE-FOLHA - PASEP + AUX. MORADIA</v>
      </c>
      <c r="G332" s="51" t="str">
        <f>IFERROR(VLOOKUP($B332,'Tabelas auxiliares'!$A$65:$C$102,2,FALSE),"")</f>
        <v>Folha de Pagamento - Benefícios</v>
      </c>
      <c r="H332" s="51" t="str">
        <f>IFERROR(VLOOKUP($B332,'Tabelas auxiliares'!$A$65:$C$102,3,FALSE),"")</f>
        <v xml:space="preserve">AUXILIO FUNERAL / CONTRATACAO POR TEMPO DETERMINADO / BENEF.ASSIST. DO SERVIDOR E DO MILITAR / AUXILIO-ALIMENTACAO / AUXILIO-TRANSPORTE / INDENIZACOES E RESTITUICOES / DESPESAS DE EXERCICIOS ANTERIORES </v>
      </c>
      <c r="I332" s="144" t="s">
        <v>1228</v>
      </c>
      <c r="J332" s="144" t="s">
        <v>1671</v>
      </c>
      <c r="K332" s="144" t="s">
        <v>1756</v>
      </c>
      <c r="L332" s="144" t="s">
        <v>223</v>
      </c>
      <c r="M332" s="144" t="s">
        <v>176</v>
      </c>
      <c r="N332" s="144" t="s">
        <v>136</v>
      </c>
      <c r="O332" s="144" t="s">
        <v>224</v>
      </c>
      <c r="P332" s="144" t="s">
        <v>225</v>
      </c>
      <c r="Q332" s="144" t="s">
        <v>179</v>
      </c>
      <c r="R332" s="144" t="s">
        <v>176</v>
      </c>
      <c r="S332" s="144" t="s">
        <v>120</v>
      </c>
      <c r="T332" s="144" t="s">
        <v>173</v>
      </c>
      <c r="U332" s="144" t="s">
        <v>146</v>
      </c>
      <c r="V332" s="144" t="s">
        <v>771</v>
      </c>
      <c r="W332" s="144" t="s">
        <v>663</v>
      </c>
      <c r="X332" s="51" t="str">
        <f t="shared" si="10"/>
        <v>3</v>
      </c>
      <c r="Y332" s="51" t="str">
        <f>IF(T332="","",IF(T332&lt;&gt;'Tabelas auxiliares'!$B$236,"FOLHA DE PESSOAL",IF(X332='Tabelas auxiliares'!$A$237,"CUSTEIO",IF(X332='Tabelas auxiliares'!$A$236,"INVESTIMENTO","ERRO - VERIFICAR"))))</f>
        <v>FOLHA DE PESSOAL</v>
      </c>
      <c r="Z332" s="64">
        <f t="shared" si="11"/>
        <v>29645.08</v>
      </c>
      <c r="AA332" s="146">
        <v>2206.7199999999998</v>
      </c>
      <c r="AB332" s="145"/>
      <c r="AC332" s="146">
        <v>27438.36</v>
      </c>
      <c r="AD332" s="122" t="s">
        <v>348</v>
      </c>
      <c r="AE332" s="122" t="s">
        <v>1048</v>
      </c>
      <c r="AF332" s="122" t="s">
        <v>177</v>
      </c>
      <c r="AG332" s="122" t="s">
        <v>178</v>
      </c>
      <c r="AH332" s="122" t="s">
        <v>288</v>
      </c>
      <c r="AI332" s="122" t="s">
        <v>179</v>
      </c>
      <c r="AJ332" s="122" t="s">
        <v>176</v>
      </c>
      <c r="AK332" s="122" t="s">
        <v>120</v>
      </c>
      <c r="AL332" s="122" t="s">
        <v>174</v>
      </c>
      <c r="AM332" s="122" t="s">
        <v>119</v>
      </c>
      <c r="AN332" s="122" t="s">
        <v>781</v>
      </c>
      <c r="AO332" s="122" t="s">
        <v>671</v>
      </c>
    </row>
    <row r="333" spans="1:41" x14ac:dyDescent="0.25">
      <c r="A333" s="143" t="s">
        <v>1060</v>
      </c>
      <c r="B333" t="s">
        <v>539</v>
      </c>
      <c r="C333" t="s">
        <v>1061</v>
      </c>
      <c r="D333" t="s">
        <v>90</v>
      </c>
      <c r="E333" t="s">
        <v>117</v>
      </c>
      <c r="F333" s="51" t="str">
        <f>IFERROR(VLOOKUP(D333,'Tabelas auxiliares'!$A$3:$B$61,2,FALSE),"")</f>
        <v>SUGEPE-FOLHA - PASEP + AUX. MORADIA</v>
      </c>
      <c r="G333" s="51" t="str">
        <f>IFERROR(VLOOKUP($B333,'Tabelas auxiliares'!$A$65:$C$102,2,FALSE),"")</f>
        <v>Folha de Pagamento - Benefícios</v>
      </c>
      <c r="H333" s="51" t="str">
        <f>IFERROR(VLOOKUP($B333,'Tabelas auxiliares'!$A$65:$C$102,3,FALSE),"")</f>
        <v xml:space="preserve">AUXILIO FUNERAL / CONTRATACAO POR TEMPO DETERMINADO / BENEF.ASSIST. DO SERVIDOR E DO MILITAR / AUXILIO-ALIMENTACAO / AUXILIO-TRANSPORTE / INDENIZACOES E RESTITUICOES / DESPESAS DE EXERCICIOS ANTERIORES </v>
      </c>
      <c r="I333" s="144" t="s">
        <v>1228</v>
      </c>
      <c r="J333" s="144" t="s">
        <v>1671</v>
      </c>
      <c r="K333" s="144" t="s">
        <v>1757</v>
      </c>
      <c r="L333" s="144" t="s">
        <v>223</v>
      </c>
      <c r="M333" s="144" t="s">
        <v>176</v>
      </c>
      <c r="N333" s="144" t="s">
        <v>136</v>
      </c>
      <c r="O333" s="144" t="s">
        <v>183</v>
      </c>
      <c r="P333" s="144" t="s">
        <v>226</v>
      </c>
      <c r="Q333" s="144" t="s">
        <v>179</v>
      </c>
      <c r="R333" s="144" t="s">
        <v>176</v>
      </c>
      <c r="S333" s="144" t="s">
        <v>120</v>
      </c>
      <c r="T333" s="144" t="s">
        <v>173</v>
      </c>
      <c r="U333" s="144" t="s">
        <v>148</v>
      </c>
      <c r="V333" s="144" t="s">
        <v>772</v>
      </c>
      <c r="W333" s="144" t="s">
        <v>664</v>
      </c>
      <c r="X333" s="51" t="str">
        <f t="shared" si="10"/>
        <v>3</v>
      </c>
      <c r="Y333" s="51" t="str">
        <f>IF(T333="","",IF(T333&lt;&gt;'Tabelas auxiliares'!$B$236,"FOLHA DE PESSOAL",IF(X333='Tabelas auxiliares'!$A$237,"CUSTEIO",IF(X333='Tabelas auxiliares'!$A$236,"INVESTIMENTO","ERRO - VERIFICAR"))))</f>
        <v>FOLHA DE PESSOAL</v>
      </c>
      <c r="Z333" s="64">
        <f t="shared" si="11"/>
        <v>2568</v>
      </c>
      <c r="AA333" s="146">
        <v>256.8</v>
      </c>
      <c r="AB333" s="145"/>
      <c r="AC333" s="146">
        <v>2311.1999999999998</v>
      </c>
      <c r="AD333" s="122" t="s">
        <v>948</v>
      </c>
      <c r="AE333" s="122" t="s">
        <v>949</v>
      </c>
      <c r="AF333" s="122" t="s">
        <v>177</v>
      </c>
      <c r="AG333" s="122" t="s">
        <v>178</v>
      </c>
      <c r="AH333" s="122" t="s">
        <v>288</v>
      </c>
      <c r="AI333" s="122" t="s">
        <v>179</v>
      </c>
      <c r="AJ333" s="122" t="s">
        <v>176</v>
      </c>
      <c r="AK333" s="122" t="s">
        <v>120</v>
      </c>
      <c r="AL333" s="122" t="s">
        <v>174</v>
      </c>
      <c r="AM333" s="122" t="s">
        <v>119</v>
      </c>
      <c r="AN333" s="122" t="s">
        <v>820</v>
      </c>
      <c r="AO333" s="122" t="s">
        <v>705</v>
      </c>
    </row>
    <row r="334" spans="1:41" x14ac:dyDescent="0.25">
      <c r="A334" s="143" t="s">
        <v>1060</v>
      </c>
      <c r="B334" t="s">
        <v>539</v>
      </c>
      <c r="C334" t="s">
        <v>1061</v>
      </c>
      <c r="D334" t="s">
        <v>90</v>
      </c>
      <c r="E334" t="s">
        <v>117</v>
      </c>
      <c r="F334" s="51" t="str">
        <f>IFERROR(VLOOKUP(D334,'Tabelas auxiliares'!$A$3:$B$61,2,FALSE),"")</f>
        <v>SUGEPE-FOLHA - PASEP + AUX. MORADIA</v>
      </c>
      <c r="G334" s="51" t="str">
        <f>IFERROR(VLOOKUP($B334,'Tabelas auxiliares'!$A$65:$C$102,2,FALSE),"")</f>
        <v>Folha de Pagamento - Benefícios</v>
      </c>
      <c r="H334" s="51" t="str">
        <f>IFERROR(VLOOKUP($B334,'Tabelas auxiliares'!$A$65:$C$102,3,FALSE),"")</f>
        <v xml:space="preserve">AUXILIO FUNERAL / CONTRATACAO POR TEMPO DETERMINADO / BENEF.ASSIST. DO SERVIDOR E DO MILITAR / AUXILIO-ALIMENTACAO / AUXILIO-TRANSPORTE / INDENIZACOES E RESTITUICOES / DESPESAS DE EXERCICIOS ANTERIORES </v>
      </c>
      <c r="I334" s="144" t="s">
        <v>1228</v>
      </c>
      <c r="J334" s="144" t="s">
        <v>1671</v>
      </c>
      <c r="K334" s="144" t="s">
        <v>1758</v>
      </c>
      <c r="L334" s="144" t="s">
        <v>223</v>
      </c>
      <c r="M334" s="144" t="s">
        <v>176</v>
      </c>
      <c r="N334" s="144" t="s">
        <v>136</v>
      </c>
      <c r="O334" s="144" t="s">
        <v>227</v>
      </c>
      <c r="P334" s="144" t="s">
        <v>228</v>
      </c>
      <c r="Q334" s="144" t="s">
        <v>179</v>
      </c>
      <c r="R334" s="144" t="s">
        <v>176</v>
      </c>
      <c r="S334" s="144" t="s">
        <v>120</v>
      </c>
      <c r="T334" s="144" t="s">
        <v>173</v>
      </c>
      <c r="U334" s="144" t="s">
        <v>145</v>
      </c>
      <c r="V334" s="144" t="s">
        <v>773</v>
      </c>
      <c r="W334" s="144" t="s">
        <v>665</v>
      </c>
      <c r="X334" s="51" t="str">
        <f t="shared" si="10"/>
        <v>3</v>
      </c>
      <c r="Y334" s="51" t="str">
        <f>IF(T334="","",IF(T334&lt;&gt;'Tabelas auxiliares'!$B$236,"FOLHA DE PESSOAL",IF(X334='Tabelas auxiliares'!$A$237,"CUSTEIO",IF(X334='Tabelas auxiliares'!$A$236,"INVESTIMENTO","ERRO - VERIFICAR"))))</f>
        <v>FOLHA DE PESSOAL</v>
      </c>
      <c r="Z334" s="64">
        <f t="shared" si="11"/>
        <v>1050.42</v>
      </c>
      <c r="AA334" s="146">
        <v>67.760000000000005</v>
      </c>
      <c r="AB334" s="145"/>
      <c r="AC334" s="146">
        <v>982.66</v>
      </c>
      <c r="AD334" s="122" t="s">
        <v>344</v>
      </c>
      <c r="AE334" s="122" t="s">
        <v>345</v>
      </c>
      <c r="AF334" s="122" t="s">
        <v>177</v>
      </c>
      <c r="AG334" s="122" t="s">
        <v>178</v>
      </c>
      <c r="AH334" s="122" t="s">
        <v>288</v>
      </c>
      <c r="AI334" s="122" t="s">
        <v>179</v>
      </c>
      <c r="AJ334" s="122" t="s">
        <v>176</v>
      </c>
      <c r="AK334" s="122" t="s">
        <v>120</v>
      </c>
      <c r="AL334" s="122" t="s">
        <v>174</v>
      </c>
      <c r="AM334" s="122" t="s">
        <v>119</v>
      </c>
      <c r="AN334" s="122" t="s">
        <v>794</v>
      </c>
      <c r="AO334" s="122" t="s">
        <v>670</v>
      </c>
    </row>
    <row r="335" spans="1:41" x14ac:dyDescent="0.25">
      <c r="A335" s="143" t="s">
        <v>1060</v>
      </c>
      <c r="B335" t="s">
        <v>539</v>
      </c>
      <c r="C335" t="s">
        <v>1061</v>
      </c>
      <c r="D335" t="s">
        <v>90</v>
      </c>
      <c r="E335" t="s">
        <v>117</v>
      </c>
      <c r="F335" s="51" t="str">
        <f>IFERROR(VLOOKUP(D335,'Tabelas auxiliares'!$A$3:$B$61,2,FALSE),"")</f>
        <v>SUGEPE-FOLHA - PASEP + AUX. MORADIA</v>
      </c>
      <c r="G335" s="51" t="str">
        <f>IFERROR(VLOOKUP($B335,'Tabelas auxiliares'!$A$65:$C$102,2,FALSE),"")</f>
        <v>Folha de Pagamento - Benefícios</v>
      </c>
      <c r="H335" s="51" t="str">
        <f>IFERROR(VLOOKUP($B335,'Tabelas auxiliares'!$A$65:$C$102,3,FALSE),"")</f>
        <v xml:space="preserve">AUXILIO FUNERAL / CONTRATACAO POR TEMPO DETERMINADO / BENEF.ASSIST. DO SERVIDOR E DO MILITAR / AUXILIO-ALIMENTACAO / AUXILIO-TRANSPORTE / INDENIZACOES E RESTITUICOES / DESPESAS DE EXERCICIOS ANTERIORES </v>
      </c>
      <c r="I335" s="144" t="s">
        <v>1228</v>
      </c>
      <c r="J335" s="144" t="s">
        <v>1671</v>
      </c>
      <c r="K335" s="144" t="s">
        <v>1759</v>
      </c>
      <c r="L335" s="144" t="s">
        <v>223</v>
      </c>
      <c r="M335" s="144" t="s">
        <v>176</v>
      </c>
      <c r="N335" s="144" t="s">
        <v>136</v>
      </c>
      <c r="O335" s="144" t="s">
        <v>229</v>
      </c>
      <c r="P335" s="144" t="s">
        <v>230</v>
      </c>
      <c r="Q335" s="144" t="s">
        <v>179</v>
      </c>
      <c r="R335" s="144" t="s">
        <v>176</v>
      </c>
      <c r="S335" s="144" t="s">
        <v>120</v>
      </c>
      <c r="T335" s="144" t="s">
        <v>173</v>
      </c>
      <c r="U335" s="144" t="s">
        <v>150</v>
      </c>
      <c r="V335" s="144" t="s">
        <v>774</v>
      </c>
      <c r="W335" s="144" t="s">
        <v>939</v>
      </c>
      <c r="X335" s="51" t="str">
        <f t="shared" si="10"/>
        <v>3</v>
      </c>
      <c r="Y335" s="51" t="str">
        <f>IF(T335="","",IF(T335&lt;&gt;'Tabelas auxiliares'!$B$236,"FOLHA DE PESSOAL",IF(X335='Tabelas auxiliares'!$A$237,"CUSTEIO",IF(X335='Tabelas auxiliares'!$A$236,"INVESTIMENTO","ERRO - VERIFICAR"))))</f>
        <v>FOLHA DE PESSOAL</v>
      </c>
      <c r="Z335" s="64">
        <f t="shared" si="11"/>
        <v>659.25</v>
      </c>
      <c r="AA335" s="145"/>
      <c r="AB335" s="145"/>
      <c r="AC335" s="146">
        <v>659.25</v>
      </c>
      <c r="AD335" s="122" t="s">
        <v>1015</v>
      </c>
      <c r="AE335" s="122" t="s">
        <v>1016</v>
      </c>
      <c r="AF335" s="122" t="s">
        <v>177</v>
      </c>
      <c r="AG335" s="122" t="s">
        <v>178</v>
      </c>
      <c r="AH335" s="122" t="s">
        <v>288</v>
      </c>
      <c r="AI335" s="122" t="s">
        <v>179</v>
      </c>
      <c r="AJ335" s="122" t="s">
        <v>176</v>
      </c>
      <c r="AK335" s="122" t="s">
        <v>120</v>
      </c>
      <c r="AL335" s="122" t="s">
        <v>174</v>
      </c>
      <c r="AM335" s="122" t="s">
        <v>119</v>
      </c>
      <c r="AN335" s="122" t="s">
        <v>780</v>
      </c>
      <c r="AO335" s="122" t="s">
        <v>670</v>
      </c>
    </row>
    <row r="336" spans="1:41" x14ac:dyDescent="0.25">
      <c r="A336" s="143" t="s">
        <v>1060</v>
      </c>
      <c r="B336" t="s">
        <v>539</v>
      </c>
      <c r="C336" t="s">
        <v>1061</v>
      </c>
      <c r="D336" t="s">
        <v>90</v>
      </c>
      <c r="E336" t="s">
        <v>117</v>
      </c>
      <c r="F336" s="51" t="str">
        <f>IFERROR(VLOOKUP(D336,'Tabelas auxiliares'!$A$3:$B$61,2,FALSE),"")</f>
        <v>SUGEPE-FOLHA - PASEP + AUX. MORADIA</v>
      </c>
      <c r="G336" s="51" t="str">
        <f>IFERROR(VLOOKUP($B336,'Tabelas auxiliares'!$A$65:$C$102,2,FALSE),"")</f>
        <v>Folha de Pagamento - Benefícios</v>
      </c>
      <c r="H336" s="51" t="str">
        <f>IFERROR(VLOOKUP($B336,'Tabelas auxiliares'!$A$65:$C$102,3,FALSE),"")</f>
        <v xml:space="preserve">AUXILIO FUNERAL / CONTRATACAO POR TEMPO DETERMINADO / BENEF.ASSIST. DO SERVIDOR E DO MILITAR / AUXILIO-ALIMENTACAO / AUXILIO-TRANSPORTE / INDENIZACOES E RESTITUICOES / DESPESAS DE EXERCICIOS ANTERIORES </v>
      </c>
      <c r="I336" s="144" t="s">
        <v>1228</v>
      </c>
      <c r="J336" s="144" t="s">
        <v>1671</v>
      </c>
      <c r="K336" s="144" t="s">
        <v>1760</v>
      </c>
      <c r="L336" s="144" t="s">
        <v>223</v>
      </c>
      <c r="M336" s="144" t="s">
        <v>176</v>
      </c>
      <c r="N336" s="144" t="s">
        <v>136</v>
      </c>
      <c r="O336" s="144" t="s">
        <v>183</v>
      </c>
      <c r="P336" s="144" t="s">
        <v>226</v>
      </c>
      <c r="Q336" s="144" t="s">
        <v>179</v>
      </c>
      <c r="R336" s="144" t="s">
        <v>176</v>
      </c>
      <c r="S336" s="144" t="s">
        <v>120</v>
      </c>
      <c r="T336" s="144" t="s">
        <v>173</v>
      </c>
      <c r="U336" s="144" t="s">
        <v>148</v>
      </c>
      <c r="V336" s="144" t="s">
        <v>775</v>
      </c>
      <c r="W336" s="144" t="s">
        <v>666</v>
      </c>
      <c r="X336" s="51" t="str">
        <f t="shared" si="10"/>
        <v>3</v>
      </c>
      <c r="Y336" s="51" t="str">
        <f>IF(T336="","",IF(T336&lt;&gt;'Tabelas auxiliares'!$B$236,"FOLHA DE PESSOAL",IF(X336='Tabelas auxiliares'!$A$237,"CUSTEIO",IF(X336='Tabelas auxiliares'!$A$236,"INVESTIMENTO","ERRO - VERIFICAR"))))</f>
        <v>FOLHA DE PESSOAL</v>
      </c>
      <c r="Z336" s="64">
        <f t="shared" si="11"/>
        <v>69978</v>
      </c>
      <c r="AA336" s="146">
        <v>6436.05</v>
      </c>
      <c r="AB336" s="145"/>
      <c r="AC336" s="146">
        <v>63541.95</v>
      </c>
      <c r="AD336" s="122" t="s">
        <v>1004</v>
      </c>
      <c r="AE336" s="122" t="s">
        <v>1035</v>
      </c>
      <c r="AF336" s="122" t="s">
        <v>177</v>
      </c>
      <c r="AG336" s="122" t="s">
        <v>178</v>
      </c>
      <c r="AH336" s="122" t="s">
        <v>288</v>
      </c>
      <c r="AI336" s="122" t="s">
        <v>179</v>
      </c>
      <c r="AJ336" s="122" t="s">
        <v>176</v>
      </c>
      <c r="AK336" s="122" t="s">
        <v>120</v>
      </c>
      <c r="AL336" s="122" t="s">
        <v>174</v>
      </c>
      <c r="AM336" s="122" t="s">
        <v>119</v>
      </c>
      <c r="AN336" s="122" t="s">
        <v>784</v>
      </c>
      <c r="AO336" s="122" t="s">
        <v>947</v>
      </c>
    </row>
    <row r="337" spans="1:41" x14ac:dyDescent="0.25">
      <c r="A337" s="143" t="s">
        <v>1060</v>
      </c>
      <c r="B337" t="s">
        <v>539</v>
      </c>
      <c r="C337" t="s">
        <v>1061</v>
      </c>
      <c r="D337" t="s">
        <v>90</v>
      </c>
      <c r="E337" t="s">
        <v>117</v>
      </c>
      <c r="F337" s="51" t="str">
        <f>IFERROR(VLOOKUP(D337,'Tabelas auxiliares'!$A$3:$B$61,2,FALSE),"")</f>
        <v>SUGEPE-FOLHA - PASEP + AUX. MORADIA</v>
      </c>
      <c r="G337" s="51" t="str">
        <f>IFERROR(VLOOKUP($B337,'Tabelas auxiliares'!$A$65:$C$102,2,FALSE),"")</f>
        <v>Folha de Pagamento - Benefícios</v>
      </c>
      <c r="H337" s="51" t="str">
        <f>IFERROR(VLOOKUP($B337,'Tabelas auxiliares'!$A$65:$C$102,3,FALSE),"")</f>
        <v xml:space="preserve">AUXILIO FUNERAL / CONTRATACAO POR TEMPO DETERMINADO / BENEF.ASSIST. DO SERVIDOR E DO MILITAR / AUXILIO-ALIMENTACAO / AUXILIO-TRANSPORTE / INDENIZACOES E RESTITUICOES / DESPESAS DE EXERCICIOS ANTERIORES </v>
      </c>
      <c r="I337" s="144" t="s">
        <v>1228</v>
      </c>
      <c r="J337" s="144" t="s">
        <v>1671</v>
      </c>
      <c r="K337" s="144" t="s">
        <v>1761</v>
      </c>
      <c r="L337" s="144" t="s">
        <v>223</v>
      </c>
      <c r="M337" s="144" t="s">
        <v>176</v>
      </c>
      <c r="N337" s="144" t="s">
        <v>136</v>
      </c>
      <c r="O337" s="144" t="s">
        <v>224</v>
      </c>
      <c r="P337" s="144" t="s">
        <v>225</v>
      </c>
      <c r="Q337" s="144" t="s">
        <v>179</v>
      </c>
      <c r="R337" s="144" t="s">
        <v>176</v>
      </c>
      <c r="S337" s="144" t="s">
        <v>120</v>
      </c>
      <c r="T337" s="144" t="s">
        <v>173</v>
      </c>
      <c r="U337" s="144" t="s">
        <v>146</v>
      </c>
      <c r="V337" s="144" t="s">
        <v>776</v>
      </c>
      <c r="W337" s="144" t="s">
        <v>667</v>
      </c>
      <c r="X337" s="51" t="str">
        <f t="shared" si="10"/>
        <v>3</v>
      </c>
      <c r="Y337" s="51" t="str">
        <f>IF(T337="","",IF(T337&lt;&gt;'Tabelas auxiliares'!$B$236,"FOLHA DE PESSOAL",IF(X337='Tabelas auxiliares'!$A$237,"CUSTEIO",IF(X337='Tabelas auxiliares'!$A$236,"INVESTIMENTO","ERRO - VERIFICAR"))))</f>
        <v>FOLHA DE PESSOAL</v>
      </c>
      <c r="Z337" s="64">
        <f t="shared" si="11"/>
        <v>671298.91</v>
      </c>
      <c r="AA337" s="146">
        <v>4734.7299999999996</v>
      </c>
      <c r="AB337" s="145"/>
      <c r="AC337" s="146">
        <v>666564.18000000005</v>
      </c>
      <c r="AD337" s="122" t="s">
        <v>246</v>
      </c>
      <c r="AE337" s="122" t="s">
        <v>247</v>
      </c>
      <c r="AF337" s="122" t="s">
        <v>177</v>
      </c>
      <c r="AG337" s="122" t="s">
        <v>178</v>
      </c>
      <c r="AH337" s="122" t="s">
        <v>288</v>
      </c>
      <c r="AI337" s="122" t="s">
        <v>179</v>
      </c>
      <c r="AJ337" s="122" t="s">
        <v>176</v>
      </c>
      <c r="AK337" s="122" t="s">
        <v>120</v>
      </c>
      <c r="AL337" s="122" t="s">
        <v>174</v>
      </c>
      <c r="AM337" s="122" t="s">
        <v>119</v>
      </c>
      <c r="AN337" s="122" t="s">
        <v>786</v>
      </c>
      <c r="AO337" s="122" t="s">
        <v>674</v>
      </c>
    </row>
    <row r="338" spans="1:41" x14ac:dyDescent="0.25">
      <c r="A338" s="143" t="s">
        <v>1060</v>
      </c>
      <c r="B338" t="s">
        <v>539</v>
      </c>
      <c r="C338" t="s">
        <v>1061</v>
      </c>
      <c r="D338" t="s">
        <v>90</v>
      </c>
      <c r="E338" t="s">
        <v>117</v>
      </c>
      <c r="F338" s="51" t="str">
        <f>IFERROR(VLOOKUP(D338,'Tabelas auxiliares'!$A$3:$B$61,2,FALSE),"")</f>
        <v>SUGEPE-FOLHA - PASEP + AUX. MORADIA</v>
      </c>
      <c r="G338" s="51" t="str">
        <f>IFERROR(VLOOKUP($B338,'Tabelas auxiliares'!$A$65:$C$102,2,FALSE),"")</f>
        <v>Folha de Pagamento - Benefícios</v>
      </c>
      <c r="H338" s="51" t="str">
        <f>IFERROR(VLOOKUP($B338,'Tabelas auxiliares'!$A$65:$C$102,3,FALSE),"")</f>
        <v xml:space="preserve">AUXILIO FUNERAL / CONTRATACAO POR TEMPO DETERMINADO / BENEF.ASSIST. DO SERVIDOR E DO MILITAR / AUXILIO-ALIMENTACAO / AUXILIO-TRANSPORTE / INDENIZACOES E RESTITUICOES / DESPESAS DE EXERCICIOS ANTERIORES </v>
      </c>
      <c r="I338" s="144" t="s">
        <v>1228</v>
      </c>
      <c r="J338" s="144" t="s">
        <v>1671</v>
      </c>
      <c r="K338" s="144" t="s">
        <v>1762</v>
      </c>
      <c r="L338" s="144" t="s">
        <v>223</v>
      </c>
      <c r="M338" s="144" t="s">
        <v>176</v>
      </c>
      <c r="N338" s="144" t="s">
        <v>136</v>
      </c>
      <c r="O338" s="144" t="s">
        <v>227</v>
      </c>
      <c r="P338" s="144" t="s">
        <v>228</v>
      </c>
      <c r="Q338" s="144" t="s">
        <v>179</v>
      </c>
      <c r="R338" s="144" t="s">
        <v>176</v>
      </c>
      <c r="S338" s="144" t="s">
        <v>120</v>
      </c>
      <c r="T338" s="144" t="s">
        <v>173</v>
      </c>
      <c r="U338" s="144" t="s">
        <v>145</v>
      </c>
      <c r="V338" s="144" t="s">
        <v>777</v>
      </c>
      <c r="W338" s="144" t="s">
        <v>668</v>
      </c>
      <c r="X338" s="51" t="str">
        <f t="shared" si="10"/>
        <v>3</v>
      </c>
      <c r="Y338" s="51" t="str">
        <f>IF(T338="","",IF(T338&lt;&gt;'Tabelas auxiliares'!$B$236,"FOLHA DE PESSOAL",IF(X338='Tabelas auxiliares'!$A$237,"CUSTEIO",IF(X338='Tabelas auxiliares'!$A$236,"INVESTIMENTO","ERRO - VERIFICAR"))))</f>
        <v>FOLHA DE PESSOAL</v>
      </c>
      <c r="Z338" s="64">
        <f t="shared" si="11"/>
        <v>142329.75</v>
      </c>
      <c r="AA338" s="146">
        <v>41939.25</v>
      </c>
      <c r="AB338" s="145"/>
      <c r="AC338" s="146">
        <v>100390.5</v>
      </c>
      <c r="AD338" s="122" t="s">
        <v>1017</v>
      </c>
      <c r="AE338" s="122" t="s">
        <v>1018</v>
      </c>
      <c r="AF338" s="122" t="s">
        <v>177</v>
      </c>
      <c r="AG338" s="122" t="s">
        <v>178</v>
      </c>
      <c r="AH338" s="122" t="s">
        <v>288</v>
      </c>
      <c r="AI338" s="122" t="s">
        <v>179</v>
      </c>
      <c r="AJ338" s="122" t="s">
        <v>176</v>
      </c>
      <c r="AK338" s="122" t="s">
        <v>120</v>
      </c>
      <c r="AL338" s="122" t="s">
        <v>174</v>
      </c>
      <c r="AM338" s="122" t="s">
        <v>119</v>
      </c>
      <c r="AN338" s="122" t="s">
        <v>786</v>
      </c>
      <c r="AO338" s="122" t="s">
        <v>674</v>
      </c>
    </row>
    <row r="339" spans="1:41" x14ac:dyDescent="0.25">
      <c r="A339" s="143" t="s">
        <v>1060</v>
      </c>
      <c r="B339" t="s">
        <v>539</v>
      </c>
      <c r="C339" t="s">
        <v>1061</v>
      </c>
      <c r="D339" t="s">
        <v>90</v>
      </c>
      <c r="E339" t="s">
        <v>117</v>
      </c>
      <c r="F339" s="51" t="str">
        <f>IFERROR(VLOOKUP(D339,'Tabelas auxiliares'!$A$3:$B$61,2,FALSE),"")</f>
        <v>SUGEPE-FOLHA - PASEP + AUX. MORADIA</v>
      </c>
      <c r="G339" s="51" t="str">
        <f>IFERROR(VLOOKUP($B339,'Tabelas auxiliares'!$A$65:$C$102,2,FALSE),"")</f>
        <v>Folha de Pagamento - Benefícios</v>
      </c>
      <c r="H339" s="51" t="str">
        <f>IFERROR(VLOOKUP($B339,'Tabelas auxiliares'!$A$65:$C$102,3,FALSE),"")</f>
        <v xml:space="preserve">AUXILIO FUNERAL / CONTRATACAO POR TEMPO DETERMINADO / BENEF.ASSIST. DO SERVIDOR E DO MILITAR / AUXILIO-ALIMENTACAO / AUXILIO-TRANSPORTE / INDENIZACOES E RESTITUICOES / DESPESAS DE EXERCICIOS ANTERIORES </v>
      </c>
      <c r="I339" s="144" t="s">
        <v>1228</v>
      </c>
      <c r="J339" s="144" t="s">
        <v>1671</v>
      </c>
      <c r="K339" s="144" t="s">
        <v>1763</v>
      </c>
      <c r="L339" s="144" t="s">
        <v>223</v>
      </c>
      <c r="M339" s="144" t="s">
        <v>176</v>
      </c>
      <c r="N339" s="144" t="s">
        <v>138</v>
      </c>
      <c r="O339" s="144" t="s">
        <v>183</v>
      </c>
      <c r="P339" s="144" t="s">
        <v>211</v>
      </c>
      <c r="Q339" s="144" t="s">
        <v>179</v>
      </c>
      <c r="R339" s="144" t="s">
        <v>176</v>
      </c>
      <c r="S339" s="144" t="s">
        <v>120</v>
      </c>
      <c r="T339" s="144" t="s">
        <v>173</v>
      </c>
      <c r="U339" s="144" t="s">
        <v>149</v>
      </c>
      <c r="V339" s="144" t="s">
        <v>739</v>
      </c>
      <c r="W339" s="144" t="s">
        <v>646</v>
      </c>
      <c r="X339" s="51" t="str">
        <f t="shared" si="10"/>
        <v>3</v>
      </c>
      <c r="Y339" s="51" t="str">
        <f>IF(T339="","",IF(T339&lt;&gt;'Tabelas auxiliares'!$B$236,"FOLHA DE PESSOAL",IF(X339='Tabelas auxiliares'!$A$237,"CUSTEIO",IF(X339='Tabelas auxiliares'!$A$236,"INVESTIMENTO","ERRO - VERIFICAR"))))</f>
        <v>FOLHA DE PESSOAL</v>
      </c>
      <c r="Z339" s="64">
        <f t="shared" si="11"/>
        <v>174968.69999999998</v>
      </c>
      <c r="AA339" s="146">
        <v>1725.21</v>
      </c>
      <c r="AB339" s="145"/>
      <c r="AC339" s="146">
        <v>173243.49</v>
      </c>
      <c r="AD339" s="122" t="s">
        <v>1017</v>
      </c>
      <c r="AE339" s="122" t="s">
        <v>1019</v>
      </c>
      <c r="AF339" s="122" t="s">
        <v>177</v>
      </c>
      <c r="AG339" s="122" t="s">
        <v>178</v>
      </c>
      <c r="AH339" s="122" t="s">
        <v>288</v>
      </c>
      <c r="AI339" s="122" t="s">
        <v>179</v>
      </c>
      <c r="AJ339" s="122" t="s">
        <v>176</v>
      </c>
      <c r="AK339" s="122" t="s">
        <v>120</v>
      </c>
      <c r="AL339" s="122" t="s">
        <v>174</v>
      </c>
      <c r="AM339" s="122" t="s">
        <v>119</v>
      </c>
      <c r="AN339" s="122" t="s">
        <v>786</v>
      </c>
      <c r="AO339" s="122" t="s">
        <v>674</v>
      </c>
    </row>
    <row r="340" spans="1:41" x14ac:dyDescent="0.25">
      <c r="A340" s="143" t="s">
        <v>1060</v>
      </c>
      <c r="B340" t="s">
        <v>539</v>
      </c>
      <c r="C340" t="s">
        <v>1061</v>
      </c>
      <c r="D340" t="s">
        <v>90</v>
      </c>
      <c r="E340" t="s">
        <v>117</v>
      </c>
      <c r="F340" s="51" t="str">
        <f>IFERROR(VLOOKUP(D340,'Tabelas auxiliares'!$A$3:$B$61,2,FALSE),"")</f>
        <v>SUGEPE-FOLHA - PASEP + AUX. MORADIA</v>
      </c>
      <c r="G340" s="51" t="str">
        <f>IFERROR(VLOOKUP($B340,'Tabelas auxiliares'!$A$65:$C$102,2,FALSE),"")</f>
        <v>Folha de Pagamento - Benefícios</v>
      </c>
      <c r="H340" s="51" t="str">
        <f>IFERROR(VLOOKUP($B340,'Tabelas auxiliares'!$A$65:$C$102,3,FALSE),"")</f>
        <v xml:space="preserve">AUXILIO FUNERAL / CONTRATACAO POR TEMPO DETERMINADO / BENEF.ASSIST. DO SERVIDOR E DO MILITAR / AUXILIO-ALIMENTACAO / AUXILIO-TRANSPORTE / INDENIZACOES E RESTITUICOES / DESPESAS DE EXERCICIOS ANTERIORES </v>
      </c>
      <c r="I340" s="144" t="s">
        <v>1520</v>
      </c>
      <c r="J340" s="144" t="s">
        <v>1764</v>
      </c>
      <c r="K340" s="144" t="s">
        <v>1765</v>
      </c>
      <c r="L340" s="144" t="s">
        <v>420</v>
      </c>
      <c r="M340" s="144" t="s">
        <v>210</v>
      </c>
      <c r="N340" s="144" t="s">
        <v>138</v>
      </c>
      <c r="O340" s="144" t="s">
        <v>183</v>
      </c>
      <c r="P340" s="144" t="s">
        <v>211</v>
      </c>
      <c r="Q340" s="144" t="s">
        <v>179</v>
      </c>
      <c r="R340" s="144" t="s">
        <v>176</v>
      </c>
      <c r="S340" s="144" t="s">
        <v>120</v>
      </c>
      <c r="T340" s="144" t="s">
        <v>173</v>
      </c>
      <c r="U340" s="144" t="s">
        <v>149</v>
      </c>
      <c r="V340" s="144" t="s">
        <v>739</v>
      </c>
      <c r="W340" s="144" t="s">
        <v>646</v>
      </c>
      <c r="X340" s="51" t="str">
        <f t="shared" si="10"/>
        <v>3</v>
      </c>
      <c r="Y340" s="51" t="str">
        <f>IF(T340="","",IF(T340&lt;&gt;'Tabelas auxiliares'!$B$236,"FOLHA DE PESSOAL",IF(X340='Tabelas auxiliares'!$A$237,"CUSTEIO",IF(X340='Tabelas auxiliares'!$A$236,"INVESTIMENTO","ERRO - VERIFICAR"))))</f>
        <v>FOLHA DE PESSOAL</v>
      </c>
      <c r="Z340" s="64">
        <f t="shared" si="11"/>
        <v>1616.58</v>
      </c>
      <c r="AA340" s="145"/>
      <c r="AB340" s="145"/>
      <c r="AC340" s="146">
        <v>1616.58</v>
      </c>
      <c r="AD340" s="122" t="s">
        <v>1017</v>
      </c>
      <c r="AE340" s="122" t="s">
        <v>359</v>
      </c>
      <c r="AF340" s="122" t="s">
        <v>177</v>
      </c>
      <c r="AG340" s="122" t="s">
        <v>178</v>
      </c>
      <c r="AH340" s="122" t="s">
        <v>288</v>
      </c>
      <c r="AI340" s="122" t="s">
        <v>179</v>
      </c>
      <c r="AJ340" s="122" t="s">
        <v>176</v>
      </c>
      <c r="AK340" s="122" t="s">
        <v>120</v>
      </c>
      <c r="AL340" s="122" t="s">
        <v>174</v>
      </c>
      <c r="AM340" s="122" t="s">
        <v>119</v>
      </c>
      <c r="AN340" s="122" t="s">
        <v>786</v>
      </c>
      <c r="AO340" s="122" t="s">
        <v>674</v>
      </c>
    </row>
    <row r="341" spans="1:41" x14ac:dyDescent="0.25">
      <c r="A341" s="143" t="s">
        <v>1060</v>
      </c>
      <c r="B341" t="s">
        <v>539</v>
      </c>
      <c r="C341" t="s">
        <v>1061</v>
      </c>
      <c r="D341" t="s">
        <v>90</v>
      </c>
      <c r="E341" t="s">
        <v>117</v>
      </c>
      <c r="F341" s="51" t="str">
        <f>IFERROR(VLOOKUP(D341,'Tabelas auxiliares'!$A$3:$B$61,2,FALSE),"")</f>
        <v>SUGEPE-FOLHA - PASEP + AUX. MORADIA</v>
      </c>
      <c r="G341" s="51" t="str">
        <f>IFERROR(VLOOKUP($B341,'Tabelas auxiliares'!$A$65:$C$102,2,FALSE),"")</f>
        <v>Folha de Pagamento - Benefícios</v>
      </c>
      <c r="H341" s="51" t="str">
        <f>IFERROR(VLOOKUP($B341,'Tabelas auxiliares'!$A$65:$C$102,3,FALSE),"")</f>
        <v xml:space="preserve">AUXILIO FUNERAL / CONTRATACAO POR TEMPO DETERMINADO / BENEF.ASSIST. DO SERVIDOR E DO MILITAR / AUXILIO-ALIMENTACAO / AUXILIO-TRANSPORTE / INDENIZACOES E RESTITUICOES / DESPESAS DE EXERCICIOS ANTERIORES </v>
      </c>
      <c r="I341" s="144" t="s">
        <v>1685</v>
      </c>
      <c r="J341" s="144" t="s">
        <v>1686</v>
      </c>
      <c r="K341" s="144" t="s">
        <v>1766</v>
      </c>
      <c r="L341" s="144" t="s">
        <v>935</v>
      </c>
      <c r="M341" s="144" t="s">
        <v>176</v>
      </c>
      <c r="N341" s="144" t="s">
        <v>136</v>
      </c>
      <c r="O341" s="144" t="s">
        <v>224</v>
      </c>
      <c r="P341" s="144" t="s">
        <v>225</v>
      </c>
      <c r="Q341" s="144" t="s">
        <v>179</v>
      </c>
      <c r="R341" s="144" t="s">
        <v>176</v>
      </c>
      <c r="S341" s="144" t="s">
        <v>120</v>
      </c>
      <c r="T341" s="144" t="s">
        <v>173</v>
      </c>
      <c r="U341" s="144" t="s">
        <v>146</v>
      </c>
      <c r="V341" s="144" t="s">
        <v>771</v>
      </c>
      <c r="W341" s="144" t="s">
        <v>663</v>
      </c>
      <c r="X341" s="51" t="str">
        <f t="shared" si="10"/>
        <v>3</v>
      </c>
      <c r="Y341" s="51" t="str">
        <f>IF(T341="","",IF(T341&lt;&gt;'Tabelas auxiliares'!$B$236,"FOLHA DE PESSOAL",IF(X341='Tabelas auxiliares'!$A$237,"CUSTEIO",IF(X341='Tabelas auxiliares'!$A$236,"INVESTIMENTO","ERRO - VERIFICAR"))))</f>
        <v>FOLHA DE PESSOAL</v>
      </c>
      <c r="Z341" s="64">
        <f t="shared" si="11"/>
        <v>28604.17</v>
      </c>
      <c r="AA341" s="146">
        <v>1790.35</v>
      </c>
      <c r="AB341" s="145"/>
      <c r="AC341" s="146">
        <v>26813.82</v>
      </c>
      <c r="AD341" s="122" t="s">
        <v>872</v>
      </c>
      <c r="AE341" s="122" t="s">
        <v>1020</v>
      </c>
      <c r="AF341" s="122" t="s">
        <v>177</v>
      </c>
      <c r="AG341" s="122" t="s">
        <v>178</v>
      </c>
      <c r="AH341" s="122" t="s">
        <v>288</v>
      </c>
      <c r="AI341" s="122" t="s">
        <v>179</v>
      </c>
      <c r="AJ341" s="122" t="s">
        <v>176</v>
      </c>
      <c r="AK341" s="122" t="s">
        <v>120</v>
      </c>
      <c r="AL341" s="122" t="s">
        <v>174</v>
      </c>
      <c r="AM341" s="122" t="s">
        <v>119</v>
      </c>
      <c r="AN341" s="122" t="s">
        <v>786</v>
      </c>
      <c r="AO341" s="122" t="s">
        <v>674</v>
      </c>
    </row>
    <row r="342" spans="1:41" x14ac:dyDescent="0.25">
      <c r="A342" s="143" t="s">
        <v>1060</v>
      </c>
      <c r="B342" t="s">
        <v>539</v>
      </c>
      <c r="C342" t="s">
        <v>1061</v>
      </c>
      <c r="D342" t="s">
        <v>90</v>
      </c>
      <c r="E342" t="s">
        <v>117</v>
      </c>
      <c r="F342" s="51" t="str">
        <f>IFERROR(VLOOKUP(D342,'Tabelas auxiliares'!$A$3:$B$61,2,FALSE),"")</f>
        <v>SUGEPE-FOLHA - PASEP + AUX. MORADIA</v>
      </c>
      <c r="G342" s="51" t="str">
        <f>IFERROR(VLOOKUP($B342,'Tabelas auxiliares'!$A$65:$C$102,2,FALSE),"")</f>
        <v>Folha de Pagamento - Benefícios</v>
      </c>
      <c r="H342" s="51" t="str">
        <f>IFERROR(VLOOKUP($B342,'Tabelas auxiliares'!$A$65:$C$102,3,FALSE),"")</f>
        <v xml:space="preserve">AUXILIO FUNERAL / CONTRATACAO POR TEMPO DETERMINADO / BENEF.ASSIST. DO SERVIDOR E DO MILITAR / AUXILIO-ALIMENTACAO / AUXILIO-TRANSPORTE / INDENIZACOES E RESTITUICOES / DESPESAS DE EXERCICIOS ANTERIORES </v>
      </c>
      <c r="I342" s="144" t="s">
        <v>1685</v>
      </c>
      <c r="J342" s="144" t="s">
        <v>1686</v>
      </c>
      <c r="K342" s="144" t="s">
        <v>1767</v>
      </c>
      <c r="L342" s="144" t="s">
        <v>935</v>
      </c>
      <c r="M342" s="144" t="s">
        <v>176</v>
      </c>
      <c r="N342" s="144" t="s">
        <v>136</v>
      </c>
      <c r="O342" s="144" t="s">
        <v>183</v>
      </c>
      <c r="P342" s="144" t="s">
        <v>226</v>
      </c>
      <c r="Q342" s="144" t="s">
        <v>179</v>
      </c>
      <c r="R342" s="144" t="s">
        <v>176</v>
      </c>
      <c r="S342" s="144" t="s">
        <v>120</v>
      </c>
      <c r="T342" s="144" t="s">
        <v>173</v>
      </c>
      <c r="U342" s="144" t="s">
        <v>148</v>
      </c>
      <c r="V342" s="144" t="s">
        <v>772</v>
      </c>
      <c r="W342" s="144" t="s">
        <v>664</v>
      </c>
      <c r="X342" s="51" t="str">
        <f t="shared" si="10"/>
        <v>3</v>
      </c>
      <c r="Y342" s="51" t="str">
        <f>IF(T342="","",IF(T342&lt;&gt;'Tabelas auxiliares'!$B$236,"FOLHA DE PESSOAL",IF(X342='Tabelas auxiliares'!$A$237,"CUSTEIO",IF(X342='Tabelas auxiliares'!$A$236,"INVESTIMENTO","ERRO - VERIFICAR"))))</f>
        <v>FOLHA DE PESSOAL</v>
      </c>
      <c r="Z342" s="64">
        <f t="shared" si="11"/>
        <v>2568</v>
      </c>
      <c r="AA342" s="146">
        <v>256.8</v>
      </c>
      <c r="AB342" s="145"/>
      <c r="AC342" s="146">
        <v>2311.1999999999998</v>
      </c>
      <c r="AD342" s="122" t="s">
        <v>1017</v>
      </c>
      <c r="AE342" s="122" t="s">
        <v>356</v>
      </c>
      <c r="AF342" s="122" t="s">
        <v>177</v>
      </c>
      <c r="AG342" s="122" t="s">
        <v>178</v>
      </c>
      <c r="AH342" s="122" t="s">
        <v>288</v>
      </c>
      <c r="AI342" s="122" t="s">
        <v>179</v>
      </c>
      <c r="AJ342" s="122" t="s">
        <v>176</v>
      </c>
      <c r="AK342" s="122" t="s">
        <v>120</v>
      </c>
      <c r="AL342" s="122" t="s">
        <v>174</v>
      </c>
      <c r="AM342" s="122" t="s">
        <v>119</v>
      </c>
      <c r="AN342" s="122" t="s">
        <v>786</v>
      </c>
      <c r="AO342" s="122" t="s">
        <v>674</v>
      </c>
    </row>
    <row r="343" spans="1:41" x14ac:dyDescent="0.25">
      <c r="A343" s="143" t="s">
        <v>1060</v>
      </c>
      <c r="B343" t="s">
        <v>539</v>
      </c>
      <c r="C343" t="s">
        <v>1061</v>
      </c>
      <c r="D343" t="s">
        <v>90</v>
      </c>
      <c r="E343" t="s">
        <v>117</v>
      </c>
      <c r="F343" s="51" t="str">
        <f>IFERROR(VLOOKUP(D343,'Tabelas auxiliares'!$A$3:$B$61,2,FALSE),"")</f>
        <v>SUGEPE-FOLHA - PASEP + AUX. MORADIA</v>
      </c>
      <c r="G343" s="51" t="str">
        <f>IFERROR(VLOOKUP($B343,'Tabelas auxiliares'!$A$65:$C$102,2,FALSE),"")</f>
        <v>Folha de Pagamento - Benefícios</v>
      </c>
      <c r="H343" s="51" t="str">
        <f>IFERROR(VLOOKUP($B343,'Tabelas auxiliares'!$A$65:$C$102,3,FALSE),"")</f>
        <v xml:space="preserve">AUXILIO FUNERAL / CONTRATACAO POR TEMPO DETERMINADO / BENEF.ASSIST. DO SERVIDOR E DO MILITAR / AUXILIO-ALIMENTACAO / AUXILIO-TRANSPORTE / INDENIZACOES E RESTITUICOES / DESPESAS DE EXERCICIOS ANTERIORES </v>
      </c>
      <c r="I343" s="144" t="s">
        <v>1685</v>
      </c>
      <c r="J343" s="144" t="s">
        <v>1686</v>
      </c>
      <c r="K343" s="144" t="s">
        <v>1768</v>
      </c>
      <c r="L343" s="144" t="s">
        <v>935</v>
      </c>
      <c r="M343" s="144" t="s">
        <v>176</v>
      </c>
      <c r="N343" s="144" t="s">
        <v>136</v>
      </c>
      <c r="O343" s="144" t="s">
        <v>227</v>
      </c>
      <c r="P343" s="144" t="s">
        <v>228</v>
      </c>
      <c r="Q343" s="144" t="s">
        <v>179</v>
      </c>
      <c r="R343" s="144" t="s">
        <v>176</v>
      </c>
      <c r="S343" s="144" t="s">
        <v>120</v>
      </c>
      <c r="T343" s="144" t="s">
        <v>173</v>
      </c>
      <c r="U343" s="144" t="s">
        <v>145</v>
      </c>
      <c r="V343" s="144" t="s">
        <v>773</v>
      </c>
      <c r="W343" s="144" t="s">
        <v>665</v>
      </c>
      <c r="X343" s="51" t="str">
        <f t="shared" si="10"/>
        <v>3</v>
      </c>
      <c r="Y343" s="51" t="str">
        <f>IF(T343="","",IF(T343&lt;&gt;'Tabelas auxiliares'!$B$236,"FOLHA DE PESSOAL",IF(X343='Tabelas auxiliares'!$A$237,"CUSTEIO",IF(X343='Tabelas auxiliares'!$A$236,"INVESTIMENTO","ERRO - VERIFICAR"))))</f>
        <v>FOLHA DE PESSOAL</v>
      </c>
      <c r="Z343" s="64">
        <f t="shared" si="11"/>
        <v>899.97</v>
      </c>
      <c r="AA343" s="146">
        <v>287.22000000000003</v>
      </c>
      <c r="AB343" s="145"/>
      <c r="AC343" s="146">
        <v>612.75</v>
      </c>
      <c r="AD343" s="122" t="s">
        <v>1017</v>
      </c>
      <c r="AE343" s="122" t="s">
        <v>1021</v>
      </c>
      <c r="AF343" s="122" t="s">
        <v>177</v>
      </c>
      <c r="AG343" s="122" t="s">
        <v>178</v>
      </c>
      <c r="AH343" s="122" t="s">
        <v>288</v>
      </c>
      <c r="AI343" s="122" t="s">
        <v>179</v>
      </c>
      <c r="AJ343" s="122" t="s">
        <v>176</v>
      </c>
      <c r="AK343" s="122" t="s">
        <v>120</v>
      </c>
      <c r="AL343" s="122" t="s">
        <v>174</v>
      </c>
      <c r="AM343" s="122" t="s">
        <v>119</v>
      </c>
      <c r="AN343" s="122" t="s">
        <v>786</v>
      </c>
      <c r="AO343" s="122" t="s">
        <v>674</v>
      </c>
    </row>
    <row r="344" spans="1:41" x14ac:dyDescent="0.25">
      <c r="A344" s="143" t="s">
        <v>1060</v>
      </c>
      <c r="B344" t="s">
        <v>539</v>
      </c>
      <c r="C344" t="s">
        <v>1061</v>
      </c>
      <c r="D344" t="s">
        <v>90</v>
      </c>
      <c r="E344" t="s">
        <v>117</v>
      </c>
      <c r="F344" s="51" t="str">
        <f>IFERROR(VLOOKUP(D344,'Tabelas auxiliares'!$A$3:$B$61,2,FALSE),"")</f>
        <v>SUGEPE-FOLHA - PASEP + AUX. MORADIA</v>
      </c>
      <c r="G344" s="51" t="str">
        <f>IFERROR(VLOOKUP($B344,'Tabelas auxiliares'!$A$65:$C$102,2,FALSE),"")</f>
        <v>Folha de Pagamento - Benefícios</v>
      </c>
      <c r="H344" s="51" t="str">
        <f>IFERROR(VLOOKUP($B344,'Tabelas auxiliares'!$A$65:$C$102,3,FALSE),"")</f>
        <v xml:space="preserve">AUXILIO FUNERAL / CONTRATACAO POR TEMPO DETERMINADO / BENEF.ASSIST. DO SERVIDOR E DO MILITAR / AUXILIO-ALIMENTACAO / AUXILIO-TRANSPORTE / INDENIZACOES E RESTITUICOES / DESPESAS DE EXERCICIOS ANTERIORES </v>
      </c>
      <c r="I344" s="144" t="s">
        <v>1685</v>
      </c>
      <c r="J344" s="144" t="s">
        <v>1686</v>
      </c>
      <c r="K344" s="144" t="s">
        <v>1769</v>
      </c>
      <c r="L344" s="144" t="s">
        <v>935</v>
      </c>
      <c r="M344" s="144" t="s">
        <v>176</v>
      </c>
      <c r="N344" s="144" t="s">
        <v>136</v>
      </c>
      <c r="O344" s="144" t="s">
        <v>229</v>
      </c>
      <c r="P344" s="144" t="s">
        <v>230</v>
      </c>
      <c r="Q344" s="144" t="s">
        <v>179</v>
      </c>
      <c r="R344" s="144" t="s">
        <v>176</v>
      </c>
      <c r="S344" s="144" t="s">
        <v>120</v>
      </c>
      <c r="T344" s="144" t="s">
        <v>173</v>
      </c>
      <c r="U344" s="144" t="s">
        <v>150</v>
      </c>
      <c r="V344" s="144" t="s">
        <v>774</v>
      </c>
      <c r="W344" s="144" t="s">
        <v>939</v>
      </c>
      <c r="X344" s="51" t="str">
        <f t="shared" si="10"/>
        <v>3</v>
      </c>
      <c r="Y344" s="51" t="str">
        <f>IF(T344="","",IF(T344&lt;&gt;'Tabelas auxiliares'!$B$236,"FOLHA DE PESSOAL",IF(X344='Tabelas auxiliares'!$A$237,"CUSTEIO",IF(X344='Tabelas auxiliares'!$A$236,"INVESTIMENTO","ERRO - VERIFICAR"))))</f>
        <v>FOLHA DE PESSOAL</v>
      </c>
      <c r="Z344" s="64">
        <f t="shared" si="11"/>
        <v>659.25</v>
      </c>
      <c r="AA344" s="145"/>
      <c r="AB344" s="145"/>
      <c r="AC344" s="146">
        <v>659.25</v>
      </c>
      <c r="AD344" s="122" t="s">
        <v>1017</v>
      </c>
      <c r="AE344" s="122" t="s">
        <v>341</v>
      </c>
      <c r="AF344" s="122" t="s">
        <v>177</v>
      </c>
      <c r="AG344" s="122" t="s">
        <v>178</v>
      </c>
      <c r="AH344" s="122" t="s">
        <v>288</v>
      </c>
      <c r="AI344" s="122" t="s">
        <v>179</v>
      </c>
      <c r="AJ344" s="122" t="s">
        <v>176</v>
      </c>
      <c r="AK344" s="122" t="s">
        <v>120</v>
      </c>
      <c r="AL344" s="122" t="s">
        <v>174</v>
      </c>
      <c r="AM344" s="122" t="s">
        <v>119</v>
      </c>
      <c r="AN344" s="122" t="s">
        <v>786</v>
      </c>
      <c r="AO344" s="122" t="s">
        <v>674</v>
      </c>
    </row>
    <row r="345" spans="1:41" x14ac:dyDescent="0.25">
      <c r="A345" s="143" t="s">
        <v>1060</v>
      </c>
      <c r="B345" t="s">
        <v>539</v>
      </c>
      <c r="C345" t="s">
        <v>1061</v>
      </c>
      <c r="D345" t="s">
        <v>90</v>
      </c>
      <c r="E345" t="s">
        <v>117</v>
      </c>
      <c r="F345" s="51" t="str">
        <f>IFERROR(VLOOKUP(D345,'Tabelas auxiliares'!$A$3:$B$61,2,FALSE),"")</f>
        <v>SUGEPE-FOLHA - PASEP + AUX. MORADIA</v>
      </c>
      <c r="G345" s="51" t="str">
        <f>IFERROR(VLOOKUP($B345,'Tabelas auxiliares'!$A$65:$C$102,2,FALSE),"")</f>
        <v>Folha de Pagamento - Benefícios</v>
      </c>
      <c r="H345" s="51" t="str">
        <f>IFERROR(VLOOKUP($B345,'Tabelas auxiliares'!$A$65:$C$102,3,FALSE),"")</f>
        <v xml:space="preserve">AUXILIO FUNERAL / CONTRATACAO POR TEMPO DETERMINADO / BENEF.ASSIST. DO SERVIDOR E DO MILITAR / AUXILIO-ALIMENTACAO / AUXILIO-TRANSPORTE / INDENIZACOES E RESTITUICOES / DESPESAS DE EXERCICIOS ANTERIORES </v>
      </c>
      <c r="I345" s="144" t="s">
        <v>1685</v>
      </c>
      <c r="J345" s="144" t="s">
        <v>1686</v>
      </c>
      <c r="K345" s="144" t="s">
        <v>1770</v>
      </c>
      <c r="L345" s="144" t="s">
        <v>935</v>
      </c>
      <c r="M345" s="144" t="s">
        <v>176</v>
      </c>
      <c r="N345" s="144" t="s">
        <v>136</v>
      </c>
      <c r="O345" s="144" t="s">
        <v>183</v>
      </c>
      <c r="P345" s="144" t="s">
        <v>226</v>
      </c>
      <c r="Q345" s="144" t="s">
        <v>179</v>
      </c>
      <c r="R345" s="144" t="s">
        <v>176</v>
      </c>
      <c r="S345" s="144" t="s">
        <v>120</v>
      </c>
      <c r="T345" s="144" t="s">
        <v>173</v>
      </c>
      <c r="U345" s="144" t="s">
        <v>148</v>
      </c>
      <c r="V345" s="144" t="s">
        <v>775</v>
      </c>
      <c r="W345" s="144" t="s">
        <v>666</v>
      </c>
      <c r="X345" s="51" t="str">
        <f t="shared" si="10"/>
        <v>3</v>
      </c>
      <c r="Y345" s="51" t="str">
        <f>IF(T345="","",IF(T345&lt;&gt;'Tabelas auxiliares'!$B$236,"FOLHA DE PESSOAL",IF(X345='Tabelas auxiliares'!$A$237,"CUSTEIO",IF(X345='Tabelas auxiliares'!$A$236,"INVESTIMENTO","ERRO - VERIFICAR"))))</f>
        <v>FOLHA DE PESSOAL</v>
      </c>
      <c r="Z345" s="64">
        <f t="shared" si="11"/>
        <v>68052</v>
      </c>
      <c r="AA345" s="146">
        <v>6195.3</v>
      </c>
      <c r="AB345" s="145"/>
      <c r="AC345" s="146">
        <v>61856.7</v>
      </c>
      <c r="AD345" s="122" t="s">
        <v>1017</v>
      </c>
      <c r="AE345" s="122" t="s">
        <v>341</v>
      </c>
      <c r="AF345" s="122" t="s">
        <v>177</v>
      </c>
      <c r="AG345" s="122" t="s">
        <v>178</v>
      </c>
      <c r="AH345" s="122" t="s">
        <v>288</v>
      </c>
      <c r="AI345" s="122" t="s">
        <v>179</v>
      </c>
      <c r="AJ345" s="122" t="s">
        <v>176</v>
      </c>
      <c r="AK345" s="122" t="s">
        <v>120</v>
      </c>
      <c r="AL345" s="122" t="s">
        <v>174</v>
      </c>
      <c r="AM345" s="122" t="s">
        <v>119</v>
      </c>
      <c r="AN345" s="122" t="s">
        <v>1022</v>
      </c>
      <c r="AO345" s="122" t="s">
        <v>1023</v>
      </c>
    </row>
    <row r="346" spans="1:41" x14ac:dyDescent="0.25">
      <c r="A346" s="143" t="s">
        <v>1060</v>
      </c>
      <c r="B346" t="s">
        <v>539</v>
      </c>
      <c r="C346" t="s">
        <v>1061</v>
      </c>
      <c r="D346" t="s">
        <v>90</v>
      </c>
      <c r="E346" t="s">
        <v>117</v>
      </c>
      <c r="F346" s="51" t="str">
        <f>IFERROR(VLOOKUP(D346,'Tabelas auxiliares'!$A$3:$B$61,2,FALSE),"")</f>
        <v>SUGEPE-FOLHA - PASEP + AUX. MORADIA</v>
      </c>
      <c r="G346" s="51" t="str">
        <f>IFERROR(VLOOKUP($B346,'Tabelas auxiliares'!$A$65:$C$102,2,FALSE),"")</f>
        <v>Folha de Pagamento - Benefícios</v>
      </c>
      <c r="H346" s="51" t="str">
        <f>IFERROR(VLOOKUP($B346,'Tabelas auxiliares'!$A$65:$C$102,3,FALSE),"")</f>
        <v xml:space="preserve">AUXILIO FUNERAL / CONTRATACAO POR TEMPO DETERMINADO / BENEF.ASSIST. DO SERVIDOR E DO MILITAR / AUXILIO-ALIMENTACAO / AUXILIO-TRANSPORTE / INDENIZACOES E RESTITUICOES / DESPESAS DE EXERCICIOS ANTERIORES </v>
      </c>
      <c r="I346" s="144" t="s">
        <v>1685</v>
      </c>
      <c r="J346" s="144" t="s">
        <v>1686</v>
      </c>
      <c r="K346" s="144" t="s">
        <v>1771</v>
      </c>
      <c r="L346" s="144" t="s">
        <v>935</v>
      </c>
      <c r="M346" s="144" t="s">
        <v>176</v>
      </c>
      <c r="N346" s="144" t="s">
        <v>136</v>
      </c>
      <c r="O346" s="144" t="s">
        <v>224</v>
      </c>
      <c r="P346" s="144" t="s">
        <v>225</v>
      </c>
      <c r="Q346" s="144" t="s">
        <v>179</v>
      </c>
      <c r="R346" s="144" t="s">
        <v>176</v>
      </c>
      <c r="S346" s="144" t="s">
        <v>120</v>
      </c>
      <c r="T346" s="144" t="s">
        <v>173</v>
      </c>
      <c r="U346" s="144" t="s">
        <v>146</v>
      </c>
      <c r="V346" s="144" t="s">
        <v>776</v>
      </c>
      <c r="W346" s="144" t="s">
        <v>667</v>
      </c>
      <c r="X346" s="51" t="str">
        <f t="shared" si="10"/>
        <v>3</v>
      </c>
      <c r="Y346" s="51" t="str">
        <f>IF(T346="","",IF(T346&lt;&gt;'Tabelas auxiliares'!$B$236,"FOLHA DE PESSOAL",IF(X346='Tabelas auxiliares'!$A$237,"CUSTEIO",IF(X346='Tabelas auxiliares'!$A$236,"INVESTIMENTO","ERRO - VERIFICAR"))))</f>
        <v>FOLHA DE PESSOAL</v>
      </c>
      <c r="Z346" s="64">
        <f t="shared" si="11"/>
        <v>666743.9</v>
      </c>
      <c r="AA346" s="146">
        <v>2241.42</v>
      </c>
      <c r="AB346" s="145"/>
      <c r="AC346" s="146">
        <v>664502.48</v>
      </c>
      <c r="AD346" s="122" t="s">
        <v>1017</v>
      </c>
      <c r="AE346" s="122" t="s">
        <v>354</v>
      </c>
      <c r="AF346" s="122" t="s">
        <v>177</v>
      </c>
      <c r="AG346" s="122" t="s">
        <v>178</v>
      </c>
      <c r="AH346" s="122" t="s">
        <v>288</v>
      </c>
      <c r="AI346" s="122" t="s">
        <v>179</v>
      </c>
      <c r="AJ346" s="122" t="s">
        <v>176</v>
      </c>
      <c r="AK346" s="122" t="s">
        <v>120</v>
      </c>
      <c r="AL346" s="122" t="s">
        <v>174</v>
      </c>
      <c r="AM346" s="122" t="s">
        <v>119</v>
      </c>
      <c r="AN346" s="122" t="s">
        <v>786</v>
      </c>
      <c r="AO346" s="122" t="s">
        <v>674</v>
      </c>
    </row>
    <row r="347" spans="1:41" x14ac:dyDescent="0.25">
      <c r="A347" s="143" t="s">
        <v>1060</v>
      </c>
      <c r="B347" t="s">
        <v>539</v>
      </c>
      <c r="C347" t="s">
        <v>1061</v>
      </c>
      <c r="D347" t="s">
        <v>90</v>
      </c>
      <c r="E347" t="s">
        <v>117</v>
      </c>
      <c r="F347" s="51" t="str">
        <f>IFERROR(VLOOKUP(D347,'Tabelas auxiliares'!$A$3:$B$61,2,FALSE),"")</f>
        <v>SUGEPE-FOLHA - PASEP + AUX. MORADIA</v>
      </c>
      <c r="G347" s="51" t="str">
        <f>IFERROR(VLOOKUP($B347,'Tabelas auxiliares'!$A$65:$C$102,2,FALSE),"")</f>
        <v>Folha de Pagamento - Benefícios</v>
      </c>
      <c r="H347" s="51" t="str">
        <f>IFERROR(VLOOKUP($B347,'Tabelas auxiliares'!$A$65:$C$102,3,FALSE),"")</f>
        <v xml:space="preserve">AUXILIO FUNERAL / CONTRATACAO POR TEMPO DETERMINADO / BENEF.ASSIST. DO SERVIDOR E DO MILITAR / AUXILIO-ALIMENTACAO / AUXILIO-TRANSPORTE / INDENIZACOES E RESTITUICOES / DESPESAS DE EXERCICIOS ANTERIORES </v>
      </c>
      <c r="I347" s="144" t="s">
        <v>1685</v>
      </c>
      <c r="J347" s="144" t="s">
        <v>1686</v>
      </c>
      <c r="K347" s="144" t="s">
        <v>1772</v>
      </c>
      <c r="L347" s="144" t="s">
        <v>935</v>
      </c>
      <c r="M347" s="144" t="s">
        <v>176</v>
      </c>
      <c r="N347" s="144" t="s">
        <v>136</v>
      </c>
      <c r="O347" s="144" t="s">
        <v>227</v>
      </c>
      <c r="P347" s="144" t="s">
        <v>228</v>
      </c>
      <c r="Q347" s="144" t="s">
        <v>179</v>
      </c>
      <c r="R347" s="144" t="s">
        <v>176</v>
      </c>
      <c r="S347" s="144" t="s">
        <v>120</v>
      </c>
      <c r="T347" s="144" t="s">
        <v>173</v>
      </c>
      <c r="U347" s="144" t="s">
        <v>145</v>
      </c>
      <c r="V347" s="144" t="s">
        <v>777</v>
      </c>
      <c r="W347" s="144" t="s">
        <v>668</v>
      </c>
      <c r="X347" s="51" t="str">
        <f t="shared" si="10"/>
        <v>3</v>
      </c>
      <c r="Y347" s="51" t="str">
        <f>IF(T347="","",IF(T347&lt;&gt;'Tabelas auxiliares'!$B$236,"FOLHA DE PESSOAL",IF(X347='Tabelas auxiliares'!$A$237,"CUSTEIO",IF(X347='Tabelas auxiliares'!$A$236,"INVESTIMENTO","ERRO - VERIFICAR"))))</f>
        <v>FOLHA DE PESSOAL</v>
      </c>
      <c r="Z347" s="64">
        <f t="shared" si="11"/>
        <v>142051.23000000001</v>
      </c>
      <c r="AA347" s="146">
        <v>43298.48</v>
      </c>
      <c r="AB347" s="145"/>
      <c r="AC347" s="146">
        <v>98752.75</v>
      </c>
      <c r="AD347" s="122" t="s">
        <v>1017</v>
      </c>
      <c r="AE347" s="122" t="s">
        <v>354</v>
      </c>
      <c r="AF347" s="122" t="s">
        <v>177</v>
      </c>
      <c r="AG347" s="122" t="s">
        <v>178</v>
      </c>
      <c r="AH347" s="122" t="s">
        <v>288</v>
      </c>
      <c r="AI347" s="122" t="s">
        <v>179</v>
      </c>
      <c r="AJ347" s="122" t="s">
        <v>176</v>
      </c>
      <c r="AK347" s="122" t="s">
        <v>120</v>
      </c>
      <c r="AL347" s="122" t="s">
        <v>174</v>
      </c>
      <c r="AM347" s="122" t="s">
        <v>119</v>
      </c>
      <c r="AN347" s="122" t="s">
        <v>1022</v>
      </c>
      <c r="AO347" s="122" t="s">
        <v>1023</v>
      </c>
    </row>
    <row r="348" spans="1:41" x14ac:dyDescent="0.25">
      <c r="A348" s="143" t="s">
        <v>1060</v>
      </c>
      <c r="B348" t="s">
        <v>539</v>
      </c>
      <c r="C348" t="s">
        <v>1061</v>
      </c>
      <c r="D348" t="s">
        <v>90</v>
      </c>
      <c r="E348" t="s">
        <v>117</v>
      </c>
      <c r="F348" s="51" t="str">
        <f>IFERROR(VLOOKUP(D348,'Tabelas auxiliares'!$A$3:$B$61,2,FALSE),"")</f>
        <v>SUGEPE-FOLHA - PASEP + AUX. MORADIA</v>
      </c>
      <c r="G348" s="51" t="str">
        <f>IFERROR(VLOOKUP($B348,'Tabelas auxiliares'!$A$65:$C$102,2,FALSE),"")</f>
        <v>Folha de Pagamento - Benefícios</v>
      </c>
      <c r="H348" s="51" t="str">
        <f>IFERROR(VLOOKUP($B348,'Tabelas auxiliares'!$A$65:$C$102,3,FALSE),"")</f>
        <v xml:space="preserve">AUXILIO FUNERAL / CONTRATACAO POR TEMPO DETERMINADO / BENEF.ASSIST. DO SERVIDOR E DO MILITAR / AUXILIO-ALIMENTACAO / AUXILIO-TRANSPORTE / INDENIZACOES E RESTITUICOES / DESPESAS DE EXERCICIOS ANTERIORES </v>
      </c>
      <c r="I348" s="144" t="s">
        <v>1685</v>
      </c>
      <c r="J348" s="144" t="s">
        <v>1686</v>
      </c>
      <c r="K348" s="144" t="s">
        <v>1773</v>
      </c>
      <c r="L348" s="144" t="s">
        <v>935</v>
      </c>
      <c r="M348" s="144" t="s">
        <v>176</v>
      </c>
      <c r="N348" s="144" t="s">
        <v>136</v>
      </c>
      <c r="O348" s="144" t="s">
        <v>183</v>
      </c>
      <c r="P348" s="144" t="s">
        <v>226</v>
      </c>
      <c r="Q348" s="144" t="s">
        <v>179</v>
      </c>
      <c r="R348" s="144" t="s">
        <v>176</v>
      </c>
      <c r="S348" s="144" t="s">
        <v>120</v>
      </c>
      <c r="T348" s="144" t="s">
        <v>173</v>
      </c>
      <c r="U348" s="144" t="s">
        <v>148</v>
      </c>
      <c r="V348" s="144" t="s">
        <v>940</v>
      </c>
      <c r="W348" s="144" t="s">
        <v>941</v>
      </c>
      <c r="X348" s="51" t="str">
        <f t="shared" si="10"/>
        <v>3</v>
      </c>
      <c r="Y348" s="51" t="str">
        <f>IF(T348="","",IF(T348&lt;&gt;'Tabelas auxiliares'!$B$236,"FOLHA DE PESSOAL",IF(X348='Tabelas auxiliares'!$A$237,"CUSTEIO",IF(X348='Tabelas auxiliares'!$A$236,"INVESTIMENTO","ERRO - VERIFICAR"))))</f>
        <v>FOLHA DE PESSOAL</v>
      </c>
      <c r="Z348" s="64">
        <f t="shared" si="11"/>
        <v>6933.6</v>
      </c>
      <c r="AA348" s="145"/>
      <c r="AB348" s="145"/>
      <c r="AC348" s="146">
        <v>6933.6</v>
      </c>
      <c r="AD348" s="122" t="s">
        <v>872</v>
      </c>
      <c r="AE348" s="122" t="s">
        <v>1024</v>
      </c>
      <c r="AF348" s="122" t="s">
        <v>177</v>
      </c>
      <c r="AG348" s="122" t="s">
        <v>178</v>
      </c>
      <c r="AH348" s="122" t="s">
        <v>288</v>
      </c>
      <c r="AI348" s="122" t="s">
        <v>179</v>
      </c>
      <c r="AJ348" s="122" t="s">
        <v>176</v>
      </c>
      <c r="AK348" s="122" t="s">
        <v>120</v>
      </c>
      <c r="AL348" s="122" t="s">
        <v>174</v>
      </c>
      <c r="AM348" s="122" t="s">
        <v>119</v>
      </c>
      <c r="AN348" s="122" t="s">
        <v>786</v>
      </c>
      <c r="AO348" s="122" t="s">
        <v>674</v>
      </c>
    </row>
    <row r="349" spans="1:41" x14ac:dyDescent="0.25">
      <c r="A349" s="143" t="s">
        <v>1060</v>
      </c>
      <c r="B349" t="s">
        <v>539</v>
      </c>
      <c r="C349" t="s">
        <v>1061</v>
      </c>
      <c r="D349" t="s">
        <v>90</v>
      </c>
      <c r="E349" t="s">
        <v>117</v>
      </c>
      <c r="F349" s="51" t="str">
        <f>IFERROR(VLOOKUP(D349,'Tabelas auxiliares'!$A$3:$B$61,2,FALSE),"")</f>
        <v>SUGEPE-FOLHA - PASEP + AUX. MORADIA</v>
      </c>
      <c r="G349" s="51" t="str">
        <f>IFERROR(VLOOKUP($B349,'Tabelas auxiliares'!$A$65:$C$102,2,FALSE),"")</f>
        <v>Folha de Pagamento - Benefícios</v>
      </c>
      <c r="H349" s="51" t="str">
        <f>IFERROR(VLOOKUP($B349,'Tabelas auxiliares'!$A$65:$C$102,3,FALSE),"")</f>
        <v xml:space="preserve">AUXILIO FUNERAL / CONTRATACAO POR TEMPO DETERMINADO / BENEF.ASSIST. DO SERVIDOR E DO MILITAR / AUXILIO-ALIMENTACAO / AUXILIO-TRANSPORTE / INDENIZACOES E RESTITUICOES / DESPESAS DE EXERCICIOS ANTERIORES </v>
      </c>
      <c r="I349" s="144" t="s">
        <v>1685</v>
      </c>
      <c r="J349" s="144" t="s">
        <v>1686</v>
      </c>
      <c r="K349" s="144" t="s">
        <v>1774</v>
      </c>
      <c r="L349" s="144" t="s">
        <v>935</v>
      </c>
      <c r="M349" s="144" t="s">
        <v>176</v>
      </c>
      <c r="N349" s="144" t="s">
        <v>136</v>
      </c>
      <c r="O349" s="144" t="s">
        <v>224</v>
      </c>
      <c r="P349" s="144" t="s">
        <v>225</v>
      </c>
      <c r="Q349" s="144" t="s">
        <v>179</v>
      </c>
      <c r="R349" s="144" t="s">
        <v>176</v>
      </c>
      <c r="S349" s="144" t="s">
        <v>120</v>
      </c>
      <c r="T349" s="144" t="s">
        <v>173</v>
      </c>
      <c r="U349" s="144" t="s">
        <v>146</v>
      </c>
      <c r="V349" s="144" t="s">
        <v>819</v>
      </c>
      <c r="W349" s="144" t="s">
        <v>663</v>
      </c>
      <c r="X349" s="51" t="str">
        <f t="shared" si="10"/>
        <v>3</v>
      </c>
      <c r="Y349" s="51" t="str">
        <f>IF(T349="","",IF(T349&lt;&gt;'Tabelas auxiliares'!$B$236,"FOLHA DE PESSOAL",IF(X349='Tabelas auxiliares'!$A$237,"CUSTEIO",IF(X349='Tabelas auxiliares'!$A$236,"INVESTIMENTO","ERRO - VERIFICAR"))))</f>
        <v>FOLHA DE PESSOAL</v>
      </c>
      <c r="Z349" s="64">
        <f t="shared" si="11"/>
        <v>45.8</v>
      </c>
      <c r="AA349" s="145"/>
      <c r="AB349" s="145"/>
      <c r="AC349" s="146">
        <v>45.8</v>
      </c>
      <c r="AD349" s="122" t="s">
        <v>1017</v>
      </c>
      <c r="AE349" s="122" t="s">
        <v>353</v>
      </c>
      <c r="AF349" s="122" t="s">
        <v>177</v>
      </c>
      <c r="AG349" s="122" t="s">
        <v>178</v>
      </c>
      <c r="AH349" s="122" t="s">
        <v>288</v>
      </c>
      <c r="AI349" s="122" t="s">
        <v>179</v>
      </c>
      <c r="AJ349" s="122" t="s">
        <v>176</v>
      </c>
      <c r="AK349" s="122" t="s">
        <v>120</v>
      </c>
      <c r="AL349" s="122" t="s">
        <v>174</v>
      </c>
      <c r="AM349" s="122" t="s">
        <v>119</v>
      </c>
      <c r="AN349" s="122" t="s">
        <v>1022</v>
      </c>
      <c r="AO349" s="122" t="s">
        <v>1023</v>
      </c>
    </row>
    <row r="350" spans="1:41" x14ac:dyDescent="0.25">
      <c r="A350" s="143" t="s">
        <v>1060</v>
      </c>
      <c r="B350" t="s">
        <v>539</v>
      </c>
      <c r="C350" t="s">
        <v>1061</v>
      </c>
      <c r="D350" t="s">
        <v>90</v>
      </c>
      <c r="E350" t="s">
        <v>117</v>
      </c>
      <c r="F350" s="51" t="str">
        <f>IFERROR(VLOOKUP(D350,'Tabelas auxiliares'!$A$3:$B$61,2,FALSE),"")</f>
        <v>SUGEPE-FOLHA - PASEP + AUX. MORADIA</v>
      </c>
      <c r="G350" s="51" t="str">
        <f>IFERROR(VLOOKUP($B350,'Tabelas auxiliares'!$A$65:$C$102,2,FALSE),"")</f>
        <v>Folha de Pagamento - Benefícios</v>
      </c>
      <c r="H350" s="51" t="str">
        <f>IFERROR(VLOOKUP($B350,'Tabelas auxiliares'!$A$65:$C$102,3,FALSE),"")</f>
        <v xml:space="preserve">AUXILIO FUNERAL / CONTRATACAO POR TEMPO DETERMINADO / BENEF.ASSIST. DO SERVIDOR E DO MILITAR / AUXILIO-ALIMENTACAO / AUXILIO-TRANSPORTE / INDENIZACOES E RESTITUICOES / DESPESAS DE EXERCICIOS ANTERIORES </v>
      </c>
      <c r="I350" s="144" t="s">
        <v>1685</v>
      </c>
      <c r="J350" s="144" t="s">
        <v>1686</v>
      </c>
      <c r="K350" s="144" t="s">
        <v>1775</v>
      </c>
      <c r="L350" s="144" t="s">
        <v>935</v>
      </c>
      <c r="M350" s="144" t="s">
        <v>176</v>
      </c>
      <c r="N350" s="144" t="s">
        <v>138</v>
      </c>
      <c r="O350" s="144" t="s">
        <v>183</v>
      </c>
      <c r="P350" s="144" t="s">
        <v>211</v>
      </c>
      <c r="Q350" s="144" t="s">
        <v>179</v>
      </c>
      <c r="R350" s="144" t="s">
        <v>176</v>
      </c>
      <c r="S350" s="144" t="s">
        <v>120</v>
      </c>
      <c r="T350" s="144" t="s">
        <v>173</v>
      </c>
      <c r="U350" s="144" t="s">
        <v>149</v>
      </c>
      <c r="V350" s="144" t="s">
        <v>739</v>
      </c>
      <c r="W350" s="144" t="s">
        <v>646</v>
      </c>
      <c r="X350" s="51" t="str">
        <f t="shared" si="10"/>
        <v>3</v>
      </c>
      <c r="Y350" s="51" t="str">
        <f>IF(T350="","",IF(T350&lt;&gt;'Tabelas auxiliares'!$B$236,"FOLHA DE PESSOAL",IF(X350='Tabelas auxiliares'!$A$237,"CUSTEIO",IF(X350='Tabelas auxiliares'!$A$236,"INVESTIMENTO","ERRO - VERIFICAR"))))</f>
        <v>FOLHA DE PESSOAL</v>
      </c>
      <c r="Z350" s="64">
        <f t="shared" si="11"/>
        <v>174252.69999999998</v>
      </c>
      <c r="AA350" s="146">
        <v>1341.15</v>
      </c>
      <c r="AB350" s="145"/>
      <c r="AC350" s="146">
        <v>172911.55</v>
      </c>
      <c r="AD350" s="122" t="s">
        <v>1017</v>
      </c>
      <c r="AE350" s="122" t="s">
        <v>355</v>
      </c>
      <c r="AF350" s="122" t="s">
        <v>177</v>
      </c>
      <c r="AG350" s="122" t="s">
        <v>178</v>
      </c>
      <c r="AH350" s="122" t="s">
        <v>288</v>
      </c>
      <c r="AI350" s="122" t="s">
        <v>179</v>
      </c>
      <c r="AJ350" s="122" t="s">
        <v>176</v>
      </c>
      <c r="AK350" s="122" t="s">
        <v>120</v>
      </c>
      <c r="AL350" s="122" t="s">
        <v>174</v>
      </c>
      <c r="AM350" s="122" t="s">
        <v>119</v>
      </c>
      <c r="AN350" s="122" t="s">
        <v>786</v>
      </c>
      <c r="AO350" s="122" t="s">
        <v>674</v>
      </c>
    </row>
    <row r="351" spans="1:41" x14ac:dyDescent="0.25">
      <c r="A351" s="143" t="s">
        <v>1060</v>
      </c>
      <c r="B351" t="s">
        <v>539</v>
      </c>
      <c r="C351" t="s">
        <v>1061</v>
      </c>
      <c r="D351" t="s">
        <v>90</v>
      </c>
      <c r="E351" t="s">
        <v>117</v>
      </c>
      <c r="F351" s="51" t="str">
        <f>IFERROR(VLOOKUP(D351,'Tabelas auxiliares'!$A$3:$B$61,2,FALSE),"")</f>
        <v>SUGEPE-FOLHA - PASEP + AUX. MORADIA</v>
      </c>
      <c r="G351" s="51" t="str">
        <f>IFERROR(VLOOKUP($B351,'Tabelas auxiliares'!$A$65:$C$102,2,FALSE),"")</f>
        <v>Folha de Pagamento - Benefícios</v>
      </c>
      <c r="H351" s="51" t="str">
        <f>IFERROR(VLOOKUP($B351,'Tabelas auxiliares'!$A$65:$C$102,3,FALSE),"")</f>
        <v xml:space="preserve">AUXILIO FUNERAL / CONTRATACAO POR TEMPO DETERMINADO / BENEF.ASSIST. DO SERVIDOR E DO MILITAR / AUXILIO-ALIMENTACAO / AUXILIO-TRANSPORTE / INDENIZACOES E RESTITUICOES / DESPESAS DE EXERCICIOS ANTERIORES </v>
      </c>
      <c r="I351" s="144" t="s">
        <v>1776</v>
      </c>
      <c r="J351" s="144" t="s">
        <v>1777</v>
      </c>
      <c r="K351" s="144" t="s">
        <v>1778</v>
      </c>
      <c r="L351" s="144" t="s">
        <v>942</v>
      </c>
      <c r="M351" s="144" t="s">
        <v>210</v>
      </c>
      <c r="N351" s="144" t="s">
        <v>138</v>
      </c>
      <c r="O351" s="144" t="s">
        <v>183</v>
      </c>
      <c r="P351" s="144" t="s">
        <v>211</v>
      </c>
      <c r="Q351" s="144" t="s">
        <v>179</v>
      </c>
      <c r="R351" s="144" t="s">
        <v>176</v>
      </c>
      <c r="S351" s="144" t="s">
        <v>120</v>
      </c>
      <c r="T351" s="144" t="s">
        <v>173</v>
      </c>
      <c r="U351" s="144" t="s">
        <v>149</v>
      </c>
      <c r="V351" s="144" t="s">
        <v>739</v>
      </c>
      <c r="W351" s="144" t="s">
        <v>646</v>
      </c>
      <c r="X351" s="51" t="str">
        <f t="shared" si="10"/>
        <v>3</v>
      </c>
      <c r="Y351" s="51" t="str">
        <f>IF(T351="","",IF(T351&lt;&gt;'Tabelas auxiliares'!$B$236,"FOLHA DE PESSOAL",IF(X351='Tabelas auxiliares'!$A$237,"CUSTEIO",IF(X351='Tabelas auxiliares'!$A$236,"INVESTIMENTO","ERRO - VERIFICAR"))))</f>
        <v>FOLHA DE PESSOAL</v>
      </c>
      <c r="Z351" s="64">
        <f t="shared" si="11"/>
        <v>1645.05</v>
      </c>
      <c r="AA351" s="145"/>
      <c r="AB351" s="145"/>
      <c r="AC351" s="146">
        <v>1645.05</v>
      </c>
      <c r="AD351" s="122" t="s">
        <v>1017</v>
      </c>
      <c r="AE351" s="122" t="s">
        <v>1025</v>
      </c>
      <c r="AF351" s="122" t="s">
        <v>177</v>
      </c>
      <c r="AG351" s="122" t="s">
        <v>178</v>
      </c>
      <c r="AH351" s="122" t="s">
        <v>288</v>
      </c>
      <c r="AI351" s="122" t="s">
        <v>179</v>
      </c>
      <c r="AJ351" s="122" t="s">
        <v>176</v>
      </c>
      <c r="AK351" s="122" t="s">
        <v>120</v>
      </c>
      <c r="AL351" s="122" t="s">
        <v>174</v>
      </c>
      <c r="AM351" s="122" t="s">
        <v>119</v>
      </c>
      <c r="AN351" s="122" t="s">
        <v>786</v>
      </c>
      <c r="AO351" s="122" t="s">
        <v>674</v>
      </c>
    </row>
    <row r="352" spans="1:41" x14ac:dyDescent="0.25">
      <c r="A352" s="143" t="s">
        <v>1060</v>
      </c>
      <c r="B352" t="s">
        <v>539</v>
      </c>
      <c r="C352" t="s">
        <v>1061</v>
      </c>
      <c r="D352" t="s">
        <v>90</v>
      </c>
      <c r="E352" t="s">
        <v>117</v>
      </c>
      <c r="F352" s="51" t="str">
        <f>IFERROR(VLOOKUP(D352,'Tabelas auxiliares'!$A$3:$B$61,2,FALSE),"")</f>
        <v>SUGEPE-FOLHA - PASEP + AUX. MORADIA</v>
      </c>
      <c r="G352" s="51" t="str">
        <f>IFERROR(VLOOKUP($B352,'Tabelas auxiliares'!$A$65:$C$102,2,FALSE),"")</f>
        <v>Folha de Pagamento - Benefícios</v>
      </c>
      <c r="H352" s="51" t="str">
        <f>IFERROR(VLOOKUP($B352,'Tabelas auxiliares'!$A$65:$C$102,3,FALSE),"")</f>
        <v xml:space="preserve">AUXILIO FUNERAL / CONTRATACAO POR TEMPO DETERMINADO / BENEF.ASSIST. DO SERVIDOR E DO MILITAR / AUXILIO-ALIMENTACAO / AUXILIO-TRANSPORTE / INDENIZACOES E RESTITUICOES / DESPESAS DE EXERCICIOS ANTERIORES </v>
      </c>
      <c r="I352" s="144" t="s">
        <v>1281</v>
      </c>
      <c r="J352" s="144" t="s">
        <v>1699</v>
      </c>
      <c r="K352" s="144" t="s">
        <v>1779</v>
      </c>
      <c r="L352" s="144" t="s">
        <v>936</v>
      </c>
      <c r="M352" s="144" t="s">
        <v>176</v>
      </c>
      <c r="N352" s="144" t="s">
        <v>136</v>
      </c>
      <c r="O352" s="144" t="s">
        <v>224</v>
      </c>
      <c r="P352" s="144" t="s">
        <v>225</v>
      </c>
      <c r="Q352" s="144" t="s">
        <v>179</v>
      </c>
      <c r="R352" s="144" t="s">
        <v>176</v>
      </c>
      <c r="S352" s="144" t="s">
        <v>120</v>
      </c>
      <c r="T352" s="144" t="s">
        <v>173</v>
      </c>
      <c r="U352" s="144" t="s">
        <v>146</v>
      </c>
      <c r="V352" s="144" t="s">
        <v>771</v>
      </c>
      <c r="W352" s="144" t="s">
        <v>663</v>
      </c>
      <c r="X352" s="51" t="str">
        <f t="shared" si="10"/>
        <v>3</v>
      </c>
      <c r="Y352" s="51" t="str">
        <f>IF(T352="","",IF(T352&lt;&gt;'Tabelas auxiliares'!$B$236,"FOLHA DE PESSOAL",IF(X352='Tabelas auxiliares'!$A$237,"CUSTEIO",IF(X352='Tabelas auxiliares'!$A$236,"INVESTIMENTO","ERRO - VERIFICAR"))))</f>
        <v>FOLHA DE PESSOAL</v>
      </c>
      <c r="Z352" s="64">
        <f t="shared" si="11"/>
        <v>42201.72</v>
      </c>
      <c r="AA352" s="146">
        <v>947.73</v>
      </c>
      <c r="AB352" s="145"/>
      <c r="AC352" s="146">
        <v>41253.99</v>
      </c>
      <c r="AD352" s="122" t="s">
        <v>1017</v>
      </c>
      <c r="AE352" s="122" t="s">
        <v>358</v>
      </c>
      <c r="AF352" s="122" t="s">
        <v>177</v>
      </c>
      <c r="AG352" s="122" t="s">
        <v>178</v>
      </c>
      <c r="AH352" s="122" t="s">
        <v>288</v>
      </c>
      <c r="AI352" s="122" t="s">
        <v>179</v>
      </c>
      <c r="AJ352" s="122" t="s">
        <v>176</v>
      </c>
      <c r="AK352" s="122" t="s">
        <v>120</v>
      </c>
      <c r="AL352" s="122" t="s">
        <v>174</v>
      </c>
      <c r="AM352" s="122" t="s">
        <v>119</v>
      </c>
      <c r="AN352" s="122" t="s">
        <v>786</v>
      </c>
      <c r="AO352" s="122" t="s">
        <v>674</v>
      </c>
    </row>
    <row r="353" spans="1:41" x14ac:dyDescent="0.25">
      <c r="A353" s="143" t="s">
        <v>1060</v>
      </c>
      <c r="B353" t="s">
        <v>539</v>
      </c>
      <c r="C353" t="s">
        <v>1061</v>
      </c>
      <c r="D353" t="s">
        <v>90</v>
      </c>
      <c r="E353" t="s">
        <v>117</v>
      </c>
      <c r="F353" s="51" t="str">
        <f>IFERROR(VLOOKUP(D353,'Tabelas auxiliares'!$A$3:$B$61,2,FALSE),"")</f>
        <v>SUGEPE-FOLHA - PASEP + AUX. MORADIA</v>
      </c>
      <c r="G353" s="51" t="str">
        <f>IFERROR(VLOOKUP($B353,'Tabelas auxiliares'!$A$65:$C$102,2,FALSE),"")</f>
        <v>Folha de Pagamento - Benefícios</v>
      </c>
      <c r="H353" s="51" t="str">
        <f>IFERROR(VLOOKUP($B353,'Tabelas auxiliares'!$A$65:$C$102,3,FALSE),"")</f>
        <v xml:space="preserve">AUXILIO FUNERAL / CONTRATACAO POR TEMPO DETERMINADO / BENEF.ASSIST. DO SERVIDOR E DO MILITAR / AUXILIO-ALIMENTACAO / AUXILIO-TRANSPORTE / INDENIZACOES E RESTITUICOES / DESPESAS DE EXERCICIOS ANTERIORES </v>
      </c>
      <c r="I353" s="144" t="s">
        <v>1281</v>
      </c>
      <c r="J353" s="144" t="s">
        <v>1699</v>
      </c>
      <c r="K353" s="144" t="s">
        <v>1780</v>
      </c>
      <c r="L353" s="144" t="s">
        <v>936</v>
      </c>
      <c r="M353" s="144" t="s">
        <v>176</v>
      </c>
      <c r="N353" s="144" t="s">
        <v>136</v>
      </c>
      <c r="O353" s="144" t="s">
        <v>183</v>
      </c>
      <c r="P353" s="144" t="s">
        <v>226</v>
      </c>
      <c r="Q353" s="144" t="s">
        <v>179</v>
      </c>
      <c r="R353" s="144" t="s">
        <v>176</v>
      </c>
      <c r="S353" s="144" t="s">
        <v>120</v>
      </c>
      <c r="T353" s="144" t="s">
        <v>173</v>
      </c>
      <c r="U353" s="144" t="s">
        <v>148</v>
      </c>
      <c r="V353" s="144" t="s">
        <v>772</v>
      </c>
      <c r="W353" s="144" t="s">
        <v>664</v>
      </c>
      <c r="X353" s="51" t="str">
        <f t="shared" si="10"/>
        <v>3</v>
      </c>
      <c r="Y353" s="51" t="str">
        <f>IF(T353="","",IF(T353&lt;&gt;'Tabelas auxiliares'!$B$236,"FOLHA DE PESSOAL",IF(X353='Tabelas auxiliares'!$A$237,"CUSTEIO",IF(X353='Tabelas auxiliares'!$A$236,"INVESTIMENTO","ERRO - VERIFICAR"))))</f>
        <v>FOLHA DE PESSOAL</v>
      </c>
      <c r="Z353" s="64">
        <f t="shared" si="11"/>
        <v>2568</v>
      </c>
      <c r="AA353" s="146">
        <v>240.75</v>
      </c>
      <c r="AB353" s="145"/>
      <c r="AC353" s="146">
        <v>2327.25</v>
      </c>
      <c r="AD353" s="122" t="s">
        <v>1017</v>
      </c>
      <c r="AE353" s="122" t="s">
        <v>352</v>
      </c>
      <c r="AF353" s="122" t="s">
        <v>177</v>
      </c>
      <c r="AG353" s="122" t="s">
        <v>178</v>
      </c>
      <c r="AH353" s="122" t="s">
        <v>288</v>
      </c>
      <c r="AI353" s="122" t="s">
        <v>179</v>
      </c>
      <c r="AJ353" s="122" t="s">
        <v>176</v>
      </c>
      <c r="AK353" s="122" t="s">
        <v>120</v>
      </c>
      <c r="AL353" s="122" t="s">
        <v>174</v>
      </c>
      <c r="AM353" s="122" t="s">
        <v>119</v>
      </c>
      <c r="AN353" s="122" t="s">
        <v>1022</v>
      </c>
      <c r="AO353" s="122" t="s">
        <v>1023</v>
      </c>
    </row>
    <row r="354" spans="1:41" x14ac:dyDescent="0.25">
      <c r="A354" s="143" t="s">
        <v>1060</v>
      </c>
      <c r="B354" t="s">
        <v>539</v>
      </c>
      <c r="C354" t="s">
        <v>1061</v>
      </c>
      <c r="D354" t="s">
        <v>90</v>
      </c>
      <c r="E354" t="s">
        <v>117</v>
      </c>
      <c r="F354" s="51" t="str">
        <f>IFERROR(VLOOKUP(D354,'Tabelas auxiliares'!$A$3:$B$61,2,FALSE),"")</f>
        <v>SUGEPE-FOLHA - PASEP + AUX. MORADIA</v>
      </c>
      <c r="G354" s="51" t="str">
        <f>IFERROR(VLOOKUP($B354,'Tabelas auxiliares'!$A$65:$C$102,2,FALSE),"")</f>
        <v>Folha de Pagamento - Benefícios</v>
      </c>
      <c r="H354" s="51" t="str">
        <f>IFERROR(VLOOKUP($B354,'Tabelas auxiliares'!$A$65:$C$102,3,FALSE),"")</f>
        <v xml:space="preserve">AUXILIO FUNERAL / CONTRATACAO POR TEMPO DETERMINADO / BENEF.ASSIST. DO SERVIDOR E DO MILITAR / AUXILIO-ALIMENTACAO / AUXILIO-TRANSPORTE / INDENIZACOES E RESTITUICOES / DESPESAS DE EXERCICIOS ANTERIORES </v>
      </c>
      <c r="I354" s="144" t="s">
        <v>1281</v>
      </c>
      <c r="J354" s="144" t="s">
        <v>1699</v>
      </c>
      <c r="K354" s="144" t="s">
        <v>1781</v>
      </c>
      <c r="L354" s="144" t="s">
        <v>936</v>
      </c>
      <c r="M354" s="144" t="s">
        <v>176</v>
      </c>
      <c r="N354" s="144" t="s">
        <v>136</v>
      </c>
      <c r="O354" s="144" t="s">
        <v>227</v>
      </c>
      <c r="P354" s="144" t="s">
        <v>228</v>
      </c>
      <c r="Q354" s="144" t="s">
        <v>179</v>
      </c>
      <c r="R354" s="144" t="s">
        <v>176</v>
      </c>
      <c r="S354" s="144" t="s">
        <v>120</v>
      </c>
      <c r="T354" s="144" t="s">
        <v>173</v>
      </c>
      <c r="U354" s="144" t="s">
        <v>145</v>
      </c>
      <c r="V354" s="144" t="s">
        <v>773</v>
      </c>
      <c r="W354" s="144" t="s">
        <v>665</v>
      </c>
      <c r="X354" s="51" t="str">
        <f t="shared" si="10"/>
        <v>3</v>
      </c>
      <c r="Y354" s="51" t="str">
        <f>IF(T354="","",IF(T354&lt;&gt;'Tabelas auxiliares'!$B$236,"FOLHA DE PESSOAL",IF(X354='Tabelas auxiliares'!$A$237,"CUSTEIO",IF(X354='Tabelas auxiliares'!$A$236,"INVESTIMENTO","ERRO - VERIFICAR"))))</f>
        <v>FOLHA DE PESSOAL</v>
      </c>
      <c r="Z354" s="64">
        <f t="shared" si="11"/>
        <v>899.97</v>
      </c>
      <c r="AA354" s="146">
        <v>0.37</v>
      </c>
      <c r="AB354" s="145"/>
      <c r="AC354" s="146">
        <v>899.6</v>
      </c>
      <c r="AD354" s="122" t="s">
        <v>1017</v>
      </c>
      <c r="AE354" s="122" t="s">
        <v>1026</v>
      </c>
      <c r="AF354" s="122" t="s">
        <v>177</v>
      </c>
      <c r="AG354" s="122" t="s">
        <v>178</v>
      </c>
      <c r="AH354" s="122" t="s">
        <v>288</v>
      </c>
      <c r="AI354" s="122" t="s">
        <v>179</v>
      </c>
      <c r="AJ354" s="122" t="s">
        <v>176</v>
      </c>
      <c r="AK354" s="122" t="s">
        <v>120</v>
      </c>
      <c r="AL354" s="122" t="s">
        <v>174</v>
      </c>
      <c r="AM354" s="122" t="s">
        <v>119</v>
      </c>
      <c r="AN354" s="122" t="s">
        <v>786</v>
      </c>
      <c r="AO354" s="122" t="s">
        <v>674</v>
      </c>
    </row>
    <row r="355" spans="1:41" x14ac:dyDescent="0.25">
      <c r="A355" s="143" t="s">
        <v>1060</v>
      </c>
      <c r="B355" t="s">
        <v>539</v>
      </c>
      <c r="C355" t="s">
        <v>1061</v>
      </c>
      <c r="D355" t="s">
        <v>90</v>
      </c>
      <c r="E355" t="s">
        <v>117</v>
      </c>
      <c r="F355" s="51" t="str">
        <f>IFERROR(VLOOKUP(D355,'Tabelas auxiliares'!$A$3:$B$61,2,FALSE),"")</f>
        <v>SUGEPE-FOLHA - PASEP + AUX. MORADIA</v>
      </c>
      <c r="G355" s="51" t="str">
        <f>IFERROR(VLOOKUP($B355,'Tabelas auxiliares'!$A$65:$C$102,2,FALSE),"")</f>
        <v>Folha de Pagamento - Benefícios</v>
      </c>
      <c r="H355" s="51" t="str">
        <f>IFERROR(VLOOKUP($B355,'Tabelas auxiliares'!$A$65:$C$102,3,FALSE),"")</f>
        <v xml:space="preserve">AUXILIO FUNERAL / CONTRATACAO POR TEMPO DETERMINADO / BENEF.ASSIST. DO SERVIDOR E DO MILITAR / AUXILIO-ALIMENTACAO / AUXILIO-TRANSPORTE / INDENIZACOES E RESTITUICOES / DESPESAS DE EXERCICIOS ANTERIORES </v>
      </c>
      <c r="I355" s="144" t="s">
        <v>1281</v>
      </c>
      <c r="J355" s="144" t="s">
        <v>1699</v>
      </c>
      <c r="K355" s="144" t="s">
        <v>1782</v>
      </c>
      <c r="L355" s="144" t="s">
        <v>936</v>
      </c>
      <c r="M355" s="144" t="s">
        <v>176</v>
      </c>
      <c r="N355" s="144" t="s">
        <v>136</v>
      </c>
      <c r="O355" s="144" t="s">
        <v>229</v>
      </c>
      <c r="P355" s="144" t="s">
        <v>230</v>
      </c>
      <c r="Q355" s="144" t="s">
        <v>179</v>
      </c>
      <c r="R355" s="144" t="s">
        <v>176</v>
      </c>
      <c r="S355" s="144" t="s">
        <v>120</v>
      </c>
      <c r="T355" s="144" t="s">
        <v>173</v>
      </c>
      <c r="U355" s="144" t="s">
        <v>150</v>
      </c>
      <c r="V355" s="144" t="s">
        <v>774</v>
      </c>
      <c r="W355" s="144" t="s">
        <v>939</v>
      </c>
      <c r="X355" s="51" t="str">
        <f t="shared" si="10"/>
        <v>3</v>
      </c>
      <c r="Y355" s="51" t="str">
        <f>IF(T355="","",IF(T355&lt;&gt;'Tabelas auxiliares'!$B$236,"FOLHA DE PESSOAL",IF(X355='Tabelas auxiliares'!$A$237,"CUSTEIO",IF(X355='Tabelas auxiliares'!$A$236,"INVESTIMENTO","ERRO - VERIFICAR"))))</f>
        <v>FOLHA DE PESSOAL</v>
      </c>
      <c r="Z355" s="64">
        <f t="shared" si="11"/>
        <v>659.25</v>
      </c>
      <c r="AA355" s="145"/>
      <c r="AB355" s="145"/>
      <c r="AC355" s="146">
        <v>659.25</v>
      </c>
      <c r="AD355" s="122" t="s">
        <v>1017</v>
      </c>
      <c r="AE355" s="122" t="s">
        <v>357</v>
      </c>
      <c r="AF355" s="122" t="s">
        <v>177</v>
      </c>
      <c r="AG355" s="122" t="s">
        <v>178</v>
      </c>
      <c r="AH355" s="122" t="s">
        <v>288</v>
      </c>
      <c r="AI355" s="122" t="s">
        <v>179</v>
      </c>
      <c r="AJ355" s="122" t="s">
        <v>176</v>
      </c>
      <c r="AK355" s="122" t="s">
        <v>120</v>
      </c>
      <c r="AL355" s="122" t="s">
        <v>174</v>
      </c>
      <c r="AM355" s="122" t="s">
        <v>119</v>
      </c>
      <c r="AN355" s="122" t="s">
        <v>786</v>
      </c>
      <c r="AO355" s="122" t="s">
        <v>674</v>
      </c>
    </row>
    <row r="356" spans="1:41" x14ac:dyDescent="0.25">
      <c r="A356" s="143" t="s">
        <v>1060</v>
      </c>
      <c r="B356" t="s">
        <v>539</v>
      </c>
      <c r="C356" t="s">
        <v>1061</v>
      </c>
      <c r="D356" t="s">
        <v>90</v>
      </c>
      <c r="E356" t="s">
        <v>117</v>
      </c>
      <c r="F356" s="51" t="str">
        <f>IFERROR(VLOOKUP(D356,'Tabelas auxiliares'!$A$3:$B$61,2,FALSE),"")</f>
        <v>SUGEPE-FOLHA - PASEP + AUX. MORADIA</v>
      </c>
      <c r="G356" s="51" t="str">
        <f>IFERROR(VLOOKUP($B356,'Tabelas auxiliares'!$A$65:$C$102,2,FALSE),"")</f>
        <v>Folha de Pagamento - Benefícios</v>
      </c>
      <c r="H356" s="51" t="str">
        <f>IFERROR(VLOOKUP($B356,'Tabelas auxiliares'!$A$65:$C$102,3,FALSE),"")</f>
        <v xml:space="preserve">AUXILIO FUNERAL / CONTRATACAO POR TEMPO DETERMINADO / BENEF.ASSIST. DO SERVIDOR E DO MILITAR / AUXILIO-ALIMENTACAO / AUXILIO-TRANSPORTE / INDENIZACOES E RESTITUICOES / DESPESAS DE EXERCICIOS ANTERIORES </v>
      </c>
      <c r="I356" s="144" t="s">
        <v>1281</v>
      </c>
      <c r="J356" s="144" t="s">
        <v>1699</v>
      </c>
      <c r="K356" s="144" t="s">
        <v>1783</v>
      </c>
      <c r="L356" s="144" t="s">
        <v>936</v>
      </c>
      <c r="M356" s="144" t="s">
        <v>176</v>
      </c>
      <c r="N356" s="144" t="s">
        <v>136</v>
      </c>
      <c r="O356" s="144" t="s">
        <v>183</v>
      </c>
      <c r="P356" s="144" t="s">
        <v>226</v>
      </c>
      <c r="Q356" s="144" t="s">
        <v>179</v>
      </c>
      <c r="R356" s="144" t="s">
        <v>176</v>
      </c>
      <c r="S356" s="144" t="s">
        <v>120</v>
      </c>
      <c r="T356" s="144" t="s">
        <v>173</v>
      </c>
      <c r="U356" s="144" t="s">
        <v>148</v>
      </c>
      <c r="V356" s="144" t="s">
        <v>775</v>
      </c>
      <c r="W356" s="144" t="s">
        <v>666</v>
      </c>
      <c r="X356" s="51" t="str">
        <f t="shared" si="10"/>
        <v>3</v>
      </c>
      <c r="Y356" s="51" t="str">
        <f>IF(T356="","",IF(T356&lt;&gt;'Tabelas auxiliares'!$B$236,"FOLHA DE PESSOAL",IF(X356='Tabelas auxiliares'!$A$237,"CUSTEIO",IF(X356='Tabelas auxiliares'!$A$236,"INVESTIMENTO","ERRO - VERIFICAR"))))</f>
        <v>FOLHA DE PESSOAL</v>
      </c>
      <c r="Z356" s="64">
        <f t="shared" si="11"/>
        <v>66126</v>
      </c>
      <c r="AA356" s="146">
        <v>5938.5</v>
      </c>
      <c r="AB356" s="145"/>
      <c r="AC356" s="146">
        <v>60187.5</v>
      </c>
      <c r="AD356" s="122" t="s">
        <v>1017</v>
      </c>
      <c r="AE356" s="122" t="s">
        <v>359</v>
      </c>
      <c r="AF356" s="122" t="s">
        <v>177</v>
      </c>
      <c r="AG356" s="122" t="s">
        <v>178</v>
      </c>
      <c r="AH356" s="122" t="s">
        <v>288</v>
      </c>
      <c r="AI356" s="122" t="s">
        <v>179</v>
      </c>
      <c r="AJ356" s="122" t="s">
        <v>176</v>
      </c>
      <c r="AK356" s="122" t="s">
        <v>120</v>
      </c>
      <c r="AL356" s="122" t="s">
        <v>174</v>
      </c>
      <c r="AM356" s="122" t="s">
        <v>119</v>
      </c>
      <c r="AN356" s="122" t="s">
        <v>786</v>
      </c>
      <c r="AO356" s="122" t="s">
        <v>674</v>
      </c>
    </row>
    <row r="357" spans="1:41" x14ac:dyDescent="0.25">
      <c r="A357" s="143" t="s">
        <v>1060</v>
      </c>
      <c r="B357" t="s">
        <v>539</v>
      </c>
      <c r="C357" t="s">
        <v>1061</v>
      </c>
      <c r="D357" t="s">
        <v>90</v>
      </c>
      <c r="E357" t="s">
        <v>117</v>
      </c>
      <c r="F357" s="51" t="str">
        <f>IFERROR(VLOOKUP(D357,'Tabelas auxiliares'!$A$3:$B$61,2,FALSE),"")</f>
        <v>SUGEPE-FOLHA - PASEP + AUX. MORADIA</v>
      </c>
      <c r="G357" s="51" t="str">
        <f>IFERROR(VLOOKUP($B357,'Tabelas auxiliares'!$A$65:$C$102,2,FALSE),"")</f>
        <v>Folha de Pagamento - Benefícios</v>
      </c>
      <c r="H357" s="51" t="str">
        <f>IFERROR(VLOOKUP($B357,'Tabelas auxiliares'!$A$65:$C$102,3,FALSE),"")</f>
        <v xml:space="preserve">AUXILIO FUNERAL / CONTRATACAO POR TEMPO DETERMINADO / BENEF.ASSIST. DO SERVIDOR E DO MILITAR / AUXILIO-ALIMENTACAO / AUXILIO-TRANSPORTE / INDENIZACOES E RESTITUICOES / DESPESAS DE EXERCICIOS ANTERIORES </v>
      </c>
      <c r="I357" s="144" t="s">
        <v>1281</v>
      </c>
      <c r="J357" s="144" t="s">
        <v>1699</v>
      </c>
      <c r="K357" s="144" t="s">
        <v>1784</v>
      </c>
      <c r="L357" s="144" t="s">
        <v>936</v>
      </c>
      <c r="M357" s="144" t="s">
        <v>176</v>
      </c>
      <c r="N357" s="144" t="s">
        <v>136</v>
      </c>
      <c r="O357" s="144" t="s">
        <v>224</v>
      </c>
      <c r="P357" s="144" t="s">
        <v>225</v>
      </c>
      <c r="Q357" s="144" t="s">
        <v>179</v>
      </c>
      <c r="R357" s="144" t="s">
        <v>176</v>
      </c>
      <c r="S357" s="144" t="s">
        <v>120</v>
      </c>
      <c r="T357" s="144" t="s">
        <v>173</v>
      </c>
      <c r="U357" s="144" t="s">
        <v>146</v>
      </c>
      <c r="V357" s="144" t="s">
        <v>776</v>
      </c>
      <c r="W357" s="144" t="s">
        <v>667</v>
      </c>
      <c r="X357" s="51" t="str">
        <f t="shared" si="10"/>
        <v>3</v>
      </c>
      <c r="Y357" s="51" t="str">
        <f>IF(T357="","",IF(T357&lt;&gt;'Tabelas auxiliares'!$B$236,"FOLHA DE PESSOAL",IF(X357='Tabelas auxiliares'!$A$237,"CUSTEIO",IF(X357='Tabelas auxiliares'!$A$236,"INVESTIMENTO","ERRO - VERIFICAR"))))</f>
        <v>FOLHA DE PESSOAL</v>
      </c>
      <c r="Z357" s="64">
        <f t="shared" si="11"/>
        <v>956632</v>
      </c>
      <c r="AA357" s="146">
        <v>2974.23</v>
      </c>
      <c r="AB357" s="145"/>
      <c r="AC357" s="146">
        <v>953657.77</v>
      </c>
      <c r="AD357" s="122" t="s">
        <v>1017</v>
      </c>
      <c r="AE357" s="122" t="s">
        <v>1020</v>
      </c>
      <c r="AF357" s="122" t="s">
        <v>177</v>
      </c>
      <c r="AG357" s="122" t="s">
        <v>178</v>
      </c>
      <c r="AH357" s="122" t="s">
        <v>288</v>
      </c>
      <c r="AI357" s="122" t="s">
        <v>179</v>
      </c>
      <c r="AJ357" s="122" t="s">
        <v>176</v>
      </c>
      <c r="AK357" s="122" t="s">
        <v>120</v>
      </c>
      <c r="AL357" s="122" t="s">
        <v>174</v>
      </c>
      <c r="AM357" s="122" t="s">
        <v>119</v>
      </c>
      <c r="AN357" s="122" t="s">
        <v>786</v>
      </c>
      <c r="AO357" s="122" t="s">
        <v>674</v>
      </c>
    </row>
    <row r="358" spans="1:41" x14ac:dyDescent="0.25">
      <c r="A358" s="143" t="s">
        <v>1060</v>
      </c>
      <c r="B358" t="s">
        <v>539</v>
      </c>
      <c r="C358" t="s">
        <v>1061</v>
      </c>
      <c r="D358" t="s">
        <v>90</v>
      </c>
      <c r="E358" t="s">
        <v>117</v>
      </c>
      <c r="F358" s="51" t="str">
        <f>IFERROR(VLOOKUP(D358,'Tabelas auxiliares'!$A$3:$B$61,2,FALSE),"")</f>
        <v>SUGEPE-FOLHA - PASEP + AUX. MORADIA</v>
      </c>
      <c r="G358" s="51" t="str">
        <f>IFERROR(VLOOKUP($B358,'Tabelas auxiliares'!$A$65:$C$102,2,FALSE),"")</f>
        <v>Folha de Pagamento - Benefícios</v>
      </c>
      <c r="H358" s="51" t="str">
        <f>IFERROR(VLOOKUP($B358,'Tabelas auxiliares'!$A$65:$C$102,3,FALSE),"")</f>
        <v xml:space="preserve">AUXILIO FUNERAL / CONTRATACAO POR TEMPO DETERMINADO / BENEF.ASSIST. DO SERVIDOR E DO MILITAR / AUXILIO-ALIMENTACAO / AUXILIO-TRANSPORTE / INDENIZACOES E RESTITUICOES / DESPESAS DE EXERCICIOS ANTERIORES </v>
      </c>
      <c r="I358" s="144" t="s">
        <v>1281</v>
      </c>
      <c r="J358" s="144" t="s">
        <v>1699</v>
      </c>
      <c r="K358" s="144" t="s">
        <v>1785</v>
      </c>
      <c r="L358" s="144" t="s">
        <v>936</v>
      </c>
      <c r="M358" s="144" t="s">
        <v>176</v>
      </c>
      <c r="N358" s="144" t="s">
        <v>136</v>
      </c>
      <c r="O358" s="144" t="s">
        <v>227</v>
      </c>
      <c r="P358" s="144" t="s">
        <v>228</v>
      </c>
      <c r="Q358" s="144" t="s">
        <v>179</v>
      </c>
      <c r="R358" s="144" t="s">
        <v>176</v>
      </c>
      <c r="S358" s="144" t="s">
        <v>120</v>
      </c>
      <c r="T358" s="144" t="s">
        <v>173</v>
      </c>
      <c r="U358" s="144" t="s">
        <v>145</v>
      </c>
      <c r="V358" s="144" t="s">
        <v>777</v>
      </c>
      <c r="W358" s="144" t="s">
        <v>668</v>
      </c>
      <c r="X358" s="51" t="str">
        <f t="shared" si="10"/>
        <v>3</v>
      </c>
      <c r="Y358" s="51" t="str">
        <f>IF(T358="","",IF(T358&lt;&gt;'Tabelas auxiliares'!$B$236,"FOLHA DE PESSOAL",IF(X358='Tabelas auxiliares'!$A$237,"CUSTEIO",IF(X358='Tabelas auxiliares'!$A$236,"INVESTIMENTO","ERRO - VERIFICAR"))))</f>
        <v>FOLHA DE PESSOAL</v>
      </c>
      <c r="Z358" s="64">
        <f t="shared" si="11"/>
        <v>144068.65</v>
      </c>
      <c r="AA358" s="146">
        <v>38735.74</v>
      </c>
      <c r="AB358" s="145"/>
      <c r="AC358" s="146">
        <v>105332.91</v>
      </c>
      <c r="AD358" s="122" t="s">
        <v>1017</v>
      </c>
      <c r="AE358" s="122" t="s">
        <v>354</v>
      </c>
      <c r="AF358" s="122" t="s">
        <v>177</v>
      </c>
      <c r="AG358" s="122" t="s">
        <v>178</v>
      </c>
      <c r="AH358" s="122" t="s">
        <v>288</v>
      </c>
      <c r="AI358" s="122" t="s">
        <v>179</v>
      </c>
      <c r="AJ358" s="122" t="s">
        <v>176</v>
      </c>
      <c r="AK358" s="122" t="s">
        <v>120</v>
      </c>
      <c r="AL358" s="122" t="s">
        <v>174</v>
      </c>
      <c r="AM358" s="122" t="s">
        <v>119</v>
      </c>
      <c r="AN358" s="122" t="s">
        <v>786</v>
      </c>
      <c r="AO358" s="122" t="s">
        <v>674</v>
      </c>
    </row>
    <row r="359" spans="1:41" x14ac:dyDescent="0.25">
      <c r="A359" s="143" t="s">
        <v>1060</v>
      </c>
      <c r="B359" t="s">
        <v>539</v>
      </c>
      <c r="C359" t="s">
        <v>1061</v>
      </c>
      <c r="D359" t="s">
        <v>90</v>
      </c>
      <c r="E359" t="s">
        <v>117</v>
      </c>
      <c r="F359" s="51" t="str">
        <f>IFERROR(VLOOKUP(D359,'Tabelas auxiliares'!$A$3:$B$61,2,FALSE),"")</f>
        <v>SUGEPE-FOLHA - PASEP + AUX. MORADIA</v>
      </c>
      <c r="G359" s="51" t="str">
        <f>IFERROR(VLOOKUP($B359,'Tabelas auxiliares'!$A$65:$C$102,2,FALSE),"")</f>
        <v>Folha de Pagamento - Benefícios</v>
      </c>
      <c r="H359" s="51" t="str">
        <f>IFERROR(VLOOKUP($B359,'Tabelas auxiliares'!$A$65:$C$102,3,FALSE),"")</f>
        <v xml:space="preserve">AUXILIO FUNERAL / CONTRATACAO POR TEMPO DETERMINADO / BENEF.ASSIST. DO SERVIDOR E DO MILITAR / AUXILIO-ALIMENTACAO / AUXILIO-TRANSPORTE / INDENIZACOES E RESTITUICOES / DESPESAS DE EXERCICIOS ANTERIORES </v>
      </c>
      <c r="I359" s="144" t="s">
        <v>1281</v>
      </c>
      <c r="J359" s="144" t="s">
        <v>1699</v>
      </c>
      <c r="K359" s="144" t="s">
        <v>1786</v>
      </c>
      <c r="L359" s="144" t="s">
        <v>936</v>
      </c>
      <c r="M359" s="144" t="s">
        <v>176</v>
      </c>
      <c r="N359" s="144" t="s">
        <v>138</v>
      </c>
      <c r="O359" s="144" t="s">
        <v>183</v>
      </c>
      <c r="P359" s="144" t="s">
        <v>211</v>
      </c>
      <c r="Q359" s="144" t="s">
        <v>179</v>
      </c>
      <c r="R359" s="144" t="s">
        <v>176</v>
      </c>
      <c r="S359" s="144" t="s">
        <v>120</v>
      </c>
      <c r="T359" s="144" t="s">
        <v>173</v>
      </c>
      <c r="U359" s="144" t="s">
        <v>149</v>
      </c>
      <c r="V359" s="144" t="s">
        <v>739</v>
      </c>
      <c r="W359" s="144" t="s">
        <v>646</v>
      </c>
      <c r="X359" s="51" t="str">
        <f t="shared" si="10"/>
        <v>3</v>
      </c>
      <c r="Y359" s="51" t="str">
        <f>IF(T359="","",IF(T359&lt;&gt;'Tabelas auxiliares'!$B$236,"FOLHA DE PESSOAL",IF(X359='Tabelas auxiliares'!$A$237,"CUSTEIO",IF(X359='Tabelas auxiliares'!$A$236,"INVESTIMENTO","ERRO - VERIFICAR"))))</f>
        <v>FOLHA DE PESSOAL</v>
      </c>
      <c r="Z359" s="64">
        <f t="shared" si="11"/>
        <v>172341.09</v>
      </c>
      <c r="AA359" s="146">
        <v>3166.07</v>
      </c>
      <c r="AB359" s="145"/>
      <c r="AC359" s="146">
        <v>169175.02</v>
      </c>
      <c r="AD359" s="122" t="s">
        <v>1017</v>
      </c>
      <c r="AE359" s="122" t="s">
        <v>355</v>
      </c>
      <c r="AF359" s="122" t="s">
        <v>177</v>
      </c>
      <c r="AG359" s="122" t="s">
        <v>178</v>
      </c>
      <c r="AH359" s="122" t="s">
        <v>288</v>
      </c>
      <c r="AI359" s="122" t="s">
        <v>179</v>
      </c>
      <c r="AJ359" s="122" t="s">
        <v>176</v>
      </c>
      <c r="AK359" s="122" t="s">
        <v>120</v>
      </c>
      <c r="AL359" s="122" t="s">
        <v>174</v>
      </c>
      <c r="AM359" s="122" t="s">
        <v>119</v>
      </c>
      <c r="AN359" s="122" t="s">
        <v>786</v>
      </c>
      <c r="AO359" s="122" t="s">
        <v>674</v>
      </c>
    </row>
    <row r="360" spans="1:41" x14ac:dyDescent="0.25">
      <c r="A360" s="143" t="s">
        <v>1060</v>
      </c>
      <c r="B360" t="s">
        <v>539</v>
      </c>
      <c r="C360" t="s">
        <v>1061</v>
      </c>
      <c r="D360" t="s">
        <v>90</v>
      </c>
      <c r="E360" t="s">
        <v>117</v>
      </c>
      <c r="F360" s="51" t="str">
        <f>IFERROR(VLOOKUP(D360,'Tabelas auxiliares'!$A$3:$B$61,2,FALSE),"")</f>
        <v>SUGEPE-FOLHA - PASEP + AUX. MORADIA</v>
      </c>
      <c r="G360" s="51" t="str">
        <f>IFERROR(VLOOKUP($B360,'Tabelas auxiliares'!$A$65:$C$102,2,FALSE),"")</f>
        <v>Folha de Pagamento - Benefícios</v>
      </c>
      <c r="H360" s="51" t="str">
        <f>IFERROR(VLOOKUP($B360,'Tabelas auxiliares'!$A$65:$C$102,3,FALSE),"")</f>
        <v xml:space="preserve">AUXILIO FUNERAL / CONTRATACAO POR TEMPO DETERMINADO / BENEF.ASSIST. DO SERVIDOR E DO MILITAR / AUXILIO-ALIMENTACAO / AUXILIO-TRANSPORTE / INDENIZACOES E RESTITUICOES / DESPESAS DE EXERCICIOS ANTERIORES </v>
      </c>
      <c r="I360" s="144" t="s">
        <v>1787</v>
      </c>
      <c r="J360" s="144" t="s">
        <v>1788</v>
      </c>
      <c r="K360" s="144" t="s">
        <v>1789</v>
      </c>
      <c r="L360" s="144" t="s">
        <v>1014</v>
      </c>
      <c r="M360" s="144" t="s">
        <v>210</v>
      </c>
      <c r="N360" s="144" t="s">
        <v>138</v>
      </c>
      <c r="O360" s="144" t="s">
        <v>183</v>
      </c>
      <c r="P360" s="144" t="s">
        <v>211</v>
      </c>
      <c r="Q360" s="144" t="s">
        <v>179</v>
      </c>
      <c r="R360" s="144" t="s">
        <v>176</v>
      </c>
      <c r="S360" s="144" t="s">
        <v>120</v>
      </c>
      <c r="T360" s="144" t="s">
        <v>173</v>
      </c>
      <c r="U360" s="144" t="s">
        <v>149</v>
      </c>
      <c r="V360" s="144" t="s">
        <v>739</v>
      </c>
      <c r="W360" s="144" t="s">
        <v>646</v>
      </c>
      <c r="X360" s="51" t="str">
        <f t="shared" si="10"/>
        <v>3</v>
      </c>
      <c r="Y360" s="51" t="str">
        <f>IF(T360="","",IF(T360&lt;&gt;'Tabelas auxiliares'!$B$236,"FOLHA DE PESSOAL",IF(X360='Tabelas auxiliares'!$A$237,"CUSTEIO",IF(X360='Tabelas auxiliares'!$A$236,"INVESTIMENTO","ERRO - VERIFICAR"))))</f>
        <v>FOLHA DE PESSOAL</v>
      </c>
      <c r="Z360" s="64">
        <f t="shared" si="11"/>
        <v>1319.22</v>
      </c>
      <c r="AA360" s="145"/>
      <c r="AB360" s="145"/>
      <c r="AC360" s="146">
        <v>1319.22</v>
      </c>
      <c r="AD360" s="122" t="s">
        <v>1017</v>
      </c>
      <c r="AE360" s="122" t="s">
        <v>359</v>
      </c>
      <c r="AF360" s="122" t="s">
        <v>177</v>
      </c>
      <c r="AG360" s="122" t="s">
        <v>178</v>
      </c>
      <c r="AH360" s="122" t="s">
        <v>288</v>
      </c>
      <c r="AI360" s="122" t="s">
        <v>179</v>
      </c>
      <c r="AJ360" s="122" t="s">
        <v>176</v>
      </c>
      <c r="AK360" s="122" t="s">
        <v>180</v>
      </c>
      <c r="AL360" s="122" t="s">
        <v>174</v>
      </c>
      <c r="AM360" s="122" t="s">
        <v>119</v>
      </c>
      <c r="AN360" s="122" t="s">
        <v>786</v>
      </c>
      <c r="AO360" s="122" t="s">
        <v>674</v>
      </c>
    </row>
    <row r="361" spans="1:41" x14ac:dyDescent="0.25">
      <c r="A361" s="143" t="s">
        <v>1060</v>
      </c>
      <c r="B361" t="s">
        <v>539</v>
      </c>
      <c r="C361" t="s">
        <v>1061</v>
      </c>
      <c r="D361" t="s">
        <v>90</v>
      </c>
      <c r="E361" t="s">
        <v>117</v>
      </c>
      <c r="F361" s="51" t="str">
        <f>IFERROR(VLOOKUP(D361,'Tabelas auxiliares'!$A$3:$B$61,2,FALSE),"")</f>
        <v>SUGEPE-FOLHA - PASEP + AUX. MORADIA</v>
      </c>
      <c r="G361" s="51" t="str">
        <f>IFERROR(VLOOKUP($B361,'Tabelas auxiliares'!$A$65:$C$102,2,FALSE),"")</f>
        <v>Folha de Pagamento - Benefícios</v>
      </c>
      <c r="H361" s="51" t="str">
        <f>IFERROR(VLOOKUP($B361,'Tabelas auxiliares'!$A$65:$C$102,3,FALSE),"")</f>
        <v xml:space="preserve">AUXILIO FUNERAL / CONTRATACAO POR TEMPO DETERMINADO / BENEF.ASSIST. DO SERVIDOR E DO MILITAR / AUXILIO-ALIMENTACAO / AUXILIO-TRANSPORTE / INDENIZACOES E RESTITUICOES / DESPESAS DE EXERCICIOS ANTERIORES </v>
      </c>
      <c r="I361" s="144" t="s">
        <v>1712</v>
      </c>
      <c r="J361" s="144" t="s">
        <v>1713</v>
      </c>
      <c r="K361" s="144" t="s">
        <v>1790</v>
      </c>
      <c r="L361" s="144" t="s">
        <v>1031</v>
      </c>
      <c r="M361" s="144" t="s">
        <v>176</v>
      </c>
      <c r="N361" s="144" t="s">
        <v>136</v>
      </c>
      <c r="O361" s="144" t="s">
        <v>224</v>
      </c>
      <c r="P361" s="144" t="s">
        <v>225</v>
      </c>
      <c r="Q361" s="144" t="s">
        <v>179</v>
      </c>
      <c r="R361" s="144" t="s">
        <v>176</v>
      </c>
      <c r="S361" s="144" t="s">
        <v>120</v>
      </c>
      <c r="T361" s="144" t="s">
        <v>173</v>
      </c>
      <c r="U361" s="144" t="s">
        <v>146</v>
      </c>
      <c r="V361" s="144" t="s">
        <v>771</v>
      </c>
      <c r="W361" s="144" t="s">
        <v>663</v>
      </c>
      <c r="X361" s="51" t="str">
        <f t="shared" si="10"/>
        <v>3</v>
      </c>
      <c r="Y361" s="51" t="str">
        <f>IF(T361="","",IF(T361&lt;&gt;'Tabelas auxiliares'!$B$236,"FOLHA DE PESSOAL",IF(X361='Tabelas auxiliares'!$A$237,"CUSTEIO",IF(X361='Tabelas auxiliares'!$A$236,"INVESTIMENTO","ERRO - VERIFICAR"))))</f>
        <v>FOLHA DE PESSOAL</v>
      </c>
      <c r="Z361" s="64">
        <f t="shared" si="11"/>
        <v>50277.15</v>
      </c>
      <c r="AA361" s="146">
        <v>687.9</v>
      </c>
      <c r="AB361" s="145"/>
      <c r="AC361" s="146">
        <v>49589.25</v>
      </c>
      <c r="AD361" s="122" t="s">
        <v>1017</v>
      </c>
      <c r="AE361" s="122" t="s">
        <v>359</v>
      </c>
      <c r="AF361" s="122" t="s">
        <v>177</v>
      </c>
      <c r="AG361" s="122" t="s">
        <v>178</v>
      </c>
      <c r="AH361" s="122" t="s">
        <v>288</v>
      </c>
      <c r="AI361" s="122" t="s">
        <v>179</v>
      </c>
      <c r="AJ361" s="122" t="s">
        <v>176</v>
      </c>
      <c r="AK361" s="122" t="s">
        <v>180</v>
      </c>
      <c r="AL361" s="122" t="s">
        <v>174</v>
      </c>
      <c r="AM361" s="122" t="s">
        <v>119</v>
      </c>
      <c r="AN361" s="122" t="s">
        <v>786</v>
      </c>
      <c r="AO361" s="122" t="s">
        <v>674</v>
      </c>
    </row>
    <row r="362" spans="1:41" x14ac:dyDescent="0.25">
      <c r="A362" s="143" t="s">
        <v>1060</v>
      </c>
      <c r="B362" t="s">
        <v>539</v>
      </c>
      <c r="C362" t="s">
        <v>1061</v>
      </c>
      <c r="D362" t="s">
        <v>90</v>
      </c>
      <c r="E362" t="s">
        <v>117</v>
      </c>
      <c r="F362" s="51" t="str">
        <f>IFERROR(VLOOKUP(D362,'Tabelas auxiliares'!$A$3:$B$61,2,FALSE),"")</f>
        <v>SUGEPE-FOLHA - PASEP + AUX. MORADIA</v>
      </c>
      <c r="G362" s="51" t="str">
        <f>IFERROR(VLOOKUP($B362,'Tabelas auxiliares'!$A$65:$C$102,2,FALSE),"")</f>
        <v>Folha de Pagamento - Benefícios</v>
      </c>
      <c r="H362" s="51" t="str">
        <f>IFERROR(VLOOKUP($B362,'Tabelas auxiliares'!$A$65:$C$102,3,FALSE),"")</f>
        <v xml:space="preserve">AUXILIO FUNERAL / CONTRATACAO POR TEMPO DETERMINADO / BENEF.ASSIST. DO SERVIDOR E DO MILITAR / AUXILIO-ALIMENTACAO / AUXILIO-TRANSPORTE / INDENIZACOES E RESTITUICOES / DESPESAS DE EXERCICIOS ANTERIORES </v>
      </c>
      <c r="I362" s="144" t="s">
        <v>1712</v>
      </c>
      <c r="J362" s="144" t="s">
        <v>1713</v>
      </c>
      <c r="K362" s="144" t="s">
        <v>1791</v>
      </c>
      <c r="L362" s="144" t="s">
        <v>1031</v>
      </c>
      <c r="M362" s="144" t="s">
        <v>176</v>
      </c>
      <c r="N362" s="144" t="s">
        <v>136</v>
      </c>
      <c r="O362" s="144" t="s">
        <v>183</v>
      </c>
      <c r="P362" s="144" t="s">
        <v>226</v>
      </c>
      <c r="Q362" s="144" t="s">
        <v>179</v>
      </c>
      <c r="R362" s="144" t="s">
        <v>176</v>
      </c>
      <c r="S362" s="144" t="s">
        <v>120</v>
      </c>
      <c r="T362" s="144" t="s">
        <v>173</v>
      </c>
      <c r="U362" s="144" t="s">
        <v>148</v>
      </c>
      <c r="V362" s="144" t="s">
        <v>772</v>
      </c>
      <c r="W362" s="144" t="s">
        <v>664</v>
      </c>
      <c r="X362" s="51" t="str">
        <f t="shared" si="10"/>
        <v>3</v>
      </c>
      <c r="Y362" s="51" t="str">
        <f>IF(T362="","",IF(T362&lt;&gt;'Tabelas auxiliares'!$B$236,"FOLHA DE PESSOAL",IF(X362='Tabelas auxiliares'!$A$237,"CUSTEIO",IF(X362='Tabelas auxiliares'!$A$236,"INVESTIMENTO","ERRO - VERIFICAR"))))</f>
        <v>FOLHA DE PESSOAL</v>
      </c>
      <c r="Z362" s="64">
        <f t="shared" si="11"/>
        <v>3210</v>
      </c>
      <c r="AA362" s="146">
        <v>304.95</v>
      </c>
      <c r="AB362" s="145"/>
      <c r="AC362" s="146">
        <v>2905.05</v>
      </c>
      <c r="AD362" s="122" t="s">
        <v>1017</v>
      </c>
      <c r="AE362" s="122" t="s">
        <v>1020</v>
      </c>
      <c r="AF362" s="122" t="s">
        <v>177</v>
      </c>
      <c r="AG362" s="122" t="s">
        <v>178</v>
      </c>
      <c r="AH362" s="122" t="s">
        <v>288</v>
      </c>
      <c r="AI362" s="122" t="s">
        <v>179</v>
      </c>
      <c r="AJ362" s="122" t="s">
        <v>176</v>
      </c>
      <c r="AK362" s="122" t="s">
        <v>180</v>
      </c>
      <c r="AL362" s="122" t="s">
        <v>174</v>
      </c>
      <c r="AM362" s="122" t="s">
        <v>119</v>
      </c>
      <c r="AN362" s="122" t="s">
        <v>786</v>
      </c>
      <c r="AO362" s="122" t="s">
        <v>674</v>
      </c>
    </row>
    <row r="363" spans="1:41" x14ac:dyDescent="0.25">
      <c r="A363" s="143" t="s">
        <v>1060</v>
      </c>
      <c r="B363" t="s">
        <v>539</v>
      </c>
      <c r="C363" t="s">
        <v>1061</v>
      </c>
      <c r="D363" t="s">
        <v>90</v>
      </c>
      <c r="E363" t="s">
        <v>117</v>
      </c>
      <c r="F363" s="51" t="str">
        <f>IFERROR(VLOOKUP(D363,'Tabelas auxiliares'!$A$3:$B$61,2,FALSE),"")</f>
        <v>SUGEPE-FOLHA - PASEP + AUX. MORADIA</v>
      </c>
      <c r="G363" s="51" t="str">
        <f>IFERROR(VLOOKUP($B363,'Tabelas auxiliares'!$A$65:$C$102,2,FALSE),"")</f>
        <v>Folha de Pagamento - Benefícios</v>
      </c>
      <c r="H363" s="51" t="str">
        <f>IFERROR(VLOOKUP($B363,'Tabelas auxiliares'!$A$65:$C$102,3,FALSE),"")</f>
        <v xml:space="preserve">AUXILIO FUNERAL / CONTRATACAO POR TEMPO DETERMINADO / BENEF.ASSIST. DO SERVIDOR E DO MILITAR / AUXILIO-ALIMENTACAO / AUXILIO-TRANSPORTE / INDENIZACOES E RESTITUICOES / DESPESAS DE EXERCICIOS ANTERIORES </v>
      </c>
      <c r="I363" s="144" t="s">
        <v>1712</v>
      </c>
      <c r="J363" s="144" t="s">
        <v>1713</v>
      </c>
      <c r="K363" s="144" t="s">
        <v>1792</v>
      </c>
      <c r="L363" s="144" t="s">
        <v>1032</v>
      </c>
      <c r="M363" s="144" t="s">
        <v>176</v>
      </c>
      <c r="N363" s="144" t="s">
        <v>136</v>
      </c>
      <c r="O363" s="144" t="s">
        <v>227</v>
      </c>
      <c r="P363" s="144" t="s">
        <v>228</v>
      </c>
      <c r="Q363" s="144" t="s">
        <v>179</v>
      </c>
      <c r="R363" s="144" t="s">
        <v>176</v>
      </c>
      <c r="S363" s="144" t="s">
        <v>120</v>
      </c>
      <c r="T363" s="144" t="s">
        <v>173</v>
      </c>
      <c r="U363" s="144" t="s">
        <v>145</v>
      </c>
      <c r="V363" s="144" t="s">
        <v>773</v>
      </c>
      <c r="W363" s="144" t="s">
        <v>665</v>
      </c>
      <c r="X363" s="51" t="str">
        <f t="shared" si="10"/>
        <v>3</v>
      </c>
      <c r="Y363" s="51" t="str">
        <f>IF(T363="","",IF(T363&lt;&gt;'Tabelas auxiliares'!$B$236,"FOLHA DE PESSOAL",IF(X363='Tabelas auxiliares'!$A$237,"CUSTEIO",IF(X363='Tabelas auxiliares'!$A$236,"INVESTIMENTO","ERRO - VERIFICAR"))))</f>
        <v>FOLHA DE PESSOAL</v>
      </c>
      <c r="Z363" s="64">
        <f t="shared" si="11"/>
        <v>1886.4099999999999</v>
      </c>
      <c r="AA363" s="146">
        <v>200.55</v>
      </c>
      <c r="AB363" s="145"/>
      <c r="AC363" s="146">
        <v>1685.86</v>
      </c>
      <c r="AD363" s="122" t="s">
        <v>1017</v>
      </c>
      <c r="AE363" s="122" t="s">
        <v>1019</v>
      </c>
      <c r="AF363" s="122" t="s">
        <v>177</v>
      </c>
      <c r="AG363" s="122" t="s">
        <v>178</v>
      </c>
      <c r="AH363" s="122" t="s">
        <v>288</v>
      </c>
      <c r="AI363" s="122" t="s">
        <v>179</v>
      </c>
      <c r="AJ363" s="122" t="s">
        <v>176</v>
      </c>
      <c r="AK363" s="122" t="s">
        <v>180</v>
      </c>
      <c r="AL363" s="122" t="s">
        <v>174</v>
      </c>
      <c r="AM363" s="122" t="s">
        <v>119</v>
      </c>
      <c r="AN363" s="122" t="s">
        <v>786</v>
      </c>
      <c r="AO363" s="122" t="s">
        <v>674</v>
      </c>
    </row>
    <row r="364" spans="1:41" x14ac:dyDescent="0.25">
      <c r="A364" s="143" t="s">
        <v>1060</v>
      </c>
      <c r="B364" t="s">
        <v>539</v>
      </c>
      <c r="C364" t="s">
        <v>1061</v>
      </c>
      <c r="D364" t="s">
        <v>90</v>
      </c>
      <c r="E364" t="s">
        <v>117</v>
      </c>
      <c r="F364" s="51" t="str">
        <f>IFERROR(VLOOKUP(D364,'Tabelas auxiliares'!$A$3:$B$61,2,FALSE),"")</f>
        <v>SUGEPE-FOLHA - PASEP + AUX. MORADIA</v>
      </c>
      <c r="G364" s="51" t="str">
        <f>IFERROR(VLOOKUP($B364,'Tabelas auxiliares'!$A$65:$C$102,2,FALSE),"")</f>
        <v>Folha de Pagamento - Benefícios</v>
      </c>
      <c r="H364" s="51" t="str">
        <f>IFERROR(VLOOKUP($B364,'Tabelas auxiliares'!$A$65:$C$102,3,FALSE),"")</f>
        <v xml:space="preserve">AUXILIO FUNERAL / CONTRATACAO POR TEMPO DETERMINADO / BENEF.ASSIST. DO SERVIDOR E DO MILITAR / AUXILIO-ALIMENTACAO / AUXILIO-TRANSPORTE / INDENIZACOES E RESTITUICOES / DESPESAS DE EXERCICIOS ANTERIORES </v>
      </c>
      <c r="I364" s="144" t="s">
        <v>1712</v>
      </c>
      <c r="J364" s="144" t="s">
        <v>1713</v>
      </c>
      <c r="K364" s="144" t="s">
        <v>1793</v>
      </c>
      <c r="L364" s="144" t="s">
        <v>1031</v>
      </c>
      <c r="M364" s="144" t="s">
        <v>176</v>
      </c>
      <c r="N364" s="144" t="s">
        <v>136</v>
      </c>
      <c r="O364" s="144" t="s">
        <v>229</v>
      </c>
      <c r="P364" s="144" t="s">
        <v>230</v>
      </c>
      <c r="Q364" s="144" t="s">
        <v>179</v>
      </c>
      <c r="R364" s="144" t="s">
        <v>176</v>
      </c>
      <c r="S364" s="144" t="s">
        <v>120</v>
      </c>
      <c r="T364" s="144" t="s">
        <v>173</v>
      </c>
      <c r="U364" s="144" t="s">
        <v>150</v>
      </c>
      <c r="V364" s="144" t="s">
        <v>774</v>
      </c>
      <c r="W364" s="144" t="s">
        <v>939</v>
      </c>
      <c r="X364" s="51" t="str">
        <f t="shared" si="10"/>
        <v>3</v>
      </c>
      <c r="Y364" s="51" t="str">
        <f>IF(T364="","",IF(T364&lt;&gt;'Tabelas auxiliares'!$B$236,"FOLHA DE PESSOAL",IF(X364='Tabelas auxiliares'!$A$237,"CUSTEIO",IF(X364='Tabelas auxiliares'!$A$236,"INVESTIMENTO","ERRO - VERIFICAR"))))</f>
        <v>FOLHA DE PESSOAL</v>
      </c>
      <c r="Z364" s="64">
        <f t="shared" si="11"/>
        <v>2966.63</v>
      </c>
      <c r="AA364" s="145"/>
      <c r="AB364" s="145"/>
      <c r="AC364" s="146">
        <v>2966.63</v>
      </c>
      <c r="AD364" s="122" t="s">
        <v>1017</v>
      </c>
      <c r="AE364" s="122" t="s">
        <v>356</v>
      </c>
      <c r="AF364" s="122" t="s">
        <v>177</v>
      </c>
      <c r="AG364" s="122" t="s">
        <v>178</v>
      </c>
      <c r="AH364" s="122" t="s">
        <v>288</v>
      </c>
      <c r="AI364" s="122" t="s">
        <v>179</v>
      </c>
      <c r="AJ364" s="122" t="s">
        <v>176</v>
      </c>
      <c r="AK364" s="122" t="s">
        <v>180</v>
      </c>
      <c r="AL364" s="122" t="s">
        <v>174</v>
      </c>
      <c r="AM364" s="122" t="s">
        <v>119</v>
      </c>
      <c r="AN364" s="122" t="s">
        <v>786</v>
      </c>
      <c r="AO364" s="122" t="s">
        <v>674</v>
      </c>
    </row>
    <row r="365" spans="1:41" x14ac:dyDescent="0.25">
      <c r="A365" s="143" t="s">
        <v>1060</v>
      </c>
      <c r="B365" t="s">
        <v>539</v>
      </c>
      <c r="C365" t="s">
        <v>1061</v>
      </c>
      <c r="D365" t="s">
        <v>90</v>
      </c>
      <c r="E365" t="s">
        <v>117</v>
      </c>
      <c r="F365" s="51" t="str">
        <f>IFERROR(VLOOKUP(D365,'Tabelas auxiliares'!$A$3:$B$61,2,FALSE),"")</f>
        <v>SUGEPE-FOLHA - PASEP + AUX. MORADIA</v>
      </c>
      <c r="G365" s="51" t="str">
        <f>IFERROR(VLOOKUP($B365,'Tabelas auxiliares'!$A$65:$C$102,2,FALSE),"")</f>
        <v>Folha de Pagamento - Benefícios</v>
      </c>
      <c r="H365" s="51" t="str">
        <f>IFERROR(VLOOKUP($B365,'Tabelas auxiliares'!$A$65:$C$102,3,FALSE),"")</f>
        <v xml:space="preserve">AUXILIO FUNERAL / CONTRATACAO POR TEMPO DETERMINADO / BENEF.ASSIST. DO SERVIDOR E DO MILITAR / AUXILIO-ALIMENTACAO / AUXILIO-TRANSPORTE / INDENIZACOES E RESTITUICOES / DESPESAS DE EXERCICIOS ANTERIORES </v>
      </c>
      <c r="I365" s="144" t="s">
        <v>1712</v>
      </c>
      <c r="J365" s="144" t="s">
        <v>1713</v>
      </c>
      <c r="K365" s="144" t="s">
        <v>1794</v>
      </c>
      <c r="L365" s="144" t="s">
        <v>1031</v>
      </c>
      <c r="M365" s="144" t="s">
        <v>176</v>
      </c>
      <c r="N365" s="144" t="s">
        <v>136</v>
      </c>
      <c r="O365" s="144" t="s">
        <v>183</v>
      </c>
      <c r="P365" s="144" t="s">
        <v>226</v>
      </c>
      <c r="Q365" s="144" t="s">
        <v>179</v>
      </c>
      <c r="R365" s="144" t="s">
        <v>176</v>
      </c>
      <c r="S365" s="144" t="s">
        <v>120</v>
      </c>
      <c r="T365" s="144" t="s">
        <v>173</v>
      </c>
      <c r="U365" s="144" t="s">
        <v>148</v>
      </c>
      <c r="V365" s="144" t="s">
        <v>775</v>
      </c>
      <c r="W365" s="144" t="s">
        <v>666</v>
      </c>
      <c r="X365" s="51" t="str">
        <f t="shared" si="10"/>
        <v>3</v>
      </c>
      <c r="Y365" s="51" t="str">
        <f>IF(T365="","",IF(T365&lt;&gt;'Tabelas auxiliares'!$B$236,"FOLHA DE PESSOAL",IF(X365='Tabelas auxiliares'!$A$237,"CUSTEIO",IF(X365='Tabelas auxiliares'!$A$236,"INVESTIMENTO","ERRO - VERIFICAR"))))</f>
        <v>FOLHA DE PESSOAL</v>
      </c>
      <c r="Z365" s="64">
        <f t="shared" si="11"/>
        <v>67089</v>
      </c>
      <c r="AA365" s="146">
        <v>6147.15</v>
      </c>
      <c r="AB365" s="145"/>
      <c r="AC365" s="146">
        <v>60941.85</v>
      </c>
      <c r="AD365" s="122" t="s">
        <v>1017</v>
      </c>
      <c r="AE365" s="122" t="s">
        <v>354</v>
      </c>
      <c r="AF365" s="122" t="s">
        <v>177</v>
      </c>
      <c r="AG365" s="122" t="s">
        <v>178</v>
      </c>
      <c r="AH365" s="122" t="s">
        <v>288</v>
      </c>
      <c r="AI365" s="122" t="s">
        <v>179</v>
      </c>
      <c r="AJ365" s="122" t="s">
        <v>176</v>
      </c>
      <c r="AK365" s="122" t="s">
        <v>180</v>
      </c>
      <c r="AL365" s="122" t="s">
        <v>174</v>
      </c>
      <c r="AM365" s="122" t="s">
        <v>119</v>
      </c>
      <c r="AN365" s="122" t="s">
        <v>786</v>
      </c>
      <c r="AO365" s="122" t="s">
        <v>674</v>
      </c>
    </row>
    <row r="366" spans="1:41" x14ac:dyDescent="0.25">
      <c r="A366" s="143" t="s">
        <v>1060</v>
      </c>
      <c r="B366" t="s">
        <v>539</v>
      </c>
      <c r="C366" t="s">
        <v>1061</v>
      </c>
      <c r="D366" t="s">
        <v>90</v>
      </c>
      <c r="E366" t="s">
        <v>117</v>
      </c>
      <c r="F366" s="51" t="str">
        <f>IFERROR(VLOOKUP(D366,'Tabelas auxiliares'!$A$3:$B$61,2,FALSE),"")</f>
        <v>SUGEPE-FOLHA - PASEP + AUX. MORADIA</v>
      </c>
      <c r="G366" s="51" t="str">
        <f>IFERROR(VLOOKUP($B366,'Tabelas auxiliares'!$A$65:$C$102,2,FALSE),"")</f>
        <v>Folha de Pagamento - Benefícios</v>
      </c>
      <c r="H366" s="51" t="str">
        <f>IFERROR(VLOOKUP($B366,'Tabelas auxiliares'!$A$65:$C$102,3,FALSE),"")</f>
        <v xml:space="preserve">AUXILIO FUNERAL / CONTRATACAO POR TEMPO DETERMINADO / BENEF.ASSIST. DO SERVIDOR E DO MILITAR / AUXILIO-ALIMENTACAO / AUXILIO-TRANSPORTE / INDENIZACOES E RESTITUICOES / DESPESAS DE EXERCICIOS ANTERIORES </v>
      </c>
      <c r="I366" s="144" t="s">
        <v>1712</v>
      </c>
      <c r="J366" s="144" t="s">
        <v>1713</v>
      </c>
      <c r="K366" s="144" t="s">
        <v>1795</v>
      </c>
      <c r="L366" s="144" t="s">
        <v>1031</v>
      </c>
      <c r="M366" s="144" t="s">
        <v>176</v>
      </c>
      <c r="N366" s="144" t="s">
        <v>136</v>
      </c>
      <c r="O366" s="144" t="s">
        <v>224</v>
      </c>
      <c r="P366" s="144" t="s">
        <v>225</v>
      </c>
      <c r="Q366" s="144" t="s">
        <v>179</v>
      </c>
      <c r="R366" s="144" t="s">
        <v>176</v>
      </c>
      <c r="S366" s="144" t="s">
        <v>120</v>
      </c>
      <c r="T366" s="144" t="s">
        <v>173</v>
      </c>
      <c r="U366" s="144" t="s">
        <v>146</v>
      </c>
      <c r="V366" s="144" t="s">
        <v>776</v>
      </c>
      <c r="W366" s="144" t="s">
        <v>667</v>
      </c>
      <c r="X366" s="51" t="str">
        <f t="shared" si="10"/>
        <v>3</v>
      </c>
      <c r="Y366" s="51" t="str">
        <f>IF(T366="","",IF(T366&lt;&gt;'Tabelas auxiliares'!$B$236,"FOLHA DE PESSOAL",IF(X366='Tabelas auxiliares'!$A$237,"CUSTEIO",IF(X366='Tabelas auxiliares'!$A$236,"INVESTIMENTO","ERRO - VERIFICAR"))))</f>
        <v>FOLHA DE PESSOAL</v>
      </c>
      <c r="Z366" s="64">
        <f t="shared" si="11"/>
        <v>958360.28</v>
      </c>
      <c r="AA366" s="146">
        <v>2741.13</v>
      </c>
      <c r="AB366" s="145"/>
      <c r="AC366" s="146">
        <v>955619.15</v>
      </c>
      <c r="AD366" s="122" t="s">
        <v>1017</v>
      </c>
      <c r="AE366" s="122" t="s">
        <v>341</v>
      </c>
      <c r="AF366" s="122" t="s">
        <v>177</v>
      </c>
      <c r="AG366" s="122" t="s">
        <v>178</v>
      </c>
      <c r="AH366" s="122" t="s">
        <v>288</v>
      </c>
      <c r="AI366" s="122" t="s">
        <v>179</v>
      </c>
      <c r="AJ366" s="122" t="s">
        <v>176</v>
      </c>
      <c r="AK366" s="122" t="s">
        <v>180</v>
      </c>
      <c r="AL366" s="122" t="s">
        <v>174</v>
      </c>
      <c r="AM366" s="122" t="s">
        <v>119</v>
      </c>
      <c r="AN366" s="122" t="s">
        <v>786</v>
      </c>
      <c r="AO366" s="122" t="s">
        <v>674</v>
      </c>
    </row>
    <row r="367" spans="1:41" x14ac:dyDescent="0.25">
      <c r="A367" s="143" t="s">
        <v>1060</v>
      </c>
      <c r="B367" t="s">
        <v>539</v>
      </c>
      <c r="C367" t="s">
        <v>1061</v>
      </c>
      <c r="D367" t="s">
        <v>90</v>
      </c>
      <c r="E367" t="s">
        <v>117</v>
      </c>
      <c r="F367" s="51" t="str">
        <f>IFERROR(VLOOKUP(D367,'Tabelas auxiliares'!$A$3:$B$61,2,FALSE),"")</f>
        <v>SUGEPE-FOLHA - PASEP + AUX. MORADIA</v>
      </c>
      <c r="G367" s="51" t="str">
        <f>IFERROR(VLOOKUP($B367,'Tabelas auxiliares'!$A$65:$C$102,2,FALSE),"")</f>
        <v>Folha de Pagamento - Benefícios</v>
      </c>
      <c r="H367" s="51" t="str">
        <f>IFERROR(VLOOKUP($B367,'Tabelas auxiliares'!$A$65:$C$102,3,FALSE),"")</f>
        <v xml:space="preserve">AUXILIO FUNERAL / CONTRATACAO POR TEMPO DETERMINADO / BENEF.ASSIST. DO SERVIDOR E DO MILITAR / AUXILIO-ALIMENTACAO / AUXILIO-TRANSPORTE / INDENIZACOES E RESTITUICOES / DESPESAS DE EXERCICIOS ANTERIORES </v>
      </c>
      <c r="I367" s="144" t="s">
        <v>1712</v>
      </c>
      <c r="J367" s="144" t="s">
        <v>1713</v>
      </c>
      <c r="K367" s="144" t="s">
        <v>1796</v>
      </c>
      <c r="L367" s="144" t="s">
        <v>1031</v>
      </c>
      <c r="M367" s="144" t="s">
        <v>176</v>
      </c>
      <c r="N367" s="144" t="s">
        <v>136</v>
      </c>
      <c r="O367" s="144" t="s">
        <v>227</v>
      </c>
      <c r="P367" s="144" t="s">
        <v>228</v>
      </c>
      <c r="Q367" s="144" t="s">
        <v>179</v>
      </c>
      <c r="R367" s="144" t="s">
        <v>176</v>
      </c>
      <c r="S367" s="144" t="s">
        <v>120</v>
      </c>
      <c r="T367" s="144" t="s">
        <v>173</v>
      </c>
      <c r="U367" s="144" t="s">
        <v>145</v>
      </c>
      <c r="V367" s="144" t="s">
        <v>777</v>
      </c>
      <c r="W367" s="144" t="s">
        <v>668</v>
      </c>
      <c r="X367" s="51" t="str">
        <f t="shared" si="10"/>
        <v>3</v>
      </c>
      <c r="Y367" s="51" t="str">
        <f>IF(T367="","",IF(T367&lt;&gt;'Tabelas auxiliares'!$B$236,"FOLHA DE PESSOAL",IF(X367='Tabelas auxiliares'!$A$237,"CUSTEIO",IF(X367='Tabelas auxiliares'!$A$236,"INVESTIMENTO","ERRO - VERIFICAR"))))</f>
        <v>FOLHA DE PESSOAL</v>
      </c>
      <c r="Z367" s="64">
        <f t="shared" si="11"/>
        <v>134741.26999999999</v>
      </c>
      <c r="AA367" s="146">
        <v>37322.769999999997</v>
      </c>
      <c r="AB367" s="145"/>
      <c r="AC367" s="146">
        <v>97418.5</v>
      </c>
      <c r="AD367" s="122" t="s">
        <v>1017</v>
      </c>
      <c r="AE367" s="122" t="s">
        <v>355</v>
      </c>
      <c r="AF367" s="122" t="s">
        <v>177</v>
      </c>
      <c r="AG367" s="122" t="s">
        <v>178</v>
      </c>
      <c r="AH367" s="122" t="s">
        <v>288</v>
      </c>
      <c r="AI367" s="122" t="s">
        <v>179</v>
      </c>
      <c r="AJ367" s="122" t="s">
        <v>176</v>
      </c>
      <c r="AK367" s="122" t="s">
        <v>180</v>
      </c>
      <c r="AL367" s="122" t="s">
        <v>174</v>
      </c>
      <c r="AM367" s="122" t="s">
        <v>119</v>
      </c>
      <c r="AN367" s="122" t="s">
        <v>786</v>
      </c>
      <c r="AO367" s="122" t="s">
        <v>674</v>
      </c>
    </row>
    <row r="368" spans="1:41" x14ac:dyDescent="0.25">
      <c r="A368" s="143" t="s">
        <v>1060</v>
      </c>
      <c r="B368" t="s">
        <v>539</v>
      </c>
      <c r="C368" t="s">
        <v>1061</v>
      </c>
      <c r="D368" t="s">
        <v>90</v>
      </c>
      <c r="E368" t="s">
        <v>117</v>
      </c>
      <c r="F368" s="51" t="str">
        <f>IFERROR(VLOOKUP(D368,'Tabelas auxiliares'!$A$3:$B$61,2,FALSE),"")</f>
        <v>SUGEPE-FOLHA - PASEP + AUX. MORADIA</v>
      </c>
      <c r="G368" s="51" t="str">
        <f>IFERROR(VLOOKUP($B368,'Tabelas auxiliares'!$A$65:$C$102,2,FALSE),"")</f>
        <v>Folha de Pagamento - Benefícios</v>
      </c>
      <c r="H368" s="51" t="str">
        <f>IFERROR(VLOOKUP($B368,'Tabelas auxiliares'!$A$65:$C$102,3,FALSE),"")</f>
        <v xml:space="preserve">AUXILIO FUNERAL / CONTRATACAO POR TEMPO DETERMINADO / BENEF.ASSIST. DO SERVIDOR E DO MILITAR / AUXILIO-ALIMENTACAO / AUXILIO-TRANSPORTE / INDENIZACOES E RESTITUICOES / DESPESAS DE EXERCICIOS ANTERIORES </v>
      </c>
      <c r="I368" s="144" t="s">
        <v>1712</v>
      </c>
      <c r="J368" s="144" t="s">
        <v>1713</v>
      </c>
      <c r="K368" s="144" t="s">
        <v>1797</v>
      </c>
      <c r="L368" s="144" t="s">
        <v>1031</v>
      </c>
      <c r="M368" s="144" t="s">
        <v>176</v>
      </c>
      <c r="N368" s="144" t="s">
        <v>138</v>
      </c>
      <c r="O368" s="144" t="s">
        <v>183</v>
      </c>
      <c r="P368" s="144" t="s">
        <v>211</v>
      </c>
      <c r="Q368" s="144" t="s">
        <v>179</v>
      </c>
      <c r="R368" s="144" t="s">
        <v>176</v>
      </c>
      <c r="S368" s="144" t="s">
        <v>120</v>
      </c>
      <c r="T368" s="144" t="s">
        <v>173</v>
      </c>
      <c r="U368" s="144" t="s">
        <v>149</v>
      </c>
      <c r="V368" s="144" t="s">
        <v>1033</v>
      </c>
      <c r="W368" s="144" t="s">
        <v>1034</v>
      </c>
      <c r="X368" s="51" t="str">
        <f t="shared" si="10"/>
        <v>3</v>
      </c>
      <c r="Y368" s="51" t="str">
        <f>IF(T368="","",IF(T368&lt;&gt;'Tabelas auxiliares'!$B$236,"FOLHA DE PESSOAL",IF(X368='Tabelas auxiliares'!$A$237,"CUSTEIO",IF(X368='Tabelas auxiliares'!$A$236,"INVESTIMENTO","ERRO - VERIFICAR"))))</f>
        <v>FOLHA DE PESSOAL</v>
      </c>
      <c r="Z368" s="64">
        <f t="shared" si="11"/>
        <v>2625.68</v>
      </c>
      <c r="AA368" s="145"/>
      <c r="AB368" s="145"/>
      <c r="AC368" s="146">
        <v>2625.68</v>
      </c>
      <c r="AD368" s="122" t="s">
        <v>1017</v>
      </c>
      <c r="AE368" s="122" t="s">
        <v>1019</v>
      </c>
      <c r="AF368" s="122" t="s">
        <v>177</v>
      </c>
      <c r="AG368" s="122" t="s">
        <v>178</v>
      </c>
      <c r="AH368" s="122" t="s">
        <v>288</v>
      </c>
      <c r="AI368" s="122" t="s">
        <v>179</v>
      </c>
      <c r="AJ368" s="122" t="s">
        <v>176</v>
      </c>
      <c r="AK368" s="122" t="s">
        <v>180</v>
      </c>
      <c r="AL368" s="122" t="s">
        <v>174</v>
      </c>
      <c r="AM368" s="122" t="s">
        <v>119</v>
      </c>
      <c r="AN368" s="122" t="s">
        <v>786</v>
      </c>
      <c r="AO368" s="122" t="s">
        <v>674</v>
      </c>
    </row>
    <row r="369" spans="1:41" x14ac:dyDescent="0.25">
      <c r="A369" s="143" t="s">
        <v>1060</v>
      </c>
      <c r="B369" t="s">
        <v>539</v>
      </c>
      <c r="C369" t="s">
        <v>1061</v>
      </c>
      <c r="D369" t="s">
        <v>90</v>
      </c>
      <c r="E369" t="s">
        <v>117</v>
      </c>
      <c r="F369" s="51" t="str">
        <f>IFERROR(VLOOKUP(D369,'Tabelas auxiliares'!$A$3:$B$61,2,FALSE),"")</f>
        <v>SUGEPE-FOLHA - PASEP + AUX. MORADIA</v>
      </c>
      <c r="G369" s="51" t="str">
        <f>IFERROR(VLOOKUP($B369,'Tabelas auxiliares'!$A$65:$C$102,2,FALSE),"")</f>
        <v>Folha de Pagamento - Benefícios</v>
      </c>
      <c r="H369" s="51" t="str">
        <f>IFERROR(VLOOKUP($B369,'Tabelas auxiliares'!$A$65:$C$102,3,FALSE),"")</f>
        <v xml:space="preserve">AUXILIO FUNERAL / CONTRATACAO POR TEMPO DETERMINADO / BENEF.ASSIST. DO SERVIDOR E DO MILITAR / AUXILIO-ALIMENTACAO / AUXILIO-TRANSPORTE / INDENIZACOES E RESTITUICOES / DESPESAS DE EXERCICIOS ANTERIORES </v>
      </c>
      <c r="I369" s="144" t="s">
        <v>1712</v>
      </c>
      <c r="J369" s="144" t="s">
        <v>1713</v>
      </c>
      <c r="K369" s="144" t="s">
        <v>1798</v>
      </c>
      <c r="L369" s="144" t="s">
        <v>1031</v>
      </c>
      <c r="M369" s="144" t="s">
        <v>176</v>
      </c>
      <c r="N369" s="144" t="s">
        <v>138</v>
      </c>
      <c r="O369" s="144" t="s">
        <v>183</v>
      </c>
      <c r="P369" s="144" t="s">
        <v>211</v>
      </c>
      <c r="Q369" s="144" t="s">
        <v>179</v>
      </c>
      <c r="R369" s="144" t="s">
        <v>176</v>
      </c>
      <c r="S369" s="144" t="s">
        <v>120</v>
      </c>
      <c r="T369" s="144" t="s">
        <v>173</v>
      </c>
      <c r="U369" s="144" t="s">
        <v>149</v>
      </c>
      <c r="V369" s="144" t="s">
        <v>739</v>
      </c>
      <c r="W369" s="144" t="s">
        <v>646</v>
      </c>
      <c r="X369" s="51" t="str">
        <f t="shared" si="10"/>
        <v>3</v>
      </c>
      <c r="Y369" s="51" t="str">
        <f>IF(T369="","",IF(T369&lt;&gt;'Tabelas auxiliares'!$B$236,"FOLHA DE PESSOAL",IF(X369='Tabelas auxiliares'!$A$237,"CUSTEIO",IF(X369='Tabelas auxiliares'!$A$236,"INVESTIMENTO","ERRO - VERIFICAR"))))</f>
        <v>FOLHA DE PESSOAL</v>
      </c>
      <c r="Z369" s="64">
        <f t="shared" si="11"/>
        <v>171876.35</v>
      </c>
      <c r="AA369" s="146">
        <v>1678.67</v>
      </c>
      <c r="AB369" s="145"/>
      <c r="AC369" s="146">
        <v>170197.68</v>
      </c>
      <c r="AD369" s="122" t="s">
        <v>1017</v>
      </c>
      <c r="AE369" s="122" t="s">
        <v>359</v>
      </c>
      <c r="AF369" s="122" t="s">
        <v>177</v>
      </c>
      <c r="AG369" s="122" t="s">
        <v>178</v>
      </c>
      <c r="AH369" s="122" t="s">
        <v>288</v>
      </c>
      <c r="AI369" s="122" t="s">
        <v>179</v>
      </c>
      <c r="AJ369" s="122" t="s">
        <v>176</v>
      </c>
      <c r="AK369" s="122" t="s">
        <v>180</v>
      </c>
      <c r="AL369" s="122" t="s">
        <v>174</v>
      </c>
      <c r="AM369" s="122" t="s">
        <v>119</v>
      </c>
      <c r="AN369" s="122" t="s">
        <v>786</v>
      </c>
      <c r="AO369" s="122" t="s">
        <v>674</v>
      </c>
    </row>
    <row r="370" spans="1:41" x14ac:dyDescent="0.25">
      <c r="A370" s="143" t="s">
        <v>1060</v>
      </c>
      <c r="B370" t="s">
        <v>539</v>
      </c>
      <c r="C370" t="s">
        <v>1061</v>
      </c>
      <c r="D370" t="s">
        <v>90</v>
      </c>
      <c r="E370" t="s">
        <v>117</v>
      </c>
      <c r="F370" s="51" t="str">
        <f>IFERROR(VLOOKUP(D370,'Tabelas auxiliares'!$A$3:$B$61,2,FALSE),"")</f>
        <v>SUGEPE-FOLHA - PASEP + AUX. MORADIA</v>
      </c>
      <c r="G370" s="51" t="str">
        <f>IFERROR(VLOOKUP($B370,'Tabelas auxiliares'!$A$65:$C$102,2,FALSE),"")</f>
        <v>Folha de Pagamento - Benefícios</v>
      </c>
      <c r="H370" s="51" t="str">
        <f>IFERROR(VLOOKUP($B370,'Tabelas auxiliares'!$A$65:$C$102,3,FALSE),"")</f>
        <v xml:space="preserve">AUXILIO FUNERAL / CONTRATACAO POR TEMPO DETERMINADO / BENEF.ASSIST. DO SERVIDOR E DO MILITAR / AUXILIO-ALIMENTACAO / AUXILIO-TRANSPORTE / INDENIZACOES E RESTITUICOES / DESPESAS DE EXERCICIOS ANTERIORES </v>
      </c>
      <c r="I370" s="144" t="s">
        <v>1123</v>
      </c>
      <c r="J370" s="144" t="s">
        <v>1799</v>
      </c>
      <c r="K370" s="144" t="s">
        <v>1800</v>
      </c>
      <c r="L370" s="144" t="s">
        <v>1801</v>
      </c>
      <c r="M370" s="144" t="s">
        <v>210</v>
      </c>
      <c r="N370" s="144" t="s">
        <v>138</v>
      </c>
      <c r="O370" s="144" t="s">
        <v>183</v>
      </c>
      <c r="P370" s="144" t="s">
        <v>211</v>
      </c>
      <c r="Q370" s="144" t="s">
        <v>179</v>
      </c>
      <c r="R370" s="144" t="s">
        <v>176</v>
      </c>
      <c r="S370" s="144" t="s">
        <v>120</v>
      </c>
      <c r="T370" s="144" t="s">
        <v>173</v>
      </c>
      <c r="U370" s="144" t="s">
        <v>149</v>
      </c>
      <c r="V370" s="144" t="s">
        <v>739</v>
      </c>
      <c r="W370" s="144" t="s">
        <v>646</v>
      </c>
      <c r="X370" s="51" t="str">
        <f t="shared" si="10"/>
        <v>3</v>
      </c>
      <c r="Y370" s="51" t="str">
        <f>IF(T370="","",IF(T370&lt;&gt;'Tabelas auxiliares'!$B$236,"FOLHA DE PESSOAL",IF(X370='Tabelas auxiliares'!$A$237,"CUSTEIO",IF(X370='Tabelas auxiliares'!$A$236,"INVESTIMENTO","ERRO - VERIFICAR"))))</f>
        <v>FOLHA DE PESSOAL</v>
      </c>
      <c r="Z370" s="64">
        <f t="shared" si="11"/>
        <v>1306.53</v>
      </c>
      <c r="AA370" s="145"/>
      <c r="AB370" s="145"/>
      <c r="AC370" s="146">
        <v>1306.53</v>
      </c>
      <c r="AD370" s="122" t="s">
        <v>432</v>
      </c>
      <c r="AE370" s="122" t="s">
        <v>675</v>
      </c>
      <c r="AF370" s="122" t="s">
        <v>177</v>
      </c>
      <c r="AG370" s="122" t="s">
        <v>178</v>
      </c>
      <c r="AH370" s="122" t="s">
        <v>288</v>
      </c>
      <c r="AI370" s="122" t="s">
        <v>179</v>
      </c>
      <c r="AJ370" s="122" t="s">
        <v>176</v>
      </c>
      <c r="AK370" s="122" t="s">
        <v>120</v>
      </c>
      <c r="AL370" s="122" t="s">
        <v>174</v>
      </c>
      <c r="AM370" s="122" t="s">
        <v>119</v>
      </c>
      <c r="AN370" s="122" t="s">
        <v>787</v>
      </c>
      <c r="AO370" s="122" t="s">
        <v>676</v>
      </c>
    </row>
    <row r="371" spans="1:41" x14ac:dyDescent="0.25">
      <c r="A371" s="143" t="s">
        <v>1060</v>
      </c>
      <c r="B371" t="s">
        <v>539</v>
      </c>
      <c r="C371" t="s">
        <v>1061</v>
      </c>
      <c r="D371" t="s">
        <v>90</v>
      </c>
      <c r="E371" t="s">
        <v>117</v>
      </c>
      <c r="F371" s="51" t="str">
        <f>IFERROR(VLOOKUP(D371,'Tabelas auxiliares'!$A$3:$B$61,2,FALSE),"")</f>
        <v>SUGEPE-FOLHA - PASEP + AUX. MORADIA</v>
      </c>
      <c r="G371" s="51" t="str">
        <f>IFERROR(VLOOKUP($B371,'Tabelas auxiliares'!$A$65:$C$102,2,FALSE),"")</f>
        <v>Folha de Pagamento - Benefícios</v>
      </c>
      <c r="H371" s="51" t="str">
        <f>IFERROR(VLOOKUP($B371,'Tabelas auxiliares'!$A$65:$C$102,3,FALSE),"")</f>
        <v xml:space="preserve">AUXILIO FUNERAL / CONTRATACAO POR TEMPO DETERMINADO / BENEF.ASSIST. DO SERVIDOR E DO MILITAR / AUXILIO-ALIMENTACAO / AUXILIO-TRANSPORTE / INDENIZACOES E RESTITUICOES / DESPESAS DE EXERCICIOS ANTERIORES </v>
      </c>
      <c r="I371" s="144" t="s">
        <v>1150</v>
      </c>
      <c r="J371" s="144" t="s">
        <v>1725</v>
      </c>
      <c r="K371" s="144" t="s">
        <v>1802</v>
      </c>
      <c r="L371" s="144" t="s">
        <v>1727</v>
      </c>
      <c r="M371" s="144" t="s">
        <v>176</v>
      </c>
      <c r="N371" s="144" t="s">
        <v>136</v>
      </c>
      <c r="O371" s="144" t="s">
        <v>224</v>
      </c>
      <c r="P371" s="144" t="s">
        <v>225</v>
      </c>
      <c r="Q371" s="144" t="s">
        <v>179</v>
      </c>
      <c r="R371" s="144" t="s">
        <v>176</v>
      </c>
      <c r="S371" s="144" t="s">
        <v>120</v>
      </c>
      <c r="T371" s="144" t="s">
        <v>173</v>
      </c>
      <c r="U371" s="144" t="s">
        <v>146</v>
      </c>
      <c r="V371" s="144" t="s">
        <v>771</v>
      </c>
      <c r="W371" s="144" t="s">
        <v>663</v>
      </c>
      <c r="X371" s="51" t="str">
        <f t="shared" si="10"/>
        <v>3</v>
      </c>
      <c r="Y371" s="51" t="str">
        <f>IF(T371="","",IF(T371&lt;&gt;'Tabelas auxiliares'!$B$236,"FOLHA DE PESSOAL",IF(X371='Tabelas auxiliares'!$A$237,"CUSTEIO",IF(X371='Tabelas auxiliares'!$A$236,"INVESTIMENTO","ERRO - VERIFICAR"))))</f>
        <v>FOLHA DE PESSOAL</v>
      </c>
      <c r="Z371" s="64">
        <f t="shared" si="11"/>
        <v>46000.18</v>
      </c>
      <c r="AA371" s="146">
        <v>1914.18</v>
      </c>
      <c r="AB371" s="146">
        <v>44086</v>
      </c>
      <c r="AC371" s="145"/>
      <c r="AD371" s="122" t="s">
        <v>950</v>
      </c>
      <c r="AE371" s="122" t="s">
        <v>951</v>
      </c>
      <c r="AF371" s="122" t="s">
        <v>177</v>
      </c>
      <c r="AG371" s="122" t="s">
        <v>178</v>
      </c>
      <c r="AH371" s="122" t="s">
        <v>288</v>
      </c>
      <c r="AI371" s="122" t="s">
        <v>179</v>
      </c>
      <c r="AJ371" s="122" t="s">
        <v>176</v>
      </c>
      <c r="AK371" s="122" t="s">
        <v>120</v>
      </c>
      <c r="AL371" s="122" t="s">
        <v>174</v>
      </c>
      <c r="AM371" s="122" t="s">
        <v>119</v>
      </c>
      <c r="AN371" s="122" t="s">
        <v>952</v>
      </c>
      <c r="AO371" s="122" t="s">
        <v>953</v>
      </c>
    </row>
    <row r="372" spans="1:41" x14ac:dyDescent="0.25">
      <c r="A372" s="143" t="s">
        <v>1060</v>
      </c>
      <c r="B372" t="s">
        <v>539</v>
      </c>
      <c r="C372" t="s">
        <v>1061</v>
      </c>
      <c r="D372" t="s">
        <v>90</v>
      </c>
      <c r="E372" t="s">
        <v>117</v>
      </c>
      <c r="F372" s="51" t="str">
        <f>IFERROR(VLOOKUP(D372,'Tabelas auxiliares'!$A$3:$B$61,2,FALSE),"")</f>
        <v>SUGEPE-FOLHA - PASEP + AUX. MORADIA</v>
      </c>
      <c r="G372" s="51" t="str">
        <f>IFERROR(VLOOKUP($B372,'Tabelas auxiliares'!$A$65:$C$102,2,FALSE),"")</f>
        <v>Folha de Pagamento - Benefícios</v>
      </c>
      <c r="H372" s="51" t="str">
        <f>IFERROR(VLOOKUP($B372,'Tabelas auxiliares'!$A$65:$C$102,3,FALSE),"")</f>
        <v xml:space="preserve">AUXILIO FUNERAL / CONTRATACAO POR TEMPO DETERMINADO / BENEF.ASSIST. DO SERVIDOR E DO MILITAR / AUXILIO-ALIMENTACAO / AUXILIO-TRANSPORTE / INDENIZACOES E RESTITUICOES / DESPESAS DE EXERCICIOS ANTERIORES </v>
      </c>
      <c r="I372" s="144" t="s">
        <v>1150</v>
      </c>
      <c r="J372" s="144" t="s">
        <v>1725</v>
      </c>
      <c r="K372" s="144" t="s">
        <v>1803</v>
      </c>
      <c r="L372" s="144" t="s">
        <v>1727</v>
      </c>
      <c r="M372" s="144" t="s">
        <v>176</v>
      </c>
      <c r="N372" s="144" t="s">
        <v>136</v>
      </c>
      <c r="O372" s="144" t="s">
        <v>183</v>
      </c>
      <c r="P372" s="144" t="s">
        <v>226</v>
      </c>
      <c r="Q372" s="144" t="s">
        <v>179</v>
      </c>
      <c r="R372" s="144" t="s">
        <v>176</v>
      </c>
      <c r="S372" s="144" t="s">
        <v>120</v>
      </c>
      <c r="T372" s="144" t="s">
        <v>173</v>
      </c>
      <c r="U372" s="144" t="s">
        <v>148</v>
      </c>
      <c r="V372" s="144" t="s">
        <v>772</v>
      </c>
      <c r="W372" s="144" t="s">
        <v>664</v>
      </c>
      <c r="X372" s="51" t="str">
        <f t="shared" si="10"/>
        <v>3</v>
      </c>
      <c r="Y372" s="51" t="str">
        <f>IF(T372="","",IF(T372&lt;&gt;'Tabelas auxiliares'!$B$236,"FOLHA DE PESSOAL",IF(X372='Tabelas auxiliares'!$A$237,"CUSTEIO",IF(X372='Tabelas auxiliares'!$A$236,"INVESTIMENTO","ERRO - VERIFICAR"))))</f>
        <v>FOLHA DE PESSOAL</v>
      </c>
      <c r="Z372" s="64">
        <f t="shared" si="11"/>
        <v>2247</v>
      </c>
      <c r="AA372" s="146">
        <v>224.7</v>
      </c>
      <c r="AB372" s="146">
        <v>2022.3</v>
      </c>
      <c r="AC372" s="145"/>
      <c r="AD372" s="122" t="s">
        <v>954</v>
      </c>
      <c r="AE372" s="122" t="s">
        <v>955</v>
      </c>
      <c r="AF372" s="122" t="s">
        <v>177</v>
      </c>
      <c r="AG372" s="122" t="s">
        <v>178</v>
      </c>
      <c r="AH372" s="122" t="s">
        <v>288</v>
      </c>
      <c r="AI372" s="122" t="s">
        <v>179</v>
      </c>
      <c r="AJ372" s="122" t="s">
        <v>176</v>
      </c>
      <c r="AK372" s="122" t="s">
        <v>120</v>
      </c>
      <c r="AL372" s="122" t="s">
        <v>174</v>
      </c>
      <c r="AM372" s="122" t="s">
        <v>119</v>
      </c>
      <c r="AN372" s="122" t="s">
        <v>952</v>
      </c>
      <c r="AO372" s="122" t="s">
        <v>953</v>
      </c>
    </row>
    <row r="373" spans="1:41" x14ac:dyDescent="0.25">
      <c r="A373" s="143" t="s">
        <v>1060</v>
      </c>
      <c r="B373" t="s">
        <v>539</v>
      </c>
      <c r="C373" t="s">
        <v>1061</v>
      </c>
      <c r="D373" t="s">
        <v>90</v>
      </c>
      <c r="E373" t="s">
        <v>117</v>
      </c>
      <c r="F373" s="51" t="str">
        <f>IFERROR(VLOOKUP(D373,'Tabelas auxiliares'!$A$3:$B$61,2,FALSE),"")</f>
        <v>SUGEPE-FOLHA - PASEP + AUX. MORADIA</v>
      </c>
      <c r="G373" s="51" t="str">
        <f>IFERROR(VLOOKUP($B373,'Tabelas auxiliares'!$A$65:$C$102,2,FALSE),"")</f>
        <v>Folha de Pagamento - Benefícios</v>
      </c>
      <c r="H373" s="51" t="str">
        <f>IFERROR(VLOOKUP($B373,'Tabelas auxiliares'!$A$65:$C$102,3,FALSE),"")</f>
        <v xml:space="preserve">AUXILIO FUNERAL / CONTRATACAO POR TEMPO DETERMINADO / BENEF.ASSIST. DO SERVIDOR E DO MILITAR / AUXILIO-ALIMENTACAO / AUXILIO-TRANSPORTE / INDENIZACOES E RESTITUICOES / DESPESAS DE EXERCICIOS ANTERIORES </v>
      </c>
      <c r="I373" s="144" t="s">
        <v>1150</v>
      </c>
      <c r="J373" s="144" t="s">
        <v>1725</v>
      </c>
      <c r="K373" s="144" t="s">
        <v>1804</v>
      </c>
      <c r="L373" s="144" t="s">
        <v>1727</v>
      </c>
      <c r="M373" s="144" t="s">
        <v>176</v>
      </c>
      <c r="N373" s="144" t="s">
        <v>136</v>
      </c>
      <c r="O373" s="144" t="s">
        <v>227</v>
      </c>
      <c r="P373" s="144" t="s">
        <v>228</v>
      </c>
      <c r="Q373" s="144" t="s">
        <v>179</v>
      </c>
      <c r="R373" s="144" t="s">
        <v>176</v>
      </c>
      <c r="S373" s="144" t="s">
        <v>120</v>
      </c>
      <c r="T373" s="144" t="s">
        <v>173</v>
      </c>
      <c r="U373" s="144" t="s">
        <v>145</v>
      </c>
      <c r="V373" s="144" t="s">
        <v>773</v>
      </c>
      <c r="W373" s="144" t="s">
        <v>665</v>
      </c>
      <c r="X373" s="51" t="str">
        <f t="shared" si="10"/>
        <v>3</v>
      </c>
      <c r="Y373" s="51" t="str">
        <f>IF(T373="","",IF(T373&lt;&gt;'Tabelas auxiliares'!$B$236,"FOLHA DE PESSOAL",IF(X373='Tabelas auxiliares'!$A$237,"CUSTEIO",IF(X373='Tabelas auxiliares'!$A$236,"INVESTIMENTO","ERRO - VERIFICAR"))))</f>
        <v>FOLHA DE PESSOAL</v>
      </c>
      <c r="Z373" s="64">
        <f t="shared" si="11"/>
        <v>1790.79</v>
      </c>
      <c r="AA373" s="145"/>
      <c r="AB373" s="146">
        <v>1790.79</v>
      </c>
      <c r="AC373" s="145"/>
      <c r="AD373" s="122" t="s">
        <v>1049</v>
      </c>
      <c r="AE373" s="122" t="s">
        <v>1050</v>
      </c>
      <c r="AF373" s="122" t="s">
        <v>177</v>
      </c>
      <c r="AG373" s="122" t="s">
        <v>178</v>
      </c>
      <c r="AH373" s="122" t="s">
        <v>288</v>
      </c>
      <c r="AI373" s="122" t="s">
        <v>179</v>
      </c>
      <c r="AJ373" s="122" t="s">
        <v>176</v>
      </c>
      <c r="AK373" s="122" t="s">
        <v>120</v>
      </c>
      <c r="AL373" s="122" t="s">
        <v>174</v>
      </c>
      <c r="AM373" s="122" t="s">
        <v>119</v>
      </c>
      <c r="AN373" s="122" t="s">
        <v>810</v>
      </c>
      <c r="AO373" s="122" t="s">
        <v>697</v>
      </c>
    </row>
    <row r="374" spans="1:41" x14ac:dyDescent="0.25">
      <c r="A374" s="143" t="s">
        <v>1060</v>
      </c>
      <c r="B374" t="s">
        <v>539</v>
      </c>
      <c r="C374" t="s">
        <v>1061</v>
      </c>
      <c r="D374" t="s">
        <v>90</v>
      </c>
      <c r="E374" t="s">
        <v>117</v>
      </c>
      <c r="F374" s="51" t="str">
        <f>IFERROR(VLOOKUP(D374,'Tabelas auxiliares'!$A$3:$B$61,2,FALSE),"")</f>
        <v>SUGEPE-FOLHA - PASEP + AUX. MORADIA</v>
      </c>
      <c r="G374" s="51" t="str">
        <f>IFERROR(VLOOKUP($B374,'Tabelas auxiliares'!$A$65:$C$102,2,FALSE),"")</f>
        <v>Folha de Pagamento - Benefícios</v>
      </c>
      <c r="H374" s="51" t="str">
        <f>IFERROR(VLOOKUP($B374,'Tabelas auxiliares'!$A$65:$C$102,3,FALSE),"")</f>
        <v xml:space="preserve">AUXILIO FUNERAL / CONTRATACAO POR TEMPO DETERMINADO / BENEF.ASSIST. DO SERVIDOR E DO MILITAR / AUXILIO-ALIMENTACAO / AUXILIO-TRANSPORTE / INDENIZACOES E RESTITUICOES / DESPESAS DE EXERCICIOS ANTERIORES </v>
      </c>
      <c r="I374" s="144" t="s">
        <v>1150</v>
      </c>
      <c r="J374" s="144" t="s">
        <v>1725</v>
      </c>
      <c r="K374" s="144" t="s">
        <v>1805</v>
      </c>
      <c r="L374" s="144" t="s">
        <v>1727</v>
      </c>
      <c r="M374" s="144" t="s">
        <v>176</v>
      </c>
      <c r="N374" s="144" t="s">
        <v>136</v>
      </c>
      <c r="O374" s="144" t="s">
        <v>229</v>
      </c>
      <c r="P374" s="144" t="s">
        <v>230</v>
      </c>
      <c r="Q374" s="144" t="s">
        <v>179</v>
      </c>
      <c r="R374" s="144" t="s">
        <v>176</v>
      </c>
      <c r="S374" s="144" t="s">
        <v>120</v>
      </c>
      <c r="T374" s="144" t="s">
        <v>173</v>
      </c>
      <c r="U374" s="144" t="s">
        <v>150</v>
      </c>
      <c r="V374" s="144" t="s">
        <v>774</v>
      </c>
      <c r="W374" s="144" t="s">
        <v>939</v>
      </c>
      <c r="X374" s="51" t="str">
        <f t="shared" si="10"/>
        <v>3</v>
      </c>
      <c r="Y374" s="51" t="str">
        <f>IF(T374="","",IF(T374&lt;&gt;'Tabelas auxiliares'!$B$236,"FOLHA DE PESSOAL",IF(X374='Tabelas auxiliares'!$A$237,"CUSTEIO",IF(X374='Tabelas auxiliares'!$A$236,"INVESTIMENTO","ERRO - VERIFICAR"))))</f>
        <v>FOLHA DE PESSOAL</v>
      </c>
      <c r="Z374" s="64">
        <f t="shared" si="11"/>
        <v>2155.7399999999998</v>
      </c>
      <c r="AA374" s="145"/>
      <c r="AB374" s="146">
        <v>2155.7399999999998</v>
      </c>
      <c r="AC374" s="145"/>
      <c r="AD374" s="122" t="s">
        <v>423</v>
      </c>
      <c r="AE374" s="122" t="s">
        <v>424</v>
      </c>
      <c r="AF374" s="122" t="s">
        <v>177</v>
      </c>
      <c r="AG374" s="122" t="s">
        <v>178</v>
      </c>
      <c r="AH374" s="122" t="s">
        <v>288</v>
      </c>
      <c r="AI374" s="122" t="s">
        <v>179</v>
      </c>
      <c r="AJ374" s="122" t="s">
        <v>176</v>
      </c>
      <c r="AK374" s="122" t="s">
        <v>120</v>
      </c>
      <c r="AL374" s="122" t="s">
        <v>174</v>
      </c>
      <c r="AM374" s="122" t="s">
        <v>119</v>
      </c>
      <c r="AN374" s="122" t="s">
        <v>788</v>
      </c>
      <c r="AO374" s="122" t="s">
        <v>956</v>
      </c>
    </row>
    <row r="375" spans="1:41" x14ac:dyDescent="0.25">
      <c r="A375" s="143" t="s">
        <v>1060</v>
      </c>
      <c r="B375" t="s">
        <v>539</v>
      </c>
      <c r="C375" t="s">
        <v>1061</v>
      </c>
      <c r="D375" t="s">
        <v>90</v>
      </c>
      <c r="E375" t="s">
        <v>117</v>
      </c>
      <c r="F375" s="51" t="str">
        <f>IFERROR(VLOOKUP(D375,'Tabelas auxiliares'!$A$3:$B$61,2,FALSE),"")</f>
        <v>SUGEPE-FOLHA - PASEP + AUX. MORADIA</v>
      </c>
      <c r="G375" s="51" t="str">
        <f>IFERROR(VLOOKUP($B375,'Tabelas auxiliares'!$A$65:$C$102,2,FALSE),"")</f>
        <v>Folha de Pagamento - Benefícios</v>
      </c>
      <c r="H375" s="51" t="str">
        <f>IFERROR(VLOOKUP($B375,'Tabelas auxiliares'!$A$65:$C$102,3,FALSE),"")</f>
        <v xml:space="preserve">AUXILIO FUNERAL / CONTRATACAO POR TEMPO DETERMINADO / BENEF.ASSIST. DO SERVIDOR E DO MILITAR / AUXILIO-ALIMENTACAO / AUXILIO-TRANSPORTE / INDENIZACOES E RESTITUICOES / DESPESAS DE EXERCICIOS ANTERIORES </v>
      </c>
      <c r="I375" s="144" t="s">
        <v>1150</v>
      </c>
      <c r="J375" s="144" t="s">
        <v>1725</v>
      </c>
      <c r="K375" s="144" t="s">
        <v>1806</v>
      </c>
      <c r="L375" s="144" t="s">
        <v>1727</v>
      </c>
      <c r="M375" s="144" t="s">
        <v>176</v>
      </c>
      <c r="N375" s="144" t="s">
        <v>136</v>
      </c>
      <c r="O375" s="144" t="s">
        <v>183</v>
      </c>
      <c r="P375" s="144" t="s">
        <v>226</v>
      </c>
      <c r="Q375" s="144" t="s">
        <v>179</v>
      </c>
      <c r="R375" s="144" t="s">
        <v>176</v>
      </c>
      <c r="S375" s="144" t="s">
        <v>120</v>
      </c>
      <c r="T375" s="144" t="s">
        <v>173</v>
      </c>
      <c r="U375" s="144" t="s">
        <v>148</v>
      </c>
      <c r="V375" s="144" t="s">
        <v>775</v>
      </c>
      <c r="W375" s="144" t="s">
        <v>666</v>
      </c>
      <c r="X375" s="51" t="str">
        <f t="shared" si="10"/>
        <v>3</v>
      </c>
      <c r="Y375" s="51" t="str">
        <f>IF(T375="","",IF(T375&lt;&gt;'Tabelas auxiliares'!$B$236,"FOLHA DE PESSOAL",IF(X375='Tabelas auxiliares'!$A$237,"CUSTEIO",IF(X375='Tabelas auxiliares'!$A$236,"INVESTIMENTO","ERRO - VERIFICAR"))))</f>
        <v>FOLHA DE PESSOAL</v>
      </c>
      <c r="Z375" s="64">
        <f t="shared" si="11"/>
        <v>70299</v>
      </c>
      <c r="AA375" s="146">
        <v>6452.1</v>
      </c>
      <c r="AB375" s="146">
        <v>63846.9</v>
      </c>
      <c r="AC375" s="145"/>
      <c r="AD375" s="122" t="s">
        <v>361</v>
      </c>
      <c r="AE375" s="122" t="s">
        <v>360</v>
      </c>
      <c r="AF375" s="122" t="s">
        <v>177</v>
      </c>
      <c r="AG375" s="122" t="s">
        <v>178</v>
      </c>
      <c r="AH375" s="122" t="s">
        <v>288</v>
      </c>
      <c r="AI375" s="122" t="s">
        <v>179</v>
      </c>
      <c r="AJ375" s="122" t="s">
        <v>176</v>
      </c>
      <c r="AK375" s="122" t="s">
        <v>120</v>
      </c>
      <c r="AL375" s="122" t="s">
        <v>174</v>
      </c>
      <c r="AM375" s="122" t="s">
        <v>119</v>
      </c>
      <c r="AN375" s="122" t="s">
        <v>732</v>
      </c>
      <c r="AO375" s="122" t="s">
        <v>642</v>
      </c>
    </row>
    <row r="376" spans="1:41" x14ac:dyDescent="0.25">
      <c r="A376" s="143" t="s">
        <v>1060</v>
      </c>
      <c r="B376" t="s">
        <v>539</v>
      </c>
      <c r="C376" t="s">
        <v>1061</v>
      </c>
      <c r="D376" t="s">
        <v>90</v>
      </c>
      <c r="E376" t="s">
        <v>117</v>
      </c>
      <c r="F376" s="51" t="str">
        <f>IFERROR(VLOOKUP(D376,'Tabelas auxiliares'!$A$3:$B$61,2,FALSE),"")</f>
        <v>SUGEPE-FOLHA - PASEP + AUX. MORADIA</v>
      </c>
      <c r="G376" s="51" t="str">
        <f>IFERROR(VLOOKUP($B376,'Tabelas auxiliares'!$A$65:$C$102,2,FALSE),"")</f>
        <v>Folha de Pagamento - Benefícios</v>
      </c>
      <c r="H376" s="51" t="str">
        <f>IFERROR(VLOOKUP($B376,'Tabelas auxiliares'!$A$65:$C$102,3,FALSE),"")</f>
        <v xml:space="preserve">AUXILIO FUNERAL / CONTRATACAO POR TEMPO DETERMINADO / BENEF.ASSIST. DO SERVIDOR E DO MILITAR / AUXILIO-ALIMENTACAO / AUXILIO-TRANSPORTE / INDENIZACOES E RESTITUICOES / DESPESAS DE EXERCICIOS ANTERIORES </v>
      </c>
      <c r="I376" s="144" t="s">
        <v>1150</v>
      </c>
      <c r="J376" s="144" t="s">
        <v>1725</v>
      </c>
      <c r="K376" s="144" t="s">
        <v>1807</v>
      </c>
      <c r="L376" s="144" t="s">
        <v>1727</v>
      </c>
      <c r="M376" s="144" t="s">
        <v>176</v>
      </c>
      <c r="N376" s="144" t="s">
        <v>136</v>
      </c>
      <c r="O376" s="144" t="s">
        <v>224</v>
      </c>
      <c r="P376" s="144" t="s">
        <v>225</v>
      </c>
      <c r="Q376" s="144" t="s">
        <v>179</v>
      </c>
      <c r="R376" s="144" t="s">
        <v>176</v>
      </c>
      <c r="S376" s="144" t="s">
        <v>120</v>
      </c>
      <c r="T376" s="144" t="s">
        <v>173</v>
      </c>
      <c r="U376" s="144" t="s">
        <v>146</v>
      </c>
      <c r="V376" s="144" t="s">
        <v>776</v>
      </c>
      <c r="W376" s="144" t="s">
        <v>667</v>
      </c>
      <c r="X376" s="51" t="str">
        <f t="shared" si="10"/>
        <v>3</v>
      </c>
      <c r="Y376" s="51" t="str">
        <f>IF(T376="","",IF(T376&lt;&gt;'Tabelas auxiliares'!$B$236,"FOLHA DE PESSOAL",IF(X376='Tabelas auxiliares'!$A$237,"CUSTEIO",IF(X376='Tabelas auxiliares'!$A$236,"INVESTIMENTO","ERRO - VERIFICAR"))))</f>
        <v>FOLHA DE PESSOAL</v>
      </c>
      <c r="Z376" s="64">
        <f t="shared" si="11"/>
        <v>957434.86</v>
      </c>
      <c r="AA376" s="146">
        <v>1880.26</v>
      </c>
      <c r="AB376" s="146">
        <v>955554.6</v>
      </c>
      <c r="AC376" s="145"/>
      <c r="AD376" s="122" t="s">
        <v>957</v>
      </c>
      <c r="AE376" s="122" t="s">
        <v>958</v>
      </c>
      <c r="AF376" s="122" t="s">
        <v>177</v>
      </c>
      <c r="AG376" s="122" t="s">
        <v>178</v>
      </c>
      <c r="AH376" s="122" t="s">
        <v>288</v>
      </c>
      <c r="AI376" s="122" t="s">
        <v>179</v>
      </c>
      <c r="AJ376" s="122" t="s">
        <v>176</v>
      </c>
      <c r="AK376" s="122" t="s">
        <v>120</v>
      </c>
      <c r="AL376" s="122" t="s">
        <v>174</v>
      </c>
      <c r="AM376" s="122" t="s">
        <v>119</v>
      </c>
      <c r="AN376" s="122" t="s">
        <v>821</v>
      </c>
      <c r="AO376" s="122" t="s">
        <v>706</v>
      </c>
    </row>
    <row r="377" spans="1:41" x14ac:dyDescent="0.25">
      <c r="A377" s="143" t="s">
        <v>1060</v>
      </c>
      <c r="B377" t="s">
        <v>539</v>
      </c>
      <c r="C377" t="s">
        <v>1061</v>
      </c>
      <c r="D377" t="s">
        <v>90</v>
      </c>
      <c r="E377" t="s">
        <v>117</v>
      </c>
      <c r="F377" s="51" t="str">
        <f>IFERROR(VLOOKUP(D377,'Tabelas auxiliares'!$A$3:$B$61,2,FALSE),"")</f>
        <v>SUGEPE-FOLHA - PASEP + AUX. MORADIA</v>
      </c>
      <c r="G377" s="51" t="str">
        <f>IFERROR(VLOOKUP($B377,'Tabelas auxiliares'!$A$65:$C$102,2,FALSE),"")</f>
        <v>Folha de Pagamento - Benefícios</v>
      </c>
      <c r="H377" s="51" t="str">
        <f>IFERROR(VLOOKUP($B377,'Tabelas auxiliares'!$A$65:$C$102,3,FALSE),"")</f>
        <v xml:space="preserve">AUXILIO FUNERAL / CONTRATACAO POR TEMPO DETERMINADO / BENEF.ASSIST. DO SERVIDOR E DO MILITAR / AUXILIO-ALIMENTACAO / AUXILIO-TRANSPORTE / INDENIZACOES E RESTITUICOES / DESPESAS DE EXERCICIOS ANTERIORES </v>
      </c>
      <c r="I377" s="144" t="s">
        <v>1150</v>
      </c>
      <c r="J377" s="144" t="s">
        <v>1725</v>
      </c>
      <c r="K377" s="144" t="s">
        <v>1808</v>
      </c>
      <c r="L377" s="144" t="s">
        <v>1727</v>
      </c>
      <c r="M377" s="144" t="s">
        <v>176</v>
      </c>
      <c r="N377" s="144" t="s">
        <v>136</v>
      </c>
      <c r="O377" s="144" t="s">
        <v>227</v>
      </c>
      <c r="P377" s="144" t="s">
        <v>228</v>
      </c>
      <c r="Q377" s="144" t="s">
        <v>179</v>
      </c>
      <c r="R377" s="144" t="s">
        <v>176</v>
      </c>
      <c r="S377" s="144" t="s">
        <v>120</v>
      </c>
      <c r="T377" s="144" t="s">
        <v>173</v>
      </c>
      <c r="U377" s="144" t="s">
        <v>145</v>
      </c>
      <c r="V377" s="144" t="s">
        <v>777</v>
      </c>
      <c r="W377" s="144" t="s">
        <v>668</v>
      </c>
      <c r="X377" s="51" t="str">
        <f t="shared" si="10"/>
        <v>3</v>
      </c>
      <c r="Y377" s="51" t="str">
        <f>IF(T377="","",IF(T377&lt;&gt;'Tabelas auxiliares'!$B$236,"FOLHA DE PESSOAL",IF(X377='Tabelas auxiliares'!$A$237,"CUSTEIO",IF(X377='Tabelas auxiliares'!$A$236,"INVESTIMENTO","ERRO - VERIFICAR"))))</f>
        <v>FOLHA DE PESSOAL</v>
      </c>
      <c r="Z377" s="64">
        <f t="shared" si="11"/>
        <v>134251.41</v>
      </c>
      <c r="AA377" s="146">
        <v>57971.360000000001</v>
      </c>
      <c r="AB377" s="146">
        <v>76280.05</v>
      </c>
      <c r="AC377" s="145"/>
      <c r="AD377" s="122" t="s">
        <v>381</v>
      </c>
      <c r="AE377" s="122" t="s">
        <v>868</v>
      </c>
      <c r="AF377" s="122" t="s">
        <v>177</v>
      </c>
      <c r="AG377" s="122" t="s">
        <v>178</v>
      </c>
      <c r="AH377" s="122" t="s">
        <v>288</v>
      </c>
      <c r="AI377" s="122" t="s">
        <v>179</v>
      </c>
      <c r="AJ377" s="122" t="s">
        <v>176</v>
      </c>
      <c r="AK377" s="122" t="s">
        <v>120</v>
      </c>
      <c r="AL377" s="122" t="s">
        <v>174</v>
      </c>
      <c r="AM377" s="122" t="s">
        <v>119</v>
      </c>
      <c r="AN377" s="122" t="s">
        <v>824</v>
      </c>
      <c r="AO377" s="122" t="s">
        <v>709</v>
      </c>
    </row>
    <row r="378" spans="1:41" x14ac:dyDescent="0.25">
      <c r="A378" s="143" t="s">
        <v>1060</v>
      </c>
      <c r="B378" t="s">
        <v>539</v>
      </c>
      <c r="C378" t="s">
        <v>1061</v>
      </c>
      <c r="D378" t="s">
        <v>90</v>
      </c>
      <c r="E378" t="s">
        <v>117</v>
      </c>
      <c r="F378" s="51" t="str">
        <f>IFERROR(VLOOKUP(D378,'Tabelas auxiliares'!$A$3:$B$61,2,FALSE),"")</f>
        <v>SUGEPE-FOLHA - PASEP + AUX. MORADIA</v>
      </c>
      <c r="G378" s="51" t="str">
        <f>IFERROR(VLOOKUP($B378,'Tabelas auxiliares'!$A$65:$C$102,2,FALSE),"")</f>
        <v>Folha de Pagamento - Benefícios</v>
      </c>
      <c r="H378" s="51" t="str">
        <f>IFERROR(VLOOKUP($B378,'Tabelas auxiliares'!$A$65:$C$102,3,FALSE),"")</f>
        <v xml:space="preserve">AUXILIO FUNERAL / CONTRATACAO POR TEMPO DETERMINADO / BENEF.ASSIST. DO SERVIDOR E DO MILITAR / AUXILIO-ALIMENTACAO / AUXILIO-TRANSPORTE / INDENIZACOES E RESTITUICOES / DESPESAS DE EXERCICIOS ANTERIORES </v>
      </c>
      <c r="I378" s="144" t="s">
        <v>1150</v>
      </c>
      <c r="J378" s="144" t="s">
        <v>1725</v>
      </c>
      <c r="K378" s="144" t="s">
        <v>1809</v>
      </c>
      <c r="L378" s="144" t="s">
        <v>1727</v>
      </c>
      <c r="M378" s="144" t="s">
        <v>176</v>
      </c>
      <c r="N378" s="144" t="s">
        <v>136</v>
      </c>
      <c r="O378" s="144" t="s">
        <v>183</v>
      </c>
      <c r="P378" s="144" t="s">
        <v>226</v>
      </c>
      <c r="Q378" s="144" t="s">
        <v>179</v>
      </c>
      <c r="R378" s="144" t="s">
        <v>176</v>
      </c>
      <c r="S378" s="144" t="s">
        <v>120</v>
      </c>
      <c r="T378" s="144" t="s">
        <v>173</v>
      </c>
      <c r="U378" s="144" t="s">
        <v>148</v>
      </c>
      <c r="V378" s="144" t="s">
        <v>940</v>
      </c>
      <c r="W378" s="144" t="s">
        <v>941</v>
      </c>
      <c r="X378" s="51" t="str">
        <f t="shared" si="10"/>
        <v>3</v>
      </c>
      <c r="Y378" s="51" t="str">
        <f>IF(T378="","",IF(T378&lt;&gt;'Tabelas auxiliares'!$B$236,"FOLHA DE PESSOAL",IF(X378='Tabelas auxiliares'!$A$237,"CUSTEIO",IF(X378='Tabelas auxiliares'!$A$236,"INVESTIMENTO","ERRO - VERIFICAR"))))</f>
        <v>FOLHA DE PESSOAL</v>
      </c>
      <c r="Z378" s="64">
        <f t="shared" si="11"/>
        <v>4333.5</v>
      </c>
      <c r="AA378" s="145"/>
      <c r="AB378" s="146">
        <v>4333.5</v>
      </c>
      <c r="AC378" s="145"/>
      <c r="AD378" s="122" t="s">
        <v>248</v>
      </c>
      <c r="AE378" s="122" t="s">
        <v>249</v>
      </c>
      <c r="AF378" s="122" t="s">
        <v>177</v>
      </c>
      <c r="AG378" s="122" t="s">
        <v>178</v>
      </c>
      <c r="AH378" s="122" t="s">
        <v>288</v>
      </c>
      <c r="AI378" s="122" t="s">
        <v>179</v>
      </c>
      <c r="AJ378" s="122" t="s">
        <v>176</v>
      </c>
      <c r="AK378" s="122" t="s">
        <v>120</v>
      </c>
      <c r="AL378" s="122" t="s">
        <v>174</v>
      </c>
      <c r="AM378" s="122" t="s">
        <v>119</v>
      </c>
      <c r="AN378" s="122" t="s">
        <v>789</v>
      </c>
      <c r="AO378" s="122" t="s">
        <v>677</v>
      </c>
    </row>
    <row r="379" spans="1:41" x14ac:dyDescent="0.25">
      <c r="A379" s="143" t="s">
        <v>1060</v>
      </c>
      <c r="B379" t="s">
        <v>539</v>
      </c>
      <c r="C379" t="s">
        <v>1061</v>
      </c>
      <c r="D379" t="s">
        <v>90</v>
      </c>
      <c r="E379" t="s">
        <v>117</v>
      </c>
      <c r="F379" s="51" t="str">
        <f>IFERROR(VLOOKUP(D379,'Tabelas auxiliares'!$A$3:$B$61,2,FALSE),"")</f>
        <v>SUGEPE-FOLHA - PASEP + AUX. MORADIA</v>
      </c>
      <c r="G379" s="51" t="str">
        <f>IFERROR(VLOOKUP($B379,'Tabelas auxiliares'!$A$65:$C$102,2,FALSE),"")</f>
        <v>Folha de Pagamento - Benefícios</v>
      </c>
      <c r="H379" s="51" t="str">
        <f>IFERROR(VLOOKUP($B379,'Tabelas auxiliares'!$A$65:$C$102,3,FALSE),"")</f>
        <v xml:space="preserve">AUXILIO FUNERAL / CONTRATACAO POR TEMPO DETERMINADO / BENEF.ASSIST. DO SERVIDOR E DO MILITAR / AUXILIO-ALIMENTACAO / AUXILIO-TRANSPORTE / INDENIZACOES E RESTITUICOES / DESPESAS DE EXERCICIOS ANTERIORES </v>
      </c>
      <c r="I379" s="144" t="s">
        <v>1150</v>
      </c>
      <c r="J379" s="144" t="s">
        <v>1725</v>
      </c>
      <c r="K379" s="144" t="s">
        <v>1810</v>
      </c>
      <c r="L379" s="144" t="s">
        <v>1727</v>
      </c>
      <c r="M379" s="144" t="s">
        <v>176</v>
      </c>
      <c r="N379" s="144" t="s">
        <v>138</v>
      </c>
      <c r="O379" s="144" t="s">
        <v>183</v>
      </c>
      <c r="P379" s="144" t="s">
        <v>211</v>
      </c>
      <c r="Q379" s="144" t="s">
        <v>179</v>
      </c>
      <c r="R379" s="144" t="s">
        <v>176</v>
      </c>
      <c r="S379" s="144" t="s">
        <v>120</v>
      </c>
      <c r="T379" s="144" t="s">
        <v>173</v>
      </c>
      <c r="U379" s="144" t="s">
        <v>149</v>
      </c>
      <c r="V379" s="144" t="s">
        <v>739</v>
      </c>
      <c r="W379" s="144" t="s">
        <v>646</v>
      </c>
      <c r="X379" s="51" t="str">
        <f t="shared" si="10"/>
        <v>3</v>
      </c>
      <c r="Y379" s="51" t="str">
        <f>IF(T379="","",IF(T379&lt;&gt;'Tabelas auxiliares'!$B$236,"FOLHA DE PESSOAL",IF(X379='Tabelas auxiliares'!$A$237,"CUSTEIO",IF(X379='Tabelas auxiliares'!$A$236,"INVESTIMENTO","ERRO - VERIFICAR"))))</f>
        <v>FOLHA DE PESSOAL</v>
      </c>
      <c r="Z379" s="64">
        <f t="shared" si="11"/>
        <v>169686.68</v>
      </c>
      <c r="AA379" s="146">
        <v>2293.77</v>
      </c>
      <c r="AB379" s="146">
        <v>167392.91</v>
      </c>
      <c r="AC379" s="145"/>
      <c r="AD379" s="122" t="s">
        <v>248</v>
      </c>
      <c r="AE379" s="122" t="s">
        <v>250</v>
      </c>
      <c r="AF379" s="122" t="s">
        <v>177</v>
      </c>
      <c r="AG379" s="122" t="s">
        <v>178</v>
      </c>
      <c r="AH379" s="122" t="s">
        <v>288</v>
      </c>
      <c r="AI379" s="122" t="s">
        <v>179</v>
      </c>
      <c r="AJ379" s="122" t="s">
        <v>176</v>
      </c>
      <c r="AK379" s="122" t="s">
        <v>120</v>
      </c>
      <c r="AL379" s="122" t="s">
        <v>174</v>
      </c>
      <c r="AM379" s="122" t="s">
        <v>119</v>
      </c>
      <c r="AN379" s="122" t="s">
        <v>790</v>
      </c>
      <c r="AO379" s="122" t="s">
        <v>678</v>
      </c>
    </row>
    <row r="380" spans="1:41" x14ac:dyDescent="0.25">
      <c r="A380" s="143" t="s">
        <v>1060</v>
      </c>
      <c r="B380" t="s">
        <v>488</v>
      </c>
      <c r="C380" t="s">
        <v>1061</v>
      </c>
      <c r="D380" t="s">
        <v>45</v>
      </c>
      <c r="E380" t="s">
        <v>117</v>
      </c>
      <c r="F380" s="51" t="str">
        <f>IFERROR(VLOOKUP(D380,'Tabelas auxiliares'!$A$3:$B$61,2,FALSE),"")</f>
        <v>CMCC - CENTRO DE MATEMÁTICA, COMPUTAÇÃO E COGNIÇÃO</v>
      </c>
      <c r="G380" s="51" t="str">
        <f>IFERROR(VLOOKUP($B380,'Tabelas auxiliares'!$A$65:$C$102,2,FALSE),"")</f>
        <v>Internacionalização</v>
      </c>
      <c r="H380" s="51" t="str">
        <f>IFERROR(VLOOKUP($B380,'Tabelas auxiliares'!$A$65:$C$102,3,FALSE),"")</f>
        <v>DIÁRIAS INTERNACIONAIS / PASSAGENS AÉREAS INTERNACIONAIS / AUXÍLIO PARA EVENTOS INTERNACIONAIS / INSCRIÇÃO PARA  EVENTOS INTERNACIONAIS / ANUIDADES ARI / ENCARGO DE CURSOS E CONCURSOS ARI</v>
      </c>
      <c r="I380" s="144" t="s">
        <v>1220</v>
      </c>
      <c r="J380" s="144" t="s">
        <v>1811</v>
      </c>
      <c r="K380" s="144" t="s">
        <v>1812</v>
      </c>
      <c r="L380" s="144" t="s">
        <v>232</v>
      </c>
      <c r="M380" s="144" t="s">
        <v>176</v>
      </c>
      <c r="N380" s="144" t="s">
        <v>177</v>
      </c>
      <c r="O380" s="144" t="s">
        <v>178</v>
      </c>
      <c r="P380" s="144" t="s">
        <v>288</v>
      </c>
      <c r="Q380" s="144" t="s">
        <v>179</v>
      </c>
      <c r="R380" s="144" t="s">
        <v>176</v>
      </c>
      <c r="S380" s="144" t="s">
        <v>120</v>
      </c>
      <c r="T380" s="144" t="s">
        <v>174</v>
      </c>
      <c r="U380" s="144" t="s">
        <v>119</v>
      </c>
      <c r="V380" s="144" t="s">
        <v>778</v>
      </c>
      <c r="W380" s="144" t="s">
        <v>943</v>
      </c>
      <c r="X380" s="51" t="str">
        <f t="shared" si="10"/>
        <v>3</v>
      </c>
      <c r="Y380" s="51" t="str">
        <f>IF(T380="","",IF(T380&lt;&gt;'Tabelas auxiliares'!$B$236,"FOLHA DE PESSOAL",IF(X380='Tabelas auxiliares'!$A$237,"CUSTEIO",IF(X380='Tabelas auxiliares'!$A$236,"INVESTIMENTO","ERRO - VERIFICAR"))))</f>
        <v>CUSTEIO</v>
      </c>
      <c r="Z380" s="64">
        <f t="shared" si="11"/>
        <v>10000</v>
      </c>
      <c r="AA380" s="146">
        <v>8298.5499999999993</v>
      </c>
      <c r="AB380" s="145"/>
      <c r="AC380" s="146">
        <v>1701.45</v>
      </c>
      <c r="AD380" s="122" t="s">
        <v>186</v>
      </c>
      <c r="AE380" s="122" t="s">
        <v>860</v>
      </c>
      <c r="AF380" s="122" t="s">
        <v>177</v>
      </c>
      <c r="AG380" s="122" t="s">
        <v>178</v>
      </c>
      <c r="AH380" s="122" t="s">
        <v>288</v>
      </c>
      <c r="AI380" s="122" t="s">
        <v>179</v>
      </c>
      <c r="AJ380" s="122" t="s">
        <v>176</v>
      </c>
      <c r="AK380" s="122" t="s">
        <v>120</v>
      </c>
      <c r="AL380" s="122" t="s">
        <v>174</v>
      </c>
      <c r="AM380" s="122" t="s">
        <v>119</v>
      </c>
      <c r="AN380" s="122" t="s">
        <v>723</v>
      </c>
      <c r="AO380" s="122" t="s">
        <v>635</v>
      </c>
    </row>
    <row r="381" spans="1:41" x14ac:dyDescent="0.25">
      <c r="A381" s="143" t="s">
        <v>1060</v>
      </c>
      <c r="B381" t="s">
        <v>488</v>
      </c>
      <c r="C381" t="s">
        <v>1061</v>
      </c>
      <c r="D381" t="s">
        <v>49</v>
      </c>
      <c r="E381" t="s">
        <v>117</v>
      </c>
      <c r="F381" s="51" t="str">
        <f>IFERROR(VLOOKUP(D381,'Tabelas auxiliares'!$A$3:$B$61,2,FALSE),"")</f>
        <v>CCNH - CENTRO DE CIÊNCIAS NATURAIS E HUMANAS</v>
      </c>
      <c r="G381" s="51" t="str">
        <f>IFERROR(VLOOKUP($B381,'Tabelas auxiliares'!$A$65:$C$102,2,FALSE),"")</f>
        <v>Internacionalização</v>
      </c>
      <c r="H381" s="51" t="str">
        <f>IFERROR(VLOOKUP($B381,'Tabelas auxiliares'!$A$65:$C$102,3,FALSE),"")</f>
        <v>DIÁRIAS INTERNACIONAIS / PASSAGENS AÉREAS INTERNACIONAIS / AUXÍLIO PARA EVENTOS INTERNACIONAIS / INSCRIÇÃO PARA  EVENTOS INTERNACIONAIS / ANUIDADES ARI / ENCARGO DE CURSOS E CONCURSOS ARI</v>
      </c>
      <c r="I381" s="144" t="s">
        <v>1556</v>
      </c>
      <c r="J381" s="144" t="s">
        <v>1813</v>
      </c>
      <c r="K381" s="144" t="s">
        <v>1814</v>
      </c>
      <c r="L381" s="144" t="s">
        <v>233</v>
      </c>
      <c r="M381" s="144" t="s">
        <v>176</v>
      </c>
      <c r="N381" s="144" t="s">
        <v>177</v>
      </c>
      <c r="O381" s="144" t="s">
        <v>178</v>
      </c>
      <c r="P381" s="144" t="s">
        <v>288</v>
      </c>
      <c r="Q381" s="144" t="s">
        <v>179</v>
      </c>
      <c r="R381" s="144" t="s">
        <v>176</v>
      </c>
      <c r="S381" s="144" t="s">
        <v>120</v>
      </c>
      <c r="T381" s="144" t="s">
        <v>174</v>
      </c>
      <c r="U381" s="144" t="s">
        <v>119</v>
      </c>
      <c r="V381" s="144" t="s">
        <v>778</v>
      </c>
      <c r="W381" s="144" t="s">
        <v>943</v>
      </c>
      <c r="X381" s="51" t="str">
        <f t="shared" si="10"/>
        <v>3</v>
      </c>
      <c r="Y381" s="51" t="str">
        <f>IF(T381="","",IF(T381&lt;&gt;'Tabelas auxiliares'!$B$236,"FOLHA DE PESSOAL",IF(X381='Tabelas auxiliares'!$A$237,"CUSTEIO",IF(X381='Tabelas auxiliares'!$A$236,"INVESTIMENTO","ERRO - VERIFICAR"))))</f>
        <v>CUSTEIO</v>
      </c>
      <c r="Z381" s="64">
        <f t="shared" si="11"/>
        <v>1000</v>
      </c>
      <c r="AA381" s="146">
        <v>1000</v>
      </c>
      <c r="AB381" s="145"/>
      <c r="AC381" s="145"/>
      <c r="AD381" s="122" t="s">
        <v>186</v>
      </c>
      <c r="AE381" s="122" t="s">
        <v>860</v>
      </c>
      <c r="AF381" s="122" t="s">
        <v>177</v>
      </c>
      <c r="AG381" s="122" t="s">
        <v>178</v>
      </c>
      <c r="AH381" s="122" t="s">
        <v>288</v>
      </c>
      <c r="AI381" s="122" t="s">
        <v>179</v>
      </c>
      <c r="AJ381" s="122" t="s">
        <v>176</v>
      </c>
      <c r="AK381" s="122" t="s">
        <v>120</v>
      </c>
      <c r="AL381" s="122" t="s">
        <v>174</v>
      </c>
      <c r="AM381" s="122" t="s">
        <v>119</v>
      </c>
      <c r="AN381" s="122" t="s">
        <v>723</v>
      </c>
      <c r="AO381" s="122" t="s">
        <v>635</v>
      </c>
    </row>
    <row r="382" spans="1:41" x14ac:dyDescent="0.25">
      <c r="A382" s="143" t="s">
        <v>1060</v>
      </c>
      <c r="B382" t="s">
        <v>488</v>
      </c>
      <c r="C382" t="s">
        <v>1061</v>
      </c>
      <c r="D382" t="s">
        <v>71</v>
      </c>
      <c r="E382" t="s">
        <v>117</v>
      </c>
      <c r="F382" s="51" t="str">
        <f>IFERROR(VLOOKUP(D382,'Tabelas auxiliares'!$A$3:$B$61,2,FALSE),"")</f>
        <v>ARI - ASSESSORIA DE RELAÇÕES INTERNACIONAIS</v>
      </c>
      <c r="G382" s="51" t="str">
        <f>IFERROR(VLOOKUP($B382,'Tabelas auxiliares'!$A$65:$C$102,2,FALSE),"")</f>
        <v>Internacionalização</v>
      </c>
      <c r="H382" s="51" t="str">
        <f>IFERROR(VLOOKUP($B382,'Tabelas auxiliares'!$A$65:$C$102,3,FALSE),"")</f>
        <v>DIÁRIAS INTERNACIONAIS / PASSAGENS AÉREAS INTERNACIONAIS / AUXÍLIO PARA EVENTOS INTERNACIONAIS / INSCRIÇÃO PARA  EVENTOS INTERNACIONAIS / ANUIDADES ARI / ENCARGO DE CURSOS E CONCURSOS ARI</v>
      </c>
      <c r="I382" s="144" t="s">
        <v>1815</v>
      </c>
      <c r="J382" s="144" t="s">
        <v>1816</v>
      </c>
      <c r="K382" s="144" t="s">
        <v>1817</v>
      </c>
      <c r="L382" s="144" t="s">
        <v>234</v>
      </c>
      <c r="M382" s="144" t="s">
        <v>235</v>
      </c>
      <c r="N382" s="144" t="s">
        <v>177</v>
      </c>
      <c r="O382" s="144" t="s">
        <v>178</v>
      </c>
      <c r="P382" s="144" t="s">
        <v>288</v>
      </c>
      <c r="Q382" s="144" t="s">
        <v>179</v>
      </c>
      <c r="R382" s="144" t="s">
        <v>176</v>
      </c>
      <c r="S382" s="144" t="s">
        <v>120</v>
      </c>
      <c r="T382" s="144" t="s">
        <v>174</v>
      </c>
      <c r="U382" s="144" t="s">
        <v>119</v>
      </c>
      <c r="V382" s="144" t="s">
        <v>727</v>
      </c>
      <c r="W382" s="144" t="s">
        <v>637</v>
      </c>
      <c r="X382" s="51" t="str">
        <f t="shared" si="10"/>
        <v>3</v>
      </c>
      <c r="Y382" s="51" t="str">
        <f>IF(T382="","",IF(T382&lt;&gt;'Tabelas auxiliares'!$B$236,"FOLHA DE PESSOAL",IF(X382='Tabelas auxiliares'!$A$237,"CUSTEIO",IF(X382='Tabelas auxiliares'!$A$236,"INVESTIMENTO","ERRO - VERIFICAR"))))</f>
        <v>CUSTEIO</v>
      </c>
      <c r="Z382" s="64">
        <f t="shared" si="11"/>
        <v>6138.84</v>
      </c>
      <c r="AA382" s="145"/>
      <c r="AB382" s="145"/>
      <c r="AC382" s="146">
        <v>6138.84</v>
      </c>
      <c r="AD382" s="122" t="s">
        <v>251</v>
      </c>
      <c r="AE382" s="122" t="s">
        <v>252</v>
      </c>
      <c r="AF382" s="122" t="s">
        <v>177</v>
      </c>
      <c r="AG382" s="122" t="s">
        <v>178</v>
      </c>
      <c r="AH382" s="122" t="s">
        <v>288</v>
      </c>
      <c r="AI382" s="122" t="s">
        <v>179</v>
      </c>
      <c r="AJ382" s="122" t="s">
        <v>176</v>
      </c>
      <c r="AK382" s="122" t="s">
        <v>120</v>
      </c>
      <c r="AL382" s="122" t="s">
        <v>174</v>
      </c>
      <c r="AM382" s="122" t="s">
        <v>119</v>
      </c>
      <c r="AN382" s="122" t="s">
        <v>791</v>
      </c>
      <c r="AO382" s="122" t="s">
        <v>679</v>
      </c>
    </row>
    <row r="383" spans="1:41" x14ac:dyDescent="0.25">
      <c r="A383" s="143" t="s">
        <v>1060</v>
      </c>
      <c r="B383" t="s">
        <v>488</v>
      </c>
      <c r="C383" t="s">
        <v>1061</v>
      </c>
      <c r="D383" t="s">
        <v>71</v>
      </c>
      <c r="E383" t="s">
        <v>117</v>
      </c>
      <c r="F383" s="51" t="str">
        <f>IFERROR(VLOOKUP(D383,'Tabelas auxiliares'!$A$3:$B$61,2,FALSE),"")</f>
        <v>ARI - ASSESSORIA DE RELAÇÕES INTERNACIONAIS</v>
      </c>
      <c r="G383" s="51" t="str">
        <f>IFERROR(VLOOKUP($B383,'Tabelas auxiliares'!$A$65:$C$102,2,FALSE),"")</f>
        <v>Internacionalização</v>
      </c>
      <c r="H383" s="51" t="str">
        <f>IFERROR(VLOOKUP($B383,'Tabelas auxiliares'!$A$65:$C$102,3,FALSE),"")</f>
        <v>DIÁRIAS INTERNACIONAIS / PASSAGENS AÉREAS INTERNACIONAIS / AUXÍLIO PARA EVENTOS INTERNACIONAIS / INSCRIÇÃO PARA  EVENTOS INTERNACIONAIS / ANUIDADES ARI / ENCARGO DE CURSOS E CONCURSOS ARI</v>
      </c>
      <c r="I383" s="144" t="s">
        <v>1462</v>
      </c>
      <c r="J383" s="144" t="s">
        <v>1818</v>
      </c>
      <c r="K383" s="144" t="s">
        <v>1819</v>
      </c>
      <c r="L383" s="144" t="s">
        <v>421</v>
      </c>
      <c r="M383" s="144" t="s">
        <v>422</v>
      </c>
      <c r="N383" s="144" t="s">
        <v>177</v>
      </c>
      <c r="O383" s="144" t="s">
        <v>178</v>
      </c>
      <c r="P383" s="144" t="s">
        <v>288</v>
      </c>
      <c r="Q383" s="144" t="s">
        <v>179</v>
      </c>
      <c r="R383" s="144" t="s">
        <v>176</v>
      </c>
      <c r="S383" s="144" t="s">
        <v>120</v>
      </c>
      <c r="T383" s="144" t="s">
        <v>174</v>
      </c>
      <c r="U383" s="144" t="s">
        <v>119</v>
      </c>
      <c r="V383" s="144" t="s">
        <v>779</v>
      </c>
      <c r="W383" s="144" t="s">
        <v>669</v>
      </c>
      <c r="X383" s="51" t="str">
        <f t="shared" si="10"/>
        <v>3</v>
      </c>
      <c r="Y383" s="51" t="str">
        <f>IF(T383="","",IF(T383&lt;&gt;'Tabelas auxiliares'!$B$236,"FOLHA DE PESSOAL",IF(X383='Tabelas auxiliares'!$A$237,"CUSTEIO",IF(X383='Tabelas auxiliares'!$A$236,"INVESTIMENTO","ERRO - VERIFICAR"))))</f>
        <v>CUSTEIO</v>
      </c>
      <c r="Z383" s="64">
        <f t="shared" si="11"/>
        <v>11541.76</v>
      </c>
      <c r="AA383" s="145"/>
      <c r="AB383" s="145"/>
      <c r="AC383" s="146">
        <v>11541.76</v>
      </c>
      <c r="AD383" s="122" t="s">
        <v>253</v>
      </c>
      <c r="AE383" s="122" t="s">
        <v>254</v>
      </c>
      <c r="AF383" s="122" t="s">
        <v>177</v>
      </c>
      <c r="AG383" s="122" t="s">
        <v>178</v>
      </c>
      <c r="AH383" s="122" t="s">
        <v>288</v>
      </c>
      <c r="AI383" s="122" t="s">
        <v>179</v>
      </c>
      <c r="AJ383" s="122" t="s">
        <v>176</v>
      </c>
      <c r="AK383" s="122" t="s">
        <v>120</v>
      </c>
      <c r="AL383" s="122" t="s">
        <v>174</v>
      </c>
      <c r="AM383" s="122" t="s">
        <v>119</v>
      </c>
      <c r="AN383" s="122" t="s">
        <v>792</v>
      </c>
      <c r="AO383" s="122" t="s">
        <v>959</v>
      </c>
    </row>
    <row r="384" spans="1:41" x14ac:dyDescent="0.25">
      <c r="A384" s="143" t="s">
        <v>1060</v>
      </c>
      <c r="B384" t="s">
        <v>488</v>
      </c>
      <c r="C384" t="s">
        <v>1061</v>
      </c>
      <c r="D384" t="s">
        <v>71</v>
      </c>
      <c r="E384" t="s">
        <v>117</v>
      </c>
      <c r="F384" s="51" t="str">
        <f>IFERROR(VLOOKUP(D384,'Tabelas auxiliares'!$A$3:$B$61,2,FALSE),"")</f>
        <v>ARI - ASSESSORIA DE RELAÇÕES INTERNACIONAIS</v>
      </c>
      <c r="G384" s="51" t="str">
        <f>IFERROR(VLOOKUP($B384,'Tabelas auxiliares'!$A$65:$C$102,2,FALSE),"")</f>
        <v>Internacionalização</v>
      </c>
      <c r="H384" s="51" t="str">
        <f>IFERROR(VLOOKUP($B384,'Tabelas auxiliares'!$A$65:$C$102,3,FALSE),"")</f>
        <v>DIÁRIAS INTERNACIONAIS / PASSAGENS AÉREAS INTERNACIONAIS / AUXÍLIO PARA EVENTOS INTERNACIONAIS / INSCRIÇÃO PARA  EVENTOS INTERNACIONAIS / ANUIDADES ARI / ENCARGO DE CURSOS E CONCURSOS ARI</v>
      </c>
      <c r="I384" s="144" t="s">
        <v>1820</v>
      </c>
      <c r="J384" s="144" t="s">
        <v>1821</v>
      </c>
      <c r="K384" s="144" t="s">
        <v>1822</v>
      </c>
      <c r="L384" s="144" t="s">
        <v>944</v>
      </c>
      <c r="M384" s="144" t="s">
        <v>945</v>
      </c>
      <c r="N384" s="144" t="s">
        <v>177</v>
      </c>
      <c r="O384" s="144" t="s">
        <v>178</v>
      </c>
      <c r="P384" s="144" t="s">
        <v>288</v>
      </c>
      <c r="Q384" s="144" t="s">
        <v>179</v>
      </c>
      <c r="R384" s="144" t="s">
        <v>176</v>
      </c>
      <c r="S384" s="144" t="s">
        <v>120</v>
      </c>
      <c r="T384" s="144" t="s">
        <v>174</v>
      </c>
      <c r="U384" s="144" t="s">
        <v>119</v>
      </c>
      <c r="V384" s="144" t="s">
        <v>779</v>
      </c>
      <c r="W384" s="144" t="s">
        <v>669</v>
      </c>
      <c r="X384" s="51" t="str">
        <f t="shared" si="10"/>
        <v>3</v>
      </c>
      <c r="Y384" s="51" t="str">
        <f>IF(T384="","",IF(T384&lt;&gt;'Tabelas auxiliares'!$B$236,"FOLHA DE PESSOAL",IF(X384='Tabelas auxiliares'!$A$237,"CUSTEIO",IF(X384='Tabelas auxiliares'!$A$236,"INVESTIMENTO","ERRO - VERIFICAR"))))</f>
        <v>CUSTEIO</v>
      </c>
      <c r="Z384" s="64">
        <f t="shared" si="11"/>
        <v>9000</v>
      </c>
      <c r="AA384" s="146">
        <v>9000</v>
      </c>
      <c r="AB384" s="145"/>
      <c r="AC384" s="145"/>
      <c r="AD384" s="122" t="s">
        <v>253</v>
      </c>
      <c r="AE384" s="122" t="s">
        <v>255</v>
      </c>
      <c r="AF384" s="122" t="s">
        <v>177</v>
      </c>
      <c r="AG384" s="122" t="s">
        <v>178</v>
      </c>
      <c r="AH384" s="122" t="s">
        <v>288</v>
      </c>
      <c r="AI384" s="122" t="s">
        <v>179</v>
      </c>
      <c r="AJ384" s="122" t="s">
        <v>176</v>
      </c>
      <c r="AK384" s="122" t="s">
        <v>120</v>
      </c>
      <c r="AL384" s="122" t="s">
        <v>174</v>
      </c>
      <c r="AM384" s="122" t="s">
        <v>119</v>
      </c>
      <c r="AN384" s="122" t="s">
        <v>792</v>
      </c>
      <c r="AO384" s="122" t="s">
        <v>959</v>
      </c>
    </row>
    <row r="385" spans="1:41" x14ac:dyDescent="0.25">
      <c r="A385" s="143" t="s">
        <v>1060</v>
      </c>
      <c r="B385" t="s">
        <v>488</v>
      </c>
      <c r="C385" t="s">
        <v>1061</v>
      </c>
      <c r="D385" t="s">
        <v>71</v>
      </c>
      <c r="E385" t="s">
        <v>117</v>
      </c>
      <c r="F385" s="51" t="str">
        <f>IFERROR(VLOOKUP(D385,'Tabelas auxiliares'!$A$3:$B$61,2,FALSE),"")</f>
        <v>ARI - ASSESSORIA DE RELAÇÕES INTERNACIONAIS</v>
      </c>
      <c r="G385" s="51" t="str">
        <f>IFERROR(VLOOKUP($B385,'Tabelas auxiliares'!$A$65:$C$102,2,FALSE),"")</f>
        <v>Internacionalização</v>
      </c>
      <c r="H385" s="51" t="str">
        <f>IFERROR(VLOOKUP($B385,'Tabelas auxiliares'!$A$65:$C$102,3,FALSE),"")</f>
        <v>DIÁRIAS INTERNACIONAIS / PASSAGENS AÉREAS INTERNACIONAIS / AUXÍLIO PARA EVENTOS INTERNACIONAIS / INSCRIÇÃO PARA  EVENTOS INTERNACIONAIS / ANUIDADES ARI / ENCARGO DE CURSOS E CONCURSOS ARI</v>
      </c>
      <c r="I385" s="144" t="s">
        <v>1820</v>
      </c>
      <c r="J385" s="144" t="s">
        <v>1821</v>
      </c>
      <c r="K385" s="144" t="s">
        <v>1823</v>
      </c>
      <c r="L385" s="144" t="s">
        <v>944</v>
      </c>
      <c r="M385" s="144" t="s">
        <v>945</v>
      </c>
      <c r="N385" s="144" t="s">
        <v>177</v>
      </c>
      <c r="O385" s="144" t="s">
        <v>178</v>
      </c>
      <c r="P385" s="144" t="s">
        <v>288</v>
      </c>
      <c r="Q385" s="144" t="s">
        <v>179</v>
      </c>
      <c r="R385" s="144" t="s">
        <v>176</v>
      </c>
      <c r="S385" s="144" t="s">
        <v>120</v>
      </c>
      <c r="T385" s="144" t="s">
        <v>174</v>
      </c>
      <c r="U385" s="144" t="s">
        <v>119</v>
      </c>
      <c r="V385" s="144" t="s">
        <v>779</v>
      </c>
      <c r="W385" s="144" t="s">
        <v>669</v>
      </c>
      <c r="X385" s="51" t="str">
        <f t="shared" si="10"/>
        <v>3</v>
      </c>
      <c r="Y385" s="51" t="str">
        <f>IF(T385="","",IF(T385&lt;&gt;'Tabelas auxiliares'!$B$236,"FOLHA DE PESSOAL",IF(X385='Tabelas auxiliares'!$A$237,"CUSTEIO",IF(X385='Tabelas auxiliares'!$A$236,"INVESTIMENTO","ERRO - VERIFICAR"))))</f>
        <v>CUSTEIO</v>
      </c>
      <c r="Z385" s="64">
        <f t="shared" si="11"/>
        <v>81000</v>
      </c>
      <c r="AA385" s="145"/>
      <c r="AB385" s="145"/>
      <c r="AC385" s="146">
        <v>81000</v>
      </c>
      <c r="AD385" s="122" t="s">
        <v>253</v>
      </c>
      <c r="AE385" s="122" t="s">
        <v>256</v>
      </c>
      <c r="AF385" s="122" t="s">
        <v>177</v>
      </c>
      <c r="AG385" s="122" t="s">
        <v>178</v>
      </c>
      <c r="AH385" s="122" t="s">
        <v>288</v>
      </c>
      <c r="AI385" s="122" t="s">
        <v>179</v>
      </c>
      <c r="AJ385" s="122" t="s">
        <v>176</v>
      </c>
      <c r="AK385" s="122" t="s">
        <v>120</v>
      </c>
      <c r="AL385" s="122" t="s">
        <v>174</v>
      </c>
      <c r="AM385" s="122" t="s">
        <v>119</v>
      </c>
      <c r="AN385" s="122" t="s">
        <v>792</v>
      </c>
      <c r="AO385" s="122" t="s">
        <v>959</v>
      </c>
    </row>
    <row r="386" spans="1:41" x14ac:dyDescent="0.25">
      <c r="A386" s="143" t="s">
        <v>1060</v>
      </c>
      <c r="B386" t="s">
        <v>488</v>
      </c>
      <c r="C386" t="s">
        <v>1061</v>
      </c>
      <c r="D386" t="s">
        <v>71</v>
      </c>
      <c r="E386" t="s">
        <v>117</v>
      </c>
      <c r="F386" s="51" t="str">
        <f>IFERROR(VLOOKUP(D386,'Tabelas auxiliares'!$A$3:$B$61,2,FALSE),"")</f>
        <v>ARI - ASSESSORIA DE RELAÇÕES INTERNACIONAIS</v>
      </c>
      <c r="G386" s="51" t="str">
        <f>IFERROR(VLOOKUP($B386,'Tabelas auxiliares'!$A$65:$C$102,2,FALSE),"")</f>
        <v>Internacionalização</v>
      </c>
      <c r="H386" s="51" t="str">
        <f>IFERROR(VLOOKUP($B386,'Tabelas auxiliares'!$A$65:$C$102,3,FALSE),"")</f>
        <v>DIÁRIAS INTERNACIONAIS / PASSAGENS AÉREAS INTERNACIONAIS / AUXÍLIO PARA EVENTOS INTERNACIONAIS / INSCRIÇÃO PARA  EVENTOS INTERNACIONAIS / ANUIDADES ARI / ENCARGO DE CURSOS E CONCURSOS ARI</v>
      </c>
      <c r="I386" s="144" t="s">
        <v>1533</v>
      </c>
      <c r="J386" s="144" t="s">
        <v>1824</v>
      </c>
      <c r="K386" s="144" t="s">
        <v>1825</v>
      </c>
      <c r="L386" s="144" t="s">
        <v>1826</v>
      </c>
      <c r="M386" s="144" t="s">
        <v>176</v>
      </c>
      <c r="N386" s="144" t="s">
        <v>177</v>
      </c>
      <c r="O386" s="144" t="s">
        <v>178</v>
      </c>
      <c r="P386" s="144" t="s">
        <v>288</v>
      </c>
      <c r="Q386" s="144" t="s">
        <v>179</v>
      </c>
      <c r="R386" s="144" t="s">
        <v>176</v>
      </c>
      <c r="S386" s="144" t="s">
        <v>120</v>
      </c>
      <c r="T386" s="144" t="s">
        <v>174</v>
      </c>
      <c r="U386" s="144" t="s">
        <v>119</v>
      </c>
      <c r="V386" s="144" t="s">
        <v>787</v>
      </c>
      <c r="W386" s="144" t="s">
        <v>676</v>
      </c>
      <c r="X386" s="51" t="str">
        <f t="shared" si="10"/>
        <v>3</v>
      </c>
      <c r="Y386" s="51" t="str">
        <f>IF(T386="","",IF(T386&lt;&gt;'Tabelas auxiliares'!$B$236,"FOLHA DE PESSOAL",IF(X386='Tabelas auxiliares'!$A$237,"CUSTEIO",IF(X386='Tabelas auxiliares'!$A$236,"INVESTIMENTO","ERRO - VERIFICAR"))))</f>
        <v>CUSTEIO</v>
      </c>
      <c r="Z386" s="64">
        <f t="shared" si="11"/>
        <v>13950</v>
      </c>
      <c r="AA386" s="145"/>
      <c r="AB386" s="146">
        <v>13950</v>
      </c>
      <c r="AC386" s="145"/>
      <c r="AD386" s="122" t="s">
        <v>425</v>
      </c>
      <c r="AE386" s="122" t="s">
        <v>370</v>
      </c>
      <c r="AF386" s="122" t="s">
        <v>177</v>
      </c>
      <c r="AG386" s="122" t="s">
        <v>178</v>
      </c>
      <c r="AH386" s="122" t="s">
        <v>288</v>
      </c>
      <c r="AI386" s="122" t="s">
        <v>179</v>
      </c>
      <c r="AJ386" s="122" t="s">
        <v>176</v>
      </c>
      <c r="AK386" s="122" t="s">
        <v>120</v>
      </c>
      <c r="AL386" s="122" t="s">
        <v>174</v>
      </c>
      <c r="AM386" s="122" t="s">
        <v>119</v>
      </c>
      <c r="AN386" s="122" t="s">
        <v>793</v>
      </c>
      <c r="AO386" s="122" t="s">
        <v>680</v>
      </c>
    </row>
    <row r="387" spans="1:41" x14ac:dyDescent="0.25">
      <c r="A387" s="143" t="s">
        <v>1060</v>
      </c>
      <c r="B387" t="s">
        <v>488</v>
      </c>
      <c r="C387" t="s">
        <v>1061</v>
      </c>
      <c r="D387" t="s">
        <v>71</v>
      </c>
      <c r="E387" t="s">
        <v>117</v>
      </c>
      <c r="F387" s="51" t="str">
        <f>IFERROR(VLOOKUP(D387,'Tabelas auxiliares'!$A$3:$B$61,2,FALSE),"")</f>
        <v>ARI - ASSESSORIA DE RELAÇÕES INTERNACIONAIS</v>
      </c>
      <c r="G387" s="51" t="str">
        <f>IFERROR(VLOOKUP($B387,'Tabelas auxiliares'!$A$65:$C$102,2,FALSE),"")</f>
        <v>Internacionalização</v>
      </c>
      <c r="H387" s="51" t="str">
        <f>IFERROR(VLOOKUP($B387,'Tabelas auxiliares'!$A$65:$C$102,3,FALSE),"")</f>
        <v>DIÁRIAS INTERNACIONAIS / PASSAGENS AÉREAS INTERNACIONAIS / AUXÍLIO PARA EVENTOS INTERNACIONAIS / INSCRIÇÃO PARA  EVENTOS INTERNACIONAIS / ANUIDADES ARI / ENCARGO DE CURSOS E CONCURSOS ARI</v>
      </c>
      <c r="I387" s="144" t="s">
        <v>1455</v>
      </c>
      <c r="J387" s="144" t="s">
        <v>1827</v>
      </c>
      <c r="K387" s="144" t="s">
        <v>1828</v>
      </c>
      <c r="L387" s="144" t="s">
        <v>1829</v>
      </c>
      <c r="M387" s="144" t="s">
        <v>176</v>
      </c>
      <c r="N387" s="144" t="s">
        <v>177</v>
      </c>
      <c r="O387" s="144" t="s">
        <v>178</v>
      </c>
      <c r="P387" s="144" t="s">
        <v>288</v>
      </c>
      <c r="Q387" s="144" t="s">
        <v>179</v>
      </c>
      <c r="R387" s="144" t="s">
        <v>176</v>
      </c>
      <c r="S387" s="144" t="s">
        <v>120</v>
      </c>
      <c r="T387" s="144" t="s">
        <v>174</v>
      </c>
      <c r="U387" s="144" t="s">
        <v>119</v>
      </c>
      <c r="V387" s="144" t="s">
        <v>787</v>
      </c>
      <c r="W387" s="144" t="s">
        <v>676</v>
      </c>
      <c r="X387" s="51" t="str">
        <f t="shared" si="10"/>
        <v>3</v>
      </c>
      <c r="Y387" s="51" t="str">
        <f>IF(T387="","",IF(T387&lt;&gt;'Tabelas auxiliares'!$B$236,"FOLHA DE PESSOAL",IF(X387='Tabelas auxiliares'!$A$237,"CUSTEIO",IF(X387='Tabelas auxiliares'!$A$236,"INVESTIMENTO","ERRO - VERIFICAR"))))</f>
        <v>CUSTEIO</v>
      </c>
      <c r="Z387" s="64">
        <f t="shared" si="11"/>
        <v>4650</v>
      </c>
      <c r="AA387" s="145"/>
      <c r="AB387" s="145"/>
      <c r="AC387" s="146">
        <v>4650</v>
      </c>
      <c r="AD387" s="122" t="s">
        <v>126</v>
      </c>
      <c r="AE387" s="122" t="s">
        <v>369</v>
      </c>
      <c r="AF387" s="122" t="s">
        <v>177</v>
      </c>
      <c r="AG387" s="122" t="s">
        <v>178</v>
      </c>
      <c r="AH387" s="122" t="s">
        <v>288</v>
      </c>
      <c r="AI387" s="122" t="s">
        <v>179</v>
      </c>
      <c r="AJ387" s="122" t="s">
        <v>176</v>
      </c>
      <c r="AK387" s="122" t="s">
        <v>120</v>
      </c>
      <c r="AL387" s="122" t="s">
        <v>174</v>
      </c>
      <c r="AM387" s="122" t="s">
        <v>119</v>
      </c>
      <c r="AN387" s="122" t="s">
        <v>794</v>
      </c>
      <c r="AO387" s="122" t="s">
        <v>670</v>
      </c>
    </row>
    <row r="388" spans="1:41" x14ac:dyDescent="0.25">
      <c r="A388" s="143" t="s">
        <v>1060</v>
      </c>
      <c r="B388" t="s">
        <v>488</v>
      </c>
      <c r="C388" t="s">
        <v>1061</v>
      </c>
      <c r="D388" t="s">
        <v>75</v>
      </c>
      <c r="E388" t="s">
        <v>117</v>
      </c>
      <c r="F388" s="51" t="str">
        <f>IFERROR(VLOOKUP(D388,'Tabelas auxiliares'!$A$3:$B$61,2,FALSE),"")</f>
        <v>BIBLIOTECA</v>
      </c>
      <c r="G388" s="51" t="str">
        <f>IFERROR(VLOOKUP($B388,'Tabelas auxiliares'!$A$65:$C$102,2,FALSE),"")</f>
        <v>Internacionalização</v>
      </c>
      <c r="H388" s="51" t="str">
        <f>IFERROR(VLOOKUP($B388,'Tabelas auxiliares'!$A$65:$C$102,3,FALSE),"")</f>
        <v>DIÁRIAS INTERNACIONAIS / PASSAGENS AÉREAS INTERNACIONAIS / AUXÍLIO PARA EVENTOS INTERNACIONAIS / INSCRIÇÃO PARA  EVENTOS INTERNACIONAIS / ANUIDADES ARI / ENCARGO DE CURSOS E CONCURSOS ARI</v>
      </c>
      <c r="I388" s="144" t="s">
        <v>1150</v>
      </c>
      <c r="J388" s="144" t="s">
        <v>1830</v>
      </c>
      <c r="K388" s="144" t="s">
        <v>1831</v>
      </c>
      <c r="L388" s="144" t="s">
        <v>1832</v>
      </c>
      <c r="M388" s="144" t="s">
        <v>176</v>
      </c>
      <c r="N388" s="144" t="s">
        <v>177</v>
      </c>
      <c r="O388" s="144" t="s">
        <v>178</v>
      </c>
      <c r="P388" s="144" t="s">
        <v>288</v>
      </c>
      <c r="Q388" s="144" t="s">
        <v>179</v>
      </c>
      <c r="R388" s="144" t="s">
        <v>176</v>
      </c>
      <c r="S388" s="144" t="s">
        <v>120</v>
      </c>
      <c r="T388" s="144" t="s">
        <v>174</v>
      </c>
      <c r="U388" s="144" t="s">
        <v>119</v>
      </c>
      <c r="V388" s="144" t="s">
        <v>778</v>
      </c>
      <c r="W388" s="144" t="s">
        <v>943</v>
      </c>
      <c r="X388" s="51" t="str">
        <f t="shared" ref="X388:X451" si="12">LEFT(V388,1)</f>
        <v>3</v>
      </c>
      <c r="Y388" s="51" t="str">
        <f>IF(T388="","",IF(T388&lt;&gt;'Tabelas auxiliares'!$B$236,"FOLHA DE PESSOAL",IF(X388='Tabelas auxiliares'!$A$237,"CUSTEIO",IF(X388='Tabelas auxiliares'!$A$236,"INVESTIMENTO","ERRO - VERIFICAR"))))</f>
        <v>CUSTEIO</v>
      </c>
      <c r="Z388" s="64">
        <f t="shared" si="11"/>
        <v>5277.32</v>
      </c>
      <c r="AA388" s="146">
        <v>5277.32</v>
      </c>
      <c r="AB388" s="145"/>
      <c r="AC388" s="145"/>
      <c r="AD388" s="122" t="s">
        <v>365</v>
      </c>
      <c r="AE388" s="122" t="s">
        <v>364</v>
      </c>
      <c r="AF388" s="122" t="s">
        <v>177</v>
      </c>
      <c r="AG388" s="122" t="s">
        <v>178</v>
      </c>
      <c r="AH388" s="122" t="s">
        <v>288</v>
      </c>
      <c r="AI388" s="122" t="s">
        <v>179</v>
      </c>
      <c r="AJ388" s="122" t="s">
        <v>176</v>
      </c>
      <c r="AK388" s="122" t="s">
        <v>120</v>
      </c>
      <c r="AL388" s="122" t="s">
        <v>174</v>
      </c>
      <c r="AM388" s="122" t="s">
        <v>119</v>
      </c>
      <c r="AN388" s="122" t="s">
        <v>791</v>
      </c>
      <c r="AO388" s="122" t="s">
        <v>679</v>
      </c>
    </row>
    <row r="389" spans="1:41" x14ac:dyDescent="0.25">
      <c r="A389" s="143" t="s">
        <v>1060</v>
      </c>
      <c r="B389" t="s">
        <v>490</v>
      </c>
      <c r="C389" t="s">
        <v>1061</v>
      </c>
      <c r="D389" t="s">
        <v>35</v>
      </c>
      <c r="E389" t="s">
        <v>117</v>
      </c>
      <c r="F389" s="51" t="str">
        <f>IFERROR(VLOOKUP(D389,'Tabelas auxiliares'!$A$3:$B$61,2,FALSE),"")</f>
        <v>PU - PREFEITURA UNIVERSITÁRIA</v>
      </c>
      <c r="G389" s="51" t="str">
        <f>IFERROR(VLOOKUP($B389,'Tabelas auxiliares'!$A$65:$C$102,2,FALSE),"")</f>
        <v>Limpeza e copeiragem</v>
      </c>
      <c r="H389" s="51" t="str">
        <f>IFERROR(VLOOKUP($B389,'Tabelas auxiliares'!$A$65:$C$102,3,FALSE),"")</f>
        <v>LIMPEZA / COPEIRAGEM / COLETA DE LIXO INFECTANTE /MATERIAIS DE LIMPEZA E COPA (PAPEL TOALHA, HIGIÊNICO) / BOMBONAS RESÍDUOS QUÍMICOS</v>
      </c>
      <c r="I389" s="144" t="s">
        <v>1833</v>
      </c>
      <c r="J389" s="144" t="s">
        <v>1834</v>
      </c>
      <c r="K389" s="144" t="s">
        <v>1835</v>
      </c>
      <c r="L389" s="144" t="s">
        <v>124</v>
      </c>
      <c r="M389" s="144" t="s">
        <v>236</v>
      </c>
      <c r="N389" s="144" t="s">
        <v>177</v>
      </c>
      <c r="O389" s="144" t="s">
        <v>178</v>
      </c>
      <c r="P389" s="144" t="s">
        <v>288</v>
      </c>
      <c r="Q389" s="144" t="s">
        <v>179</v>
      </c>
      <c r="R389" s="144" t="s">
        <v>176</v>
      </c>
      <c r="S389" s="144" t="s">
        <v>120</v>
      </c>
      <c r="T389" s="144" t="s">
        <v>174</v>
      </c>
      <c r="U389" s="144" t="s">
        <v>119</v>
      </c>
      <c r="V389" s="144" t="s">
        <v>780</v>
      </c>
      <c r="W389" s="144" t="s">
        <v>670</v>
      </c>
      <c r="X389" s="51" t="str">
        <f t="shared" si="12"/>
        <v>3</v>
      </c>
      <c r="Y389" s="51" t="str">
        <f>IF(T389="","",IF(T389&lt;&gt;'Tabelas auxiliares'!$B$236,"FOLHA DE PESSOAL",IF(X389='Tabelas auxiliares'!$A$237,"CUSTEIO",IF(X389='Tabelas auxiliares'!$A$236,"INVESTIMENTO","ERRO - VERIFICAR"))))</f>
        <v>CUSTEIO</v>
      </c>
      <c r="Z389" s="64">
        <f t="shared" ref="Z389:Z452" si="13">IF(AA389+AB389+AC389&lt;&gt;0,AA389+AB389+AC389,"")</f>
        <v>3158439.3600000003</v>
      </c>
      <c r="AA389" s="146">
        <v>837448.66</v>
      </c>
      <c r="AB389" s="146">
        <v>31560.41</v>
      </c>
      <c r="AC389" s="146">
        <v>2289430.29</v>
      </c>
      <c r="AD389" s="122" t="s">
        <v>366</v>
      </c>
      <c r="AE389" s="122" t="s">
        <v>258</v>
      </c>
      <c r="AF389" s="122" t="s">
        <v>177</v>
      </c>
      <c r="AG389" s="122" t="s">
        <v>178</v>
      </c>
      <c r="AH389" s="122" t="s">
        <v>288</v>
      </c>
      <c r="AI389" s="122" t="s">
        <v>179</v>
      </c>
      <c r="AJ389" s="122" t="s">
        <v>176</v>
      </c>
      <c r="AK389" s="122" t="s">
        <v>120</v>
      </c>
      <c r="AL389" s="122" t="s">
        <v>174</v>
      </c>
      <c r="AM389" s="122" t="s">
        <v>119</v>
      </c>
      <c r="AN389" s="122" t="s">
        <v>795</v>
      </c>
      <c r="AO389" s="122" t="s">
        <v>681</v>
      </c>
    </row>
    <row r="390" spans="1:41" x14ac:dyDescent="0.25">
      <c r="A390" s="143" t="s">
        <v>1060</v>
      </c>
      <c r="B390" t="s">
        <v>490</v>
      </c>
      <c r="C390" t="s">
        <v>1061</v>
      </c>
      <c r="D390" t="s">
        <v>35</v>
      </c>
      <c r="E390" t="s">
        <v>117</v>
      </c>
      <c r="F390" s="51" t="str">
        <f>IFERROR(VLOOKUP(D390,'Tabelas auxiliares'!$A$3:$B$61,2,FALSE),"")</f>
        <v>PU - PREFEITURA UNIVERSITÁRIA</v>
      </c>
      <c r="G390" s="51" t="str">
        <f>IFERROR(VLOOKUP($B390,'Tabelas auxiliares'!$A$65:$C$102,2,FALSE),"")</f>
        <v>Limpeza e copeiragem</v>
      </c>
      <c r="H390" s="51" t="str">
        <f>IFERROR(VLOOKUP($B390,'Tabelas auxiliares'!$A$65:$C$102,3,FALSE),"")</f>
        <v>LIMPEZA / COPEIRAGEM / COLETA DE LIXO INFECTANTE /MATERIAIS DE LIMPEZA E COPA (PAPEL TOALHA, HIGIÊNICO) / BOMBONAS RESÍDUOS QUÍMICOS</v>
      </c>
      <c r="I390" s="144" t="s">
        <v>1836</v>
      </c>
      <c r="J390" s="144" t="s">
        <v>1837</v>
      </c>
      <c r="K390" s="144" t="s">
        <v>1838</v>
      </c>
      <c r="L390" s="144" t="s">
        <v>237</v>
      </c>
      <c r="M390" s="144" t="s">
        <v>238</v>
      </c>
      <c r="N390" s="144" t="s">
        <v>177</v>
      </c>
      <c r="O390" s="144" t="s">
        <v>178</v>
      </c>
      <c r="P390" s="144" t="s">
        <v>288</v>
      </c>
      <c r="Q390" s="144" t="s">
        <v>179</v>
      </c>
      <c r="R390" s="144" t="s">
        <v>176</v>
      </c>
      <c r="S390" s="144" t="s">
        <v>120</v>
      </c>
      <c r="T390" s="144" t="s">
        <v>174</v>
      </c>
      <c r="U390" s="144" t="s">
        <v>119</v>
      </c>
      <c r="V390" s="144" t="s">
        <v>781</v>
      </c>
      <c r="W390" s="144" t="s">
        <v>671</v>
      </c>
      <c r="X390" s="51" t="str">
        <f t="shared" si="12"/>
        <v>3</v>
      </c>
      <c r="Y390" s="51" t="str">
        <f>IF(T390="","",IF(T390&lt;&gt;'Tabelas auxiliares'!$B$236,"FOLHA DE PESSOAL",IF(X390='Tabelas auxiliares'!$A$237,"CUSTEIO",IF(X390='Tabelas auxiliares'!$A$236,"INVESTIMENTO","ERRO - VERIFICAR"))))</f>
        <v>CUSTEIO</v>
      </c>
      <c r="Z390" s="64">
        <f t="shared" si="13"/>
        <v>59600</v>
      </c>
      <c r="AA390" s="145"/>
      <c r="AB390" s="145"/>
      <c r="AC390" s="146">
        <v>59600</v>
      </c>
      <c r="AD390" s="122" t="s">
        <v>960</v>
      </c>
      <c r="AE390" s="122" t="s">
        <v>961</v>
      </c>
      <c r="AF390" s="122" t="s">
        <v>177</v>
      </c>
      <c r="AG390" s="122" t="s">
        <v>178</v>
      </c>
      <c r="AH390" s="122" t="s">
        <v>288</v>
      </c>
      <c r="AI390" s="122" t="s">
        <v>179</v>
      </c>
      <c r="AJ390" s="122" t="s">
        <v>176</v>
      </c>
      <c r="AK390" s="122" t="s">
        <v>120</v>
      </c>
      <c r="AL390" s="122" t="s">
        <v>174</v>
      </c>
      <c r="AM390" s="122" t="s">
        <v>119</v>
      </c>
      <c r="AN390" s="122" t="s">
        <v>821</v>
      </c>
      <c r="AO390" s="122" t="s">
        <v>706</v>
      </c>
    </row>
    <row r="391" spans="1:41" x14ac:dyDescent="0.25">
      <c r="A391" s="143" t="s">
        <v>1060</v>
      </c>
      <c r="B391" t="s">
        <v>490</v>
      </c>
      <c r="C391" t="s">
        <v>1061</v>
      </c>
      <c r="D391" t="s">
        <v>35</v>
      </c>
      <c r="E391" t="s">
        <v>117</v>
      </c>
      <c r="F391" s="51" t="str">
        <f>IFERROR(VLOOKUP(D391,'Tabelas auxiliares'!$A$3:$B$61,2,FALSE),"")</f>
        <v>PU - PREFEITURA UNIVERSITÁRIA</v>
      </c>
      <c r="G391" s="51" t="str">
        <f>IFERROR(VLOOKUP($B391,'Tabelas auxiliares'!$A$65:$C$102,2,FALSE),"")</f>
        <v>Limpeza e copeiragem</v>
      </c>
      <c r="H391" s="51" t="str">
        <f>IFERROR(VLOOKUP($B391,'Tabelas auxiliares'!$A$65:$C$102,3,FALSE),"")</f>
        <v>LIMPEZA / COPEIRAGEM / COLETA DE LIXO INFECTANTE /MATERIAIS DE LIMPEZA E COPA (PAPEL TOALHA, HIGIÊNICO) / BOMBONAS RESÍDUOS QUÍMICOS</v>
      </c>
      <c r="I391" s="144" t="s">
        <v>1621</v>
      </c>
      <c r="J391" s="144" t="s">
        <v>1839</v>
      </c>
      <c r="K391" s="144" t="s">
        <v>1840</v>
      </c>
      <c r="L391" s="144" t="s">
        <v>239</v>
      </c>
      <c r="M391" s="144" t="s">
        <v>240</v>
      </c>
      <c r="N391" s="144" t="s">
        <v>177</v>
      </c>
      <c r="O391" s="144" t="s">
        <v>178</v>
      </c>
      <c r="P391" s="144" t="s">
        <v>288</v>
      </c>
      <c r="Q391" s="144" t="s">
        <v>179</v>
      </c>
      <c r="R391" s="144" t="s">
        <v>176</v>
      </c>
      <c r="S391" s="144" t="s">
        <v>120</v>
      </c>
      <c r="T391" s="144" t="s">
        <v>174</v>
      </c>
      <c r="U391" s="144" t="s">
        <v>119</v>
      </c>
      <c r="V391" s="144" t="s">
        <v>782</v>
      </c>
      <c r="W391" s="144" t="s">
        <v>946</v>
      </c>
      <c r="X391" s="51" t="str">
        <f t="shared" si="12"/>
        <v>3</v>
      </c>
      <c r="Y391" s="51" t="str">
        <f>IF(T391="","",IF(T391&lt;&gt;'Tabelas auxiliares'!$B$236,"FOLHA DE PESSOAL",IF(X391='Tabelas auxiliares'!$A$237,"CUSTEIO",IF(X391='Tabelas auxiliares'!$A$236,"INVESTIMENTO","ERRO - VERIFICAR"))))</f>
        <v>CUSTEIO</v>
      </c>
      <c r="Z391" s="64">
        <f t="shared" si="13"/>
        <v>1486.4</v>
      </c>
      <c r="AA391" s="145"/>
      <c r="AB391" s="145"/>
      <c r="AC391" s="146">
        <v>1486.4</v>
      </c>
      <c r="AD391" s="122" t="s">
        <v>962</v>
      </c>
      <c r="AE391" s="122" t="s">
        <v>963</v>
      </c>
      <c r="AF391" s="122" t="s">
        <v>177</v>
      </c>
      <c r="AG391" s="122" t="s">
        <v>178</v>
      </c>
      <c r="AH391" s="122" t="s">
        <v>288</v>
      </c>
      <c r="AI391" s="122" t="s">
        <v>179</v>
      </c>
      <c r="AJ391" s="122" t="s">
        <v>176</v>
      </c>
      <c r="AK391" s="122" t="s">
        <v>120</v>
      </c>
      <c r="AL391" s="122" t="s">
        <v>174</v>
      </c>
      <c r="AM391" s="122" t="s">
        <v>119</v>
      </c>
      <c r="AN391" s="122" t="s">
        <v>821</v>
      </c>
      <c r="AO391" s="122" t="s">
        <v>706</v>
      </c>
    </row>
    <row r="392" spans="1:41" x14ac:dyDescent="0.25">
      <c r="A392" s="143" t="s">
        <v>1060</v>
      </c>
      <c r="B392" t="s">
        <v>490</v>
      </c>
      <c r="C392" t="s">
        <v>1061</v>
      </c>
      <c r="D392" t="s">
        <v>35</v>
      </c>
      <c r="E392" t="s">
        <v>117</v>
      </c>
      <c r="F392" s="51" t="str">
        <f>IFERROR(VLOOKUP(D392,'Tabelas auxiliares'!$A$3:$B$61,2,FALSE),"")</f>
        <v>PU - PREFEITURA UNIVERSITÁRIA</v>
      </c>
      <c r="G392" s="51" t="str">
        <f>IFERROR(VLOOKUP($B392,'Tabelas auxiliares'!$A$65:$C$102,2,FALSE),"")</f>
        <v>Limpeza e copeiragem</v>
      </c>
      <c r="H392" s="51" t="str">
        <f>IFERROR(VLOOKUP($B392,'Tabelas auxiliares'!$A$65:$C$102,3,FALSE),"")</f>
        <v>LIMPEZA / COPEIRAGEM / COLETA DE LIXO INFECTANTE /MATERIAIS DE LIMPEZA E COPA (PAPEL TOALHA, HIGIÊNICO) / BOMBONAS RESÍDUOS QUÍMICOS</v>
      </c>
      <c r="I392" s="144" t="s">
        <v>1621</v>
      </c>
      <c r="J392" s="144" t="s">
        <v>1839</v>
      </c>
      <c r="K392" s="144" t="s">
        <v>1841</v>
      </c>
      <c r="L392" s="144" t="s">
        <v>239</v>
      </c>
      <c r="M392" s="144" t="s">
        <v>241</v>
      </c>
      <c r="N392" s="144" t="s">
        <v>177</v>
      </c>
      <c r="O392" s="144" t="s">
        <v>178</v>
      </c>
      <c r="P392" s="144" t="s">
        <v>288</v>
      </c>
      <c r="Q392" s="144" t="s">
        <v>179</v>
      </c>
      <c r="R392" s="144" t="s">
        <v>176</v>
      </c>
      <c r="S392" s="144" t="s">
        <v>120</v>
      </c>
      <c r="T392" s="144" t="s">
        <v>174</v>
      </c>
      <c r="U392" s="144" t="s">
        <v>119</v>
      </c>
      <c r="V392" s="144" t="s">
        <v>783</v>
      </c>
      <c r="W392" s="144" t="s">
        <v>672</v>
      </c>
      <c r="X392" s="51" t="str">
        <f t="shared" si="12"/>
        <v>3</v>
      </c>
      <c r="Y392" s="51" t="str">
        <f>IF(T392="","",IF(T392&lt;&gt;'Tabelas auxiliares'!$B$236,"FOLHA DE PESSOAL",IF(X392='Tabelas auxiliares'!$A$237,"CUSTEIO",IF(X392='Tabelas auxiliares'!$A$236,"INVESTIMENTO","ERRO - VERIFICAR"))))</f>
        <v>CUSTEIO</v>
      </c>
      <c r="Z392" s="64">
        <f t="shared" si="13"/>
        <v>400</v>
      </c>
      <c r="AA392" s="145"/>
      <c r="AB392" s="145"/>
      <c r="AC392" s="146">
        <v>400</v>
      </c>
      <c r="AD392" s="122" t="s">
        <v>962</v>
      </c>
      <c r="AE392" s="122" t="s">
        <v>964</v>
      </c>
      <c r="AF392" s="122" t="s">
        <v>177</v>
      </c>
      <c r="AG392" s="122" t="s">
        <v>178</v>
      </c>
      <c r="AH392" s="122" t="s">
        <v>288</v>
      </c>
      <c r="AI392" s="122" t="s">
        <v>179</v>
      </c>
      <c r="AJ392" s="122" t="s">
        <v>176</v>
      </c>
      <c r="AK392" s="122" t="s">
        <v>120</v>
      </c>
      <c r="AL392" s="122" t="s">
        <v>174</v>
      </c>
      <c r="AM392" s="122" t="s">
        <v>119</v>
      </c>
      <c r="AN392" s="122" t="s">
        <v>821</v>
      </c>
      <c r="AO392" s="122" t="s">
        <v>706</v>
      </c>
    </row>
    <row r="393" spans="1:41" x14ac:dyDescent="0.25">
      <c r="A393" s="143" t="s">
        <v>1060</v>
      </c>
      <c r="B393" t="s">
        <v>490</v>
      </c>
      <c r="C393" t="s">
        <v>1061</v>
      </c>
      <c r="D393" t="s">
        <v>35</v>
      </c>
      <c r="E393" t="s">
        <v>117</v>
      </c>
      <c r="F393" s="51" t="str">
        <f>IFERROR(VLOOKUP(D393,'Tabelas auxiliares'!$A$3:$B$61,2,FALSE),"")</f>
        <v>PU - PREFEITURA UNIVERSITÁRIA</v>
      </c>
      <c r="G393" s="51" t="str">
        <f>IFERROR(VLOOKUP($B393,'Tabelas auxiliares'!$A$65:$C$102,2,FALSE),"")</f>
        <v>Limpeza e copeiragem</v>
      </c>
      <c r="H393" s="51" t="str">
        <f>IFERROR(VLOOKUP($B393,'Tabelas auxiliares'!$A$65:$C$102,3,FALSE),"")</f>
        <v>LIMPEZA / COPEIRAGEM / COLETA DE LIXO INFECTANTE /MATERIAIS DE LIMPEZA E COPA (PAPEL TOALHA, HIGIÊNICO) / BOMBONAS RESÍDUOS QUÍMICOS</v>
      </c>
      <c r="I393" s="144" t="s">
        <v>1621</v>
      </c>
      <c r="J393" s="144" t="s">
        <v>1839</v>
      </c>
      <c r="K393" s="144" t="s">
        <v>1841</v>
      </c>
      <c r="L393" s="144" t="s">
        <v>239</v>
      </c>
      <c r="M393" s="144" t="s">
        <v>241</v>
      </c>
      <c r="N393" s="144" t="s">
        <v>177</v>
      </c>
      <c r="O393" s="144" t="s">
        <v>178</v>
      </c>
      <c r="P393" s="144" t="s">
        <v>288</v>
      </c>
      <c r="Q393" s="144" t="s">
        <v>179</v>
      </c>
      <c r="R393" s="144" t="s">
        <v>176</v>
      </c>
      <c r="S393" s="144" t="s">
        <v>120</v>
      </c>
      <c r="T393" s="144" t="s">
        <v>174</v>
      </c>
      <c r="U393" s="144" t="s">
        <v>119</v>
      </c>
      <c r="V393" s="144" t="s">
        <v>782</v>
      </c>
      <c r="W393" s="144" t="s">
        <v>946</v>
      </c>
      <c r="X393" s="51" t="str">
        <f t="shared" si="12"/>
        <v>3</v>
      </c>
      <c r="Y393" s="51" t="str">
        <f>IF(T393="","",IF(T393&lt;&gt;'Tabelas auxiliares'!$B$236,"FOLHA DE PESSOAL",IF(X393='Tabelas auxiliares'!$A$237,"CUSTEIO",IF(X393='Tabelas auxiliares'!$A$236,"INVESTIMENTO","ERRO - VERIFICAR"))))</f>
        <v>CUSTEIO</v>
      </c>
      <c r="Z393" s="64">
        <f t="shared" si="13"/>
        <v>102</v>
      </c>
      <c r="AA393" s="145"/>
      <c r="AB393" s="145"/>
      <c r="AC393" s="146">
        <v>102</v>
      </c>
      <c r="AD393" s="122" t="s">
        <v>965</v>
      </c>
      <c r="AE393" s="122" t="s">
        <v>966</v>
      </c>
      <c r="AF393" s="122" t="s">
        <v>177</v>
      </c>
      <c r="AG393" s="122" t="s">
        <v>178</v>
      </c>
      <c r="AH393" s="122" t="s">
        <v>288</v>
      </c>
      <c r="AI393" s="122" t="s">
        <v>179</v>
      </c>
      <c r="AJ393" s="122" t="s">
        <v>176</v>
      </c>
      <c r="AK393" s="122" t="s">
        <v>120</v>
      </c>
      <c r="AL393" s="122" t="s">
        <v>174</v>
      </c>
      <c r="AM393" s="122" t="s">
        <v>119</v>
      </c>
      <c r="AN393" s="122" t="s">
        <v>821</v>
      </c>
      <c r="AO393" s="122" t="s">
        <v>706</v>
      </c>
    </row>
    <row r="394" spans="1:41" x14ac:dyDescent="0.25">
      <c r="A394" s="143" t="s">
        <v>1060</v>
      </c>
      <c r="B394" t="s">
        <v>490</v>
      </c>
      <c r="C394" t="s">
        <v>1061</v>
      </c>
      <c r="D394" t="s">
        <v>35</v>
      </c>
      <c r="E394" t="s">
        <v>117</v>
      </c>
      <c r="F394" s="51" t="str">
        <f>IFERROR(VLOOKUP(D394,'Tabelas auxiliares'!$A$3:$B$61,2,FALSE),"")</f>
        <v>PU - PREFEITURA UNIVERSITÁRIA</v>
      </c>
      <c r="G394" s="51" t="str">
        <f>IFERROR(VLOOKUP($B394,'Tabelas auxiliares'!$A$65:$C$102,2,FALSE),"")</f>
        <v>Limpeza e copeiragem</v>
      </c>
      <c r="H394" s="51" t="str">
        <f>IFERROR(VLOOKUP($B394,'Tabelas auxiliares'!$A$65:$C$102,3,FALSE),"")</f>
        <v>LIMPEZA / COPEIRAGEM / COLETA DE LIXO INFECTANTE /MATERIAIS DE LIMPEZA E COPA (PAPEL TOALHA, HIGIÊNICO) / BOMBONAS RESÍDUOS QUÍMICOS</v>
      </c>
      <c r="I394" s="144" t="s">
        <v>1621</v>
      </c>
      <c r="J394" s="144" t="s">
        <v>1839</v>
      </c>
      <c r="K394" s="144" t="s">
        <v>1841</v>
      </c>
      <c r="L394" s="144" t="s">
        <v>239</v>
      </c>
      <c r="M394" s="144" t="s">
        <v>241</v>
      </c>
      <c r="N394" s="144" t="s">
        <v>177</v>
      </c>
      <c r="O394" s="144" t="s">
        <v>178</v>
      </c>
      <c r="P394" s="144" t="s">
        <v>288</v>
      </c>
      <c r="Q394" s="144" t="s">
        <v>179</v>
      </c>
      <c r="R394" s="144" t="s">
        <v>176</v>
      </c>
      <c r="S394" s="144" t="s">
        <v>120</v>
      </c>
      <c r="T394" s="144" t="s">
        <v>174</v>
      </c>
      <c r="U394" s="144" t="s">
        <v>119</v>
      </c>
      <c r="V394" s="144" t="s">
        <v>781</v>
      </c>
      <c r="W394" s="144" t="s">
        <v>671</v>
      </c>
      <c r="X394" s="51" t="str">
        <f t="shared" si="12"/>
        <v>3</v>
      </c>
      <c r="Y394" s="51" t="str">
        <f>IF(T394="","",IF(T394&lt;&gt;'Tabelas auxiliares'!$B$236,"FOLHA DE PESSOAL",IF(X394='Tabelas auxiliares'!$A$237,"CUSTEIO",IF(X394='Tabelas auxiliares'!$A$236,"INVESTIMENTO","ERRO - VERIFICAR"))))</f>
        <v>CUSTEIO</v>
      </c>
      <c r="Z394" s="64">
        <f t="shared" si="13"/>
        <v>302</v>
      </c>
      <c r="AA394" s="145"/>
      <c r="AB394" s="145"/>
      <c r="AC394" s="146">
        <v>302</v>
      </c>
      <c r="AD394" s="122" t="s">
        <v>967</v>
      </c>
      <c r="AE394" s="122" t="s">
        <v>968</v>
      </c>
      <c r="AF394" s="122" t="s">
        <v>177</v>
      </c>
      <c r="AG394" s="122" t="s">
        <v>178</v>
      </c>
      <c r="AH394" s="122" t="s">
        <v>288</v>
      </c>
      <c r="AI394" s="122" t="s">
        <v>179</v>
      </c>
      <c r="AJ394" s="122" t="s">
        <v>176</v>
      </c>
      <c r="AK394" s="122" t="s">
        <v>120</v>
      </c>
      <c r="AL394" s="122" t="s">
        <v>174</v>
      </c>
      <c r="AM394" s="122" t="s">
        <v>119</v>
      </c>
      <c r="AN394" s="122" t="s">
        <v>832</v>
      </c>
      <c r="AO394" s="122" t="s">
        <v>718</v>
      </c>
    </row>
    <row r="395" spans="1:41" x14ac:dyDescent="0.25">
      <c r="A395" s="143" t="s">
        <v>1060</v>
      </c>
      <c r="B395" t="s">
        <v>490</v>
      </c>
      <c r="C395" t="s">
        <v>1061</v>
      </c>
      <c r="D395" t="s">
        <v>35</v>
      </c>
      <c r="E395" t="s">
        <v>117</v>
      </c>
      <c r="F395" s="51" t="str">
        <f>IFERROR(VLOOKUP(D395,'Tabelas auxiliares'!$A$3:$B$61,2,FALSE),"")</f>
        <v>PU - PREFEITURA UNIVERSITÁRIA</v>
      </c>
      <c r="G395" s="51" t="str">
        <f>IFERROR(VLOOKUP($B395,'Tabelas auxiliares'!$A$65:$C$102,2,FALSE),"")</f>
        <v>Limpeza e copeiragem</v>
      </c>
      <c r="H395" s="51" t="str">
        <f>IFERROR(VLOOKUP($B395,'Tabelas auxiliares'!$A$65:$C$102,3,FALSE),"")</f>
        <v>LIMPEZA / COPEIRAGEM / COLETA DE LIXO INFECTANTE /MATERIAIS DE LIMPEZA E COPA (PAPEL TOALHA, HIGIÊNICO) / BOMBONAS RESÍDUOS QUÍMICOS</v>
      </c>
      <c r="I395" s="144" t="s">
        <v>1621</v>
      </c>
      <c r="J395" s="144" t="s">
        <v>1839</v>
      </c>
      <c r="K395" s="144" t="s">
        <v>1842</v>
      </c>
      <c r="L395" s="144" t="s">
        <v>239</v>
      </c>
      <c r="M395" s="144" t="s">
        <v>242</v>
      </c>
      <c r="N395" s="144" t="s">
        <v>177</v>
      </c>
      <c r="O395" s="144" t="s">
        <v>178</v>
      </c>
      <c r="P395" s="144" t="s">
        <v>288</v>
      </c>
      <c r="Q395" s="144" t="s">
        <v>179</v>
      </c>
      <c r="R395" s="144" t="s">
        <v>176</v>
      </c>
      <c r="S395" s="144" t="s">
        <v>120</v>
      </c>
      <c r="T395" s="144" t="s">
        <v>174</v>
      </c>
      <c r="U395" s="144" t="s">
        <v>119</v>
      </c>
      <c r="V395" s="144" t="s">
        <v>781</v>
      </c>
      <c r="W395" s="144" t="s">
        <v>671</v>
      </c>
      <c r="X395" s="51" t="str">
        <f t="shared" si="12"/>
        <v>3</v>
      </c>
      <c r="Y395" s="51" t="str">
        <f>IF(T395="","",IF(T395&lt;&gt;'Tabelas auxiliares'!$B$236,"FOLHA DE PESSOAL",IF(X395='Tabelas auxiliares'!$A$237,"CUSTEIO",IF(X395='Tabelas auxiliares'!$A$236,"INVESTIMENTO","ERRO - VERIFICAR"))))</f>
        <v>CUSTEIO</v>
      </c>
      <c r="Z395" s="64">
        <f t="shared" si="13"/>
        <v>1787.7</v>
      </c>
      <c r="AA395" s="145"/>
      <c r="AB395" s="145"/>
      <c r="AC395" s="146">
        <v>1787.7</v>
      </c>
      <c r="AD395" s="122" t="s">
        <v>967</v>
      </c>
      <c r="AE395" s="122" t="s">
        <v>969</v>
      </c>
      <c r="AF395" s="122" t="s">
        <v>177</v>
      </c>
      <c r="AG395" s="122" t="s">
        <v>178</v>
      </c>
      <c r="AH395" s="122" t="s">
        <v>288</v>
      </c>
      <c r="AI395" s="122" t="s">
        <v>179</v>
      </c>
      <c r="AJ395" s="122" t="s">
        <v>176</v>
      </c>
      <c r="AK395" s="122" t="s">
        <v>120</v>
      </c>
      <c r="AL395" s="122" t="s">
        <v>174</v>
      </c>
      <c r="AM395" s="122" t="s">
        <v>119</v>
      </c>
      <c r="AN395" s="122" t="s">
        <v>832</v>
      </c>
      <c r="AO395" s="122" t="s">
        <v>718</v>
      </c>
    </row>
    <row r="396" spans="1:41" x14ac:dyDescent="0.25">
      <c r="A396" s="143" t="s">
        <v>1060</v>
      </c>
      <c r="B396" t="s">
        <v>490</v>
      </c>
      <c r="C396" t="s">
        <v>1061</v>
      </c>
      <c r="D396" t="s">
        <v>35</v>
      </c>
      <c r="E396" t="s">
        <v>117</v>
      </c>
      <c r="F396" s="51" t="str">
        <f>IFERROR(VLOOKUP(D396,'Tabelas auxiliares'!$A$3:$B$61,2,FALSE),"")</f>
        <v>PU - PREFEITURA UNIVERSITÁRIA</v>
      </c>
      <c r="G396" s="51" t="str">
        <f>IFERROR(VLOOKUP($B396,'Tabelas auxiliares'!$A$65:$C$102,2,FALSE),"")</f>
        <v>Limpeza e copeiragem</v>
      </c>
      <c r="H396" s="51" t="str">
        <f>IFERROR(VLOOKUP($B396,'Tabelas auxiliares'!$A$65:$C$102,3,FALSE),"")</f>
        <v>LIMPEZA / COPEIRAGEM / COLETA DE LIXO INFECTANTE /MATERIAIS DE LIMPEZA E COPA (PAPEL TOALHA, HIGIÊNICO) / BOMBONAS RESÍDUOS QUÍMICOS</v>
      </c>
      <c r="I396" s="144" t="s">
        <v>1506</v>
      </c>
      <c r="J396" s="144" t="s">
        <v>1619</v>
      </c>
      <c r="K396" s="144" t="s">
        <v>1843</v>
      </c>
      <c r="L396" s="144" t="s">
        <v>201</v>
      </c>
      <c r="M396" s="144" t="s">
        <v>243</v>
      </c>
      <c r="N396" s="144" t="s">
        <v>177</v>
      </c>
      <c r="O396" s="144" t="s">
        <v>178</v>
      </c>
      <c r="P396" s="144" t="s">
        <v>288</v>
      </c>
      <c r="Q396" s="144" t="s">
        <v>179</v>
      </c>
      <c r="R396" s="144" t="s">
        <v>176</v>
      </c>
      <c r="S396" s="144" t="s">
        <v>120</v>
      </c>
      <c r="T396" s="144" t="s">
        <v>174</v>
      </c>
      <c r="U396" s="144" t="s">
        <v>119</v>
      </c>
      <c r="V396" s="144" t="s">
        <v>784</v>
      </c>
      <c r="W396" s="144" t="s">
        <v>947</v>
      </c>
      <c r="X396" s="51" t="str">
        <f t="shared" si="12"/>
        <v>3</v>
      </c>
      <c r="Y396" s="51" t="str">
        <f>IF(T396="","",IF(T396&lt;&gt;'Tabelas auxiliares'!$B$236,"FOLHA DE PESSOAL",IF(X396='Tabelas auxiliares'!$A$237,"CUSTEIO",IF(X396='Tabelas auxiliares'!$A$236,"INVESTIMENTO","ERRO - VERIFICAR"))))</f>
        <v>CUSTEIO</v>
      </c>
      <c r="Z396" s="64">
        <f t="shared" si="13"/>
        <v>1139.5999999999999</v>
      </c>
      <c r="AA396" s="145"/>
      <c r="AB396" s="145"/>
      <c r="AC396" s="146">
        <v>1139.5999999999999</v>
      </c>
      <c r="AD396" s="122" t="s">
        <v>967</v>
      </c>
      <c r="AE396" s="122" t="s">
        <v>970</v>
      </c>
      <c r="AF396" s="122" t="s">
        <v>177</v>
      </c>
      <c r="AG396" s="122" t="s">
        <v>178</v>
      </c>
      <c r="AH396" s="122" t="s">
        <v>288</v>
      </c>
      <c r="AI396" s="122" t="s">
        <v>179</v>
      </c>
      <c r="AJ396" s="122" t="s">
        <v>176</v>
      </c>
      <c r="AK396" s="122" t="s">
        <v>120</v>
      </c>
      <c r="AL396" s="122" t="s">
        <v>174</v>
      </c>
      <c r="AM396" s="122" t="s">
        <v>119</v>
      </c>
      <c r="AN396" s="122" t="s">
        <v>832</v>
      </c>
      <c r="AO396" s="122" t="s">
        <v>718</v>
      </c>
    </row>
    <row r="397" spans="1:41" x14ac:dyDescent="0.25">
      <c r="A397" s="143" t="s">
        <v>1060</v>
      </c>
      <c r="B397" t="s">
        <v>490</v>
      </c>
      <c r="C397" t="s">
        <v>1061</v>
      </c>
      <c r="D397" t="s">
        <v>35</v>
      </c>
      <c r="E397" t="s">
        <v>117</v>
      </c>
      <c r="F397" s="51" t="str">
        <f>IFERROR(VLOOKUP(D397,'Tabelas auxiliares'!$A$3:$B$61,2,FALSE),"")</f>
        <v>PU - PREFEITURA UNIVERSITÁRIA</v>
      </c>
      <c r="G397" s="51" t="str">
        <f>IFERROR(VLOOKUP($B397,'Tabelas auxiliares'!$A$65:$C$102,2,FALSE),"")</f>
        <v>Limpeza e copeiragem</v>
      </c>
      <c r="H397" s="51" t="str">
        <f>IFERROR(VLOOKUP($B397,'Tabelas auxiliares'!$A$65:$C$102,3,FALSE),"")</f>
        <v>LIMPEZA / COPEIRAGEM / COLETA DE LIXO INFECTANTE /MATERIAIS DE LIMPEZA E COPA (PAPEL TOALHA, HIGIÊNICO) / BOMBONAS RESÍDUOS QUÍMICOS</v>
      </c>
      <c r="I397" s="144" t="s">
        <v>1506</v>
      </c>
      <c r="J397" s="144" t="s">
        <v>1619</v>
      </c>
      <c r="K397" s="144" t="s">
        <v>1844</v>
      </c>
      <c r="L397" s="144" t="s">
        <v>201</v>
      </c>
      <c r="M397" s="144" t="s">
        <v>242</v>
      </c>
      <c r="N397" s="144" t="s">
        <v>177</v>
      </c>
      <c r="O397" s="144" t="s">
        <v>178</v>
      </c>
      <c r="P397" s="144" t="s">
        <v>288</v>
      </c>
      <c r="Q397" s="144" t="s">
        <v>179</v>
      </c>
      <c r="R397" s="144" t="s">
        <v>176</v>
      </c>
      <c r="S397" s="144" t="s">
        <v>120</v>
      </c>
      <c r="T397" s="144" t="s">
        <v>174</v>
      </c>
      <c r="U397" s="144" t="s">
        <v>119</v>
      </c>
      <c r="V397" s="144" t="s">
        <v>781</v>
      </c>
      <c r="W397" s="144" t="s">
        <v>671</v>
      </c>
      <c r="X397" s="51" t="str">
        <f t="shared" si="12"/>
        <v>3</v>
      </c>
      <c r="Y397" s="51" t="str">
        <f>IF(T397="","",IF(T397&lt;&gt;'Tabelas auxiliares'!$B$236,"FOLHA DE PESSOAL",IF(X397='Tabelas auxiliares'!$A$237,"CUSTEIO",IF(X397='Tabelas auxiliares'!$A$236,"INVESTIMENTO","ERRO - VERIFICAR"))))</f>
        <v>CUSTEIO</v>
      </c>
      <c r="Z397" s="64">
        <f t="shared" si="13"/>
        <v>1940.4</v>
      </c>
      <c r="AA397" s="145"/>
      <c r="AB397" s="145"/>
      <c r="AC397" s="146">
        <v>1940.4</v>
      </c>
      <c r="AD397" s="122" t="s">
        <v>367</v>
      </c>
      <c r="AE397" s="122" t="s">
        <v>368</v>
      </c>
      <c r="AF397" s="122" t="s">
        <v>177</v>
      </c>
      <c r="AG397" s="122" t="s">
        <v>178</v>
      </c>
      <c r="AH397" s="122" t="s">
        <v>288</v>
      </c>
      <c r="AI397" s="122" t="s">
        <v>179</v>
      </c>
      <c r="AJ397" s="122" t="s">
        <v>176</v>
      </c>
      <c r="AK397" s="122" t="s">
        <v>120</v>
      </c>
      <c r="AL397" s="122" t="s">
        <v>174</v>
      </c>
      <c r="AM397" s="122" t="s">
        <v>119</v>
      </c>
      <c r="AN397" s="122" t="s">
        <v>795</v>
      </c>
      <c r="AO397" s="122" t="s">
        <v>681</v>
      </c>
    </row>
    <row r="398" spans="1:41" x14ac:dyDescent="0.25">
      <c r="A398" s="143" t="s">
        <v>1060</v>
      </c>
      <c r="B398" t="s">
        <v>490</v>
      </c>
      <c r="C398" t="s">
        <v>1061</v>
      </c>
      <c r="D398" t="s">
        <v>35</v>
      </c>
      <c r="E398" t="s">
        <v>117</v>
      </c>
      <c r="F398" s="51" t="str">
        <f>IFERROR(VLOOKUP(D398,'Tabelas auxiliares'!$A$3:$B$61,2,FALSE),"")</f>
        <v>PU - PREFEITURA UNIVERSITÁRIA</v>
      </c>
      <c r="G398" s="51" t="str">
        <f>IFERROR(VLOOKUP($B398,'Tabelas auxiliares'!$A$65:$C$102,2,FALSE),"")</f>
        <v>Limpeza e copeiragem</v>
      </c>
      <c r="H398" s="51" t="str">
        <f>IFERROR(VLOOKUP($B398,'Tabelas auxiliares'!$A$65:$C$102,3,FALSE),"")</f>
        <v>LIMPEZA / COPEIRAGEM / COLETA DE LIXO INFECTANTE /MATERIAIS DE LIMPEZA E COPA (PAPEL TOALHA, HIGIÊNICO) / BOMBONAS RESÍDUOS QUÍMICOS</v>
      </c>
      <c r="I398" s="144" t="s">
        <v>1506</v>
      </c>
      <c r="J398" s="144" t="s">
        <v>1619</v>
      </c>
      <c r="K398" s="144" t="s">
        <v>1845</v>
      </c>
      <c r="L398" s="144" t="s">
        <v>201</v>
      </c>
      <c r="M398" s="144" t="s">
        <v>244</v>
      </c>
      <c r="N398" s="144" t="s">
        <v>177</v>
      </c>
      <c r="O398" s="144" t="s">
        <v>178</v>
      </c>
      <c r="P398" s="144" t="s">
        <v>288</v>
      </c>
      <c r="Q398" s="144" t="s">
        <v>179</v>
      </c>
      <c r="R398" s="144" t="s">
        <v>176</v>
      </c>
      <c r="S398" s="144" t="s">
        <v>120</v>
      </c>
      <c r="T398" s="144" t="s">
        <v>174</v>
      </c>
      <c r="U398" s="144" t="s">
        <v>119</v>
      </c>
      <c r="V398" s="144" t="s">
        <v>781</v>
      </c>
      <c r="W398" s="144" t="s">
        <v>671</v>
      </c>
      <c r="X398" s="51" t="str">
        <f t="shared" si="12"/>
        <v>3</v>
      </c>
      <c r="Y398" s="51" t="str">
        <f>IF(T398="","",IF(T398&lt;&gt;'Tabelas auxiliares'!$B$236,"FOLHA DE PESSOAL",IF(X398='Tabelas auxiliares'!$A$237,"CUSTEIO",IF(X398='Tabelas auxiliares'!$A$236,"INVESTIMENTO","ERRO - VERIFICAR"))))</f>
        <v>CUSTEIO</v>
      </c>
      <c r="Z398" s="64">
        <f t="shared" si="13"/>
        <v>315</v>
      </c>
      <c r="AA398" s="145"/>
      <c r="AB398" s="145"/>
      <c r="AC398" s="146">
        <v>315</v>
      </c>
      <c r="AD398" s="122" t="s">
        <v>967</v>
      </c>
      <c r="AE398" s="122" t="s">
        <v>970</v>
      </c>
      <c r="AF398" s="122" t="s">
        <v>177</v>
      </c>
      <c r="AG398" s="122" t="s">
        <v>178</v>
      </c>
      <c r="AH398" s="122" t="s">
        <v>288</v>
      </c>
      <c r="AI398" s="122" t="s">
        <v>179</v>
      </c>
      <c r="AJ398" s="122" t="s">
        <v>176</v>
      </c>
      <c r="AK398" s="122" t="s">
        <v>120</v>
      </c>
      <c r="AL398" s="122" t="s">
        <v>174</v>
      </c>
      <c r="AM398" s="122" t="s">
        <v>119</v>
      </c>
      <c r="AN398" s="122" t="s">
        <v>832</v>
      </c>
      <c r="AO398" s="122" t="s">
        <v>718</v>
      </c>
    </row>
    <row r="399" spans="1:41" x14ac:dyDescent="0.25">
      <c r="A399" s="143" t="s">
        <v>1060</v>
      </c>
      <c r="B399" t="s">
        <v>490</v>
      </c>
      <c r="C399" t="s">
        <v>1061</v>
      </c>
      <c r="D399" t="s">
        <v>35</v>
      </c>
      <c r="E399" t="s">
        <v>117</v>
      </c>
      <c r="F399" s="51" t="str">
        <f>IFERROR(VLOOKUP(D399,'Tabelas auxiliares'!$A$3:$B$61,2,FALSE),"")</f>
        <v>PU - PREFEITURA UNIVERSITÁRIA</v>
      </c>
      <c r="G399" s="51" t="str">
        <f>IFERROR(VLOOKUP($B399,'Tabelas auxiliares'!$A$65:$C$102,2,FALSE),"")</f>
        <v>Limpeza e copeiragem</v>
      </c>
      <c r="H399" s="51" t="str">
        <f>IFERROR(VLOOKUP($B399,'Tabelas auxiliares'!$A$65:$C$102,3,FALSE),"")</f>
        <v>LIMPEZA / COPEIRAGEM / COLETA DE LIXO INFECTANTE /MATERIAIS DE LIMPEZA E COPA (PAPEL TOALHA, HIGIÊNICO) / BOMBONAS RESÍDUOS QUÍMICOS</v>
      </c>
      <c r="I399" s="144" t="s">
        <v>1580</v>
      </c>
      <c r="J399" s="144" t="s">
        <v>1837</v>
      </c>
      <c r="K399" s="144" t="s">
        <v>1846</v>
      </c>
      <c r="L399" s="144" t="s">
        <v>245</v>
      </c>
      <c r="M399" s="144" t="s">
        <v>238</v>
      </c>
      <c r="N399" s="144" t="s">
        <v>177</v>
      </c>
      <c r="O399" s="144" t="s">
        <v>178</v>
      </c>
      <c r="P399" s="144" t="s">
        <v>288</v>
      </c>
      <c r="Q399" s="144" t="s">
        <v>179</v>
      </c>
      <c r="R399" s="144" t="s">
        <v>176</v>
      </c>
      <c r="S399" s="144" t="s">
        <v>120</v>
      </c>
      <c r="T399" s="144" t="s">
        <v>174</v>
      </c>
      <c r="U399" s="144" t="s">
        <v>119</v>
      </c>
      <c r="V399" s="144" t="s">
        <v>781</v>
      </c>
      <c r="W399" s="144" t="s">
        <v>671</v>
      </c>
      <c r="X399" s="51" t="str">
        <f t="shared" si="12"/>
        <v>3</v>
      </c>
      <c r="Y399" s="51" t="str">
        <f>IF(T399="","",IF(T399&lt;&gt;'Tabelas auxiliares'!$B$236,"FOLHA DE PESSOAL",IF(X399='Tabelas auxiliares'!$A$237,"CUSTEIO",IF(X399='Tabelas auxiliares'!$A$236,"INVESTIMENTO","ERRO - VERIFICAR"))))</f>
        <v>CUSTEIO</v>
      </c>
      <c r="Z399" s="64">
        <f t="shared" si="13"/>
        <v>238400</v>
      </c>
      <c r="AA399" s="145"/>
      <c r="AB399" s="145"/>
      <c r="AC399" s="146">
        <v>238400</v>
      </c>
      <c r="AD399" s="122" t="s">
        <v>362</v>
      </c>
      <c r="AE399" s="122" t="s">
        <v>363</v>
      </c>
      <c r="AF399" s="122" t="s">
        <v>177</v>
      </c>
      <c r="AG399" s="122" t="s">
        <v>178</v>
      </c>
      <c r="AH399" s="122" t="s">
        <v>288</v>
      </c>
      <c r="AI399" s="122" t="s">
        <v>179</v>
      </c>
      <c r="AJ399" s="122" t="s">
        <v>176</v>
      </c>
      <c r="AK399" s="122" t="s">
        <v>120</v>
      </c>
      <c r="AL399" s="122" t="s">
        <v>174</v>
      </c>
      <c r="AM399" s="122" t="s">
        <v>119</v>
      </c>
      <c r="AN399" s="122" t="s">
        <v>815</v>
      </c>
      <c r="AO399" s="122" t="s">
        <v>702</v>
      </c>
    </row>
    <row r="400" spans="1:41" x14ac:dyDescent="0.25">
      <c r="A400" s="143" t="s">
        <v>1060</v>
      </c>
      <c r="B400" t="s">
        <v>490</v>
      </c>
      <c r="C400" t="s">
        <v>1061</v>
      </c>
      <c r="D400" t="s">
        <v>35</v>
      </c>
      <c r="E400" t="s">
        <v>117</v>
      </c>
      <c r="F400" s="51" t="str">
        <f>IFERROR(VLOOKUP(D400,'Tabelas auxiliares'!$A$3:$B$61,2,FALSE),"")</f>
        <v>PU - PREFEITURA UNIVERSITÁRIA</v>
      </c>
      <c r="G400" s="51" t="str">
        <f>IFERROR(VLOOKUP($B400,'Tabelas auxiliares'!$A$65:$C$102,2,FALSE),"")</f>
        <v>Limpeza e copeiragem</v>
      </c>
      <c r="H400" s="51" t="str">
        <f>IFERROR(VLOOKUP($B400,'Tabelas auxiliares'!$A$65:$C$102,3,FALSE),"")</f>
        <v>LIMPEZA / COPEIRAGEM / COLETA DE LIXO INFECTANTE /MATERIAIS DE LIMPEZA E COPA (PAPEL TOALHA, HIGIÊNICO) / BOMBONAS RESÍDUOS QUÍMICOS</v>
      </c>
      <c r="I400" s="144" t="s">
        <v>1382</v>
      </c>
      <c r="J400" s="144" t="s">
        <v>1847</v>
      </c>
      <c r="K400" s="144" t="s">
        <v>1848</v>
      </c>
      <c r="L400" s="144" t="s">
        <v>346</v>
      </c>
      <c r="M400" s="144" t="s">
        <v>347</v>
      </c>
      <c r="N400" s="144" t="s">
        <v>177</v>
      </c>
      <c r="O400" s="144" t="s">
        <v>178</v>
      </c>
      <c r="P400" s="144" t="s">
        <v>288</v>
      </c>
      <c r="Q400" s="144" t="s">
        <v>179</v>
      </c>
      <c r="R400" s="144" t="s">
        <v>176</v>
      </c>
      <c r="S400" s="144" t="s">
        <v>120</v>
      </c>
      <c r="T400" s="144" t="s">
        <v>174</v>
      </c>
      <c r="U400" s="144" t="s">
        <v>119</v>
      </c>
      <c r="V400" s="144" t="s">
        <v>785</v>
      </c>
      <c r="W400" s="144" t="s">
        <v>673</v>
      </c>
      <c r="X400" s="51" t="str">
        <f t="shared" si="12"/>
        <v>3</v>
      </c>
      <c r="Y400" s="51" t="str">
        <f>IF(T400="","",IF(T400&lt;&gt;'Tabelas auxiliares'!$B$236,"FOLHA DE PESSOAL",IF(X400='Tabelas auxiliares'!$A$237,"CUSTEIO",IF(X400='Tabelas auxiliares'!$A$236,"INVESTIMENTO","ERRO - VERIFICAR"))))</f>
        <v>CUSTEIO</v>
      </c>
      <c r="Z400" s="64">
        <f t="shared" si="13"/>
        <v>64047.42</v>
      </c>
      <c r="AA400" s="146">
        <v>64047.42</v>
      </c>
      <c r="AB400" s="145"/>
      <c r="AC400" s="145"/>
      <c r="AD400" s="122" t="s">
        <v>257</v>
      </c>
      <c r="AE400" s="122" t="s">
        <v>258</v>
      </c>
      <c r="AF400" s="122" t="s">
        <v>177</v>
      </c>
      <c r="AG400" s="122" t="s">
        <v>178</v>
      </c>
      <c r="AH400" s="122" t="s">
        <v>288</v>
      </c>
      <c r="AI400" s="122" t="s">
        <v>179</v>
      </c>
      <c r="AJ400" s="122" t="s">
        <v>176</v>
      </c>
      <c r="AK400" s="122" t="s">
        <v>120</v>
      </c>
      <c r="AL400" s="122" t="s">
        <v>174</v>
      </c>
      <c r="AM400" s="122" t="s">
        <v>119</v>
      </c>
      <c r="AN400" s="122" t="s">
        <v>795</v>
      </c>
      <c r="AO400" s="122" t="s">
        <v>681</v>
      </c>
    </row>
    <row r="401" spans="1:41" x14ac:dyDescent="0.25">
      <c r="A401" s="143" t="s">
        <v>1060</v>
      </c>
      <c r="B401" t="s">
        <v>490</v>
      </c>
      <c r="C401" t="s">
        <v>1061</v>
      </c>
      <c r="D401" t="s">
        <v>35</v>
      </c>
      <c r="E401" t="s">
        <v>117</v>
      </c>
      <c r="F401" s="51" t="str">
        <f>IFERROR(VLOOKUP(D401,'Tabelas auxiliares'!$A$3:$B$61,2,FALSE),"")</f>
        <v>PU - PREFEITURA UNIVERSITÁRIA</v>
      </c>
      <c r="G401" s="51" t="str">
        <f>IFERROR(VLOOKUP($B401,'Tabelas auxiliares'!$A$65:$C$102,2,FALSE),"")</f>
        <v>Limpeza e copeiragem</v>
      </c>
      <c r="H401" s="51" t="str">
        <f>IFERROR(VLOOKUP($B401,'Tabelas auxiliares'!$A$65:$C$102,3,FALSE),"")</f>
        <v>LIMPEZA / COPEIRAGEM / COLETA DE LIXO INFECTANTE /MATERIAIS DE LIMPEZA E COPA (PAPEL TOALHA, HIGIÊNICO) / BOMBONAS RESÍDUOS QUÍMICOS</v>
      </c>
      <c r="I401" s="144" t="s">
        <v>1849</v>
      </c>
      <c r="J401" s="144" t="s">
        <v>1850</v>
      </c>
      <c r="K401" s="144" t="s">
        <v>1851</v>
      </c>
      <c r="L401" s="144" t="s">
        <v>125</v>
      </c>
      <c r="M401" s="144" t="s">
        <v>343</v>
      </c>
      <c r="N401" s="144" t="s">
        <v>177</v>
      </c>
      <c r="O401" s="144" t="s">
        <v>178</v>
      </c>
      <c r="P401" s="144" t="s">
        <v>288</v>
      </c>
      <c r="Q401" s="144" t="s">
        <v>179</v>
      </c>
      <c r="R401" s="144" t="s">
        <v>176</v>
      </c>
      <c r="S401" s="144" t="s">
        <v>120</v>
      </c>
      <c r="T401" s="144" t="s">
        <v>174</v>
      </c>
      <c r="U401" s="144" t="s">
        <v>119</v>
      </c>
      <c r="V401" s="144" t="s">
        <v>794</v>
      </c>
      <c r="W401" s="144" t="s">
        <v>670</v>
      </c>
      <c r="X401" s="51" t="str">
        <f t="shared" si="12"/>
        <v>3</v>
      </c>
      <c r="Y401" s="51" t="str">
        <f>IF(T401="","",IF(T401&lt;&gt;'Tabelas auxiliares'!$B$236,"FOLHA DE PESSOAL",IF(X401='Tabelas auxiliares'!$A$237,"CUSTEIO",IF(X401='Tabelas auxiliares'!$A$236,"INVESTIMENTO","ERRO - VERIFICAR"))))</f>
        <v>CUSTEIO</v>
      </c>
      <c r="Z401" s="64">
        <f t="shared" si="13"/>
        <v>1138.08</v>
      </c>
      <c r="AA401" s="146">
        <v>894.22</v>
      </c>
      <c r="AB401" s="145"/>
      <c r="AC401" s="146">
        <v>243.86</v>
      </c>
      <c r="AD401" s="122" t="s">
        <v>372</v>
      </c>
      <c r="AE401" s="122" t="s">
        <v>373</v>
      </c>
      <c r="AF401" s="122" t="s">
        <v>177</v>
      </c>
      <c r="AG401" s="122" t="s">
        <v>178</v>
      </c>
      <c r="AH401" s="122" t="s">
        <v>288</v>
      </c>
      <c r="AI401" s="122" t="s">
        <v>179</v>
      </c>
      <c r="AJ401" s="122" t="s">
        <v>176</v>
      </c>
      <c r="AK401" s="122" t="s">
        <v>120</v>
      </c>
      <c r="AL401" s="122" t="s">
        <v>174</v>
      </c>
      <c r="AM401" s="122" t="s">
        <v>119</v>
      </c>
      <c r="AN401" s="122" t="s">
        <v>795</v>
      </c>
      <c r="AO401" s="122" t="s">
        <v>681</v>
      </c>
    </row>
    <row r="402" spans="1:41" x14ac:dyDescent="0.25">
      <c r="A402" s="143" t="s">
        <v>1060</v>
      </c>
      <c r="B402" t="s">
        <v>490</v>
      </c>
      <c r="C402" t="s">
        <v>1061</v>
      </c>
      <c r="D402" t="s">
        <v>35</v>
      </c>
      <c r="E402" t="s">
        <v>117</v>
      </c>
      <c r="F402" s="51" t="str">
        <f>IFERROR(VLOOKUP(D402,'Tabelas auxiliares'!$A$3:$B$61,2,FALSE),"")</f>
        <v>PU - PREFEITURA UNIVERSITÁRIA</v>
      </c>
      <c r="G402" s="51" t="str">
        <f>IFERROR(VLOOKUP($B402,'Tabelas auxiliares'!$A$65:$C$102,2,FALSE),"")</f>
        <v>Limpeza e copeiragem</v>
      </c>
      <c r="H402" s="51" t="str">
        <f>IFERROR(VLOOKUP($B402,'Tabelas auxiliares'!$A$65:$C$102,3,FALSE),"")</f>
        <v>LIMPEZA / COPEIRAGEM / COLETA DE LIXO INFECTANTE /MATERIAIS DE LIMPEZA E COPA (PAPEL TOALHA, HIGIÊNICO) / BOMBONAS RESÍDUOS QUÍMICOS</v>
      </c>
      <c r="I402" s="144" t="s">
        <v>1820</v>
      </c>
      <c r="J402" s="144" t="s">
        <v>1852</v>
      </c>
      <c r="K402" s="144" t="s">
        <v>1853</v>
      </c>
      <c r="L402" s="144" t="s">
        <v>349</v>
      </c>
      <c r="M402" s="144" t="s">
        <v>351</v>
      </c>
      <c r="N402" s="144" t="s">
        <v>177</v>
      </c>
      <c r="O402" s="144" t="s">
        <v>178</v>
      </c>
      <c r="P402" s="144" t="s">
        <v>288</v>
      </c>
      <c r="Q402" s="144" t="s">
        <v>179</v>
      </c>
      <c r="R402" s="144" t="s">
        <v>176</v>
      </c>
      <c r="S402" s="144" t="s">
        <v>120</v>
      </c>
      <c r="T402" s="144" t="s">
        <v>174</v>
      </c>
      <c r="U402" s="144" t="s">
        <v>119</v>
      </c>
      <c r="V402" s="144" t="s">
        <v>783</v>
      </c>
      <c r="W402" s="144" t="s">
        <v>672</v>
      </c>
      <c r="X402" s="51" t="str">
        <f t="shared" si="12"/>
        <v>3</v>
      </c>
      <c r="Y402" s="51" t="str">
        <f>IF(T402="","",IF(T402&lt;&gt;'Tabelas auxiliares'!$B$236,"FOLHA DE PESSOAL",IF(X402='Tabelas auxiliares'!$A$237,"CUSTEIO",IF(X402='Tabelas auxiliares'!$A$236,"INVESTIMENTO","ERRO - VERIFICAR"))))</f>
        <v>CUSTEIO</v>
      </c>
      <c r="Z402" s="64">
        <f t="shared" si="13"/>
        <v>1260</v>
      </c>
      <c r="AA402" s="145"/>
      <c r="AB402" s="145"/>
      <c r="AC402" s="146">
        <v>1260</v>
      </c>
      <c r="AD402" s="122" t="s">
        <v>374</v>
      </c>
      <c r="AE402" s="122" t="s">
        <v>375</v>
      </c>
      <c r="AF402" s="122" t="s">
        <v>177</v>
      </c>
      <c r="AG402" s="122" t="s">
        <v>178</v>
      </c>
      <c r="AH402" s="122" t="s">
        <v>288</v>
      </c>
      <c r="AI402" s="122" t="s">
        <v>179</v>
      </c>
      <c r="AJ402" s="122" t="s">
        <v>176</v>
      </c>
      <c r="AK402" s="122" t="s">
        <v>120</v>
      </c>
      <c r="AL402" s="122" t="s">
        <v>174</v>
      </c>
      <c r="AM402" s="122" t="s">
        <v>119</v>
      </c>
      <c r="AN402" s="122" t="s">
        <v>822</v>
      </c>
      <c r="AO402" s="122" t="s">
        <v>707</v>
      </c>
    </row>
    <row r="403" spans="1:41" x14ac:dyDescent="0.25">
      <c r="A403" s="143" t="s">
        <v>1060</v>
      </c>
      <c r="B403" t="s">
        <v>490</v>
      </c>
      <c r="C403" t="s">
        <v>1061</v>
      </c>
      <c r="D403" t="s">
        <v>35</v>
      </c>
      <c r="E403" t="s">
        <v>117</v>
      </c>
      <c r="F403" s="51" t="str">
        <f>IFERROR(VLOOKUP(D403,'Tabelas auxiliares'!$A$3:$B$61,2,FALSE),"")</f>
        <v>PU - PREFEITURA UNIVERSITÁRIA</v>
      </c>
      <c r="G403" s="51" t="str">
        <f>IFERROR(VLOOKUP($B403,'Tabelas auxiliares'!$A$65:$C$102,2,FALSE),"")</f>
        <v>Limpeza e copeiragem</v>
      </c>
      <c r="H403" s="51" t="str">
        <f>IFERROR(VLOOKUP($B403,'Tabelas auxiliares'!$A$65:$C$102,3,FALSE),"")</f>
        <v>LIMPEZA / COPEIRAGEM / COLETA DE LIXO INFECTANTE /MATERIAIS DE LIMPEZA E COPA (PAPEL TOALHA, HIGIÊNICO) / BOMBONAS RESÍDUOS QUÍMICOS</v>
      </c>
      <c r="I403" s="144" t="s">
        <v>1820</v>
      </c>
      <c r="J403" s="144" t="s">
        <v>1852</v>
      </c>
      <c r="K403" s="144" t="s">
        <v>1854</v>
      </c>
      <c r="L403" s="144" t="s">
        <v>349</v>
      </c>
      <c r="M403" s="144" t="s">
        <v>350</v>
      </c>
      <c r="N403" s="144" t="s">
        <v>177</v>
      </c>
      <c r="O403" s="144" t="s">
        <v>178</v>
      </c>
      <c r="P403" s="144" t="s">
        <v>288</v>
      </c>
      <c r="Q403" s="144" t="s">
        <v>179</v>
      </c>
      <c r="R403" s="144" t="s">
        <v>176</v>
      </c>
      <c r="S403" s="144" t="s">
        <v>120</v>
      </c>
      <c r="T403" s="144" t="s">
        <v>174</v>
      </c>
      <c r="U403" s="144" t="s">
        <v>119</v>
      </c>
      <c r="V403" s="144" t="s">
        <v>783</v>
      </c>
      <c r="W403" s="144" t="s">
        <v>672</v>
      </c>
      <c r="X403" s="51" t="str">
        <f t="shared" si="12"/>
        <v>3</v>
      </c>
      <c r="Y403" s="51" t="str">
        <f>IF(T403="","",IF(T403&lt;&gt;'Tabelas auxiliares'!$B$236,"FOLHA DE PESSOAL",IF(X403='Tabelas auxiliares'!$A$237,"CUSTEIO",IF(X403='Tabelas auxiliares'!$A$236,"INVESTIMENTO","ERRO - VERIFICAR"))))</f>
        <v>CUSTEIO</v>
      </c>
      <c r="Z403" s="64">
        <f t="shared" si="13"/>
        <v>11992</v>
      </c>
      <c r="AA403" s="145"/>
      <c r="AB403" s="145"/>
      <c r="AC403" s="146">
        <v>11992</v>
      </c>
      <c r="AD403" s="122" t="s">
        <v>971</v>
      </c>
      <c r="AE403" s="122" t="s">
        <v>972</v>
      </c>
      <c r="AF403" s="122" t="s">
        <v>177</v>
      </c>
      <c r="AG403" s="122" t="s">
        <v>178</v>
      </c>
      <c r="AH403" s="122" t="s">
        <v>288</v>
      </c>
      <c r="AI403" s="122" t="s">
        <v>179</v>
      </c>
      <c r="AJ403" s="122" t="s">
        <v>176</v>
      </c>
      <c r="AK403" s="122" t="s">
        <v>120</v>
      </c>
      <c r="AL403" s="122" t="s">
        <v>174</v>
      </c>
      <c r="AM403" s="122" t="s">
        <v>119</v>
      </c>
      <c r="AN403" s="122" t="s">
        <v>823</v>
      </c>
      <c r="AO403" s="122" t="s">
        <v>708</v>
      </c>
    </row>
    <row r="404" spans="1:41" x14ac:dyDescent="0.25">
      <c r="A404" s="143" t="s">
        <v>1060</v>
      </c>
      <c r="B404" t="s">
        <v>490</v>
      </c>
      <c r="C404" t="s">
        <v>1061</v>
      </c>
      <c r="D404" t="s">
        <v>35</v>
      </c>
      <c r="E404" t="s">
        <v>117</v>
      </c>
      <c r="F404" s="51" t="str">
        <f>IFERROR(VLOOKUP(D404,'Tabelas auxiliares'!$A$3:$B$61,2,FALSE),"")</f>
        <v>PU - PREFEITURA UNIVERSITÁRIA</v>
      </c>
      <c r="G404" s="51" t="str">
        <f>IFERROR(VLOOKUP($B404,'Tabelas auxiliares'!$A$65:$C$102,2,FALSE),"")</f>
        <v>Limpeza e copeiragem</v>
      </c>
      <c r="H404" s="51" t="str">
        <f>IFERROR(VLOOKUP($B404,'Tabelas auxiliares'!$A$65:$C$102,3,FALSE),"")</f>
        <v>LIMPEZA / COPEIRAGEM / COLETA DE LIXO INFECTANTE /MATERIAIS DE LIMPEZA E COPA (PAPEL TOALHA, HIGIÊNICO) / BOMBONAS RESÍDUOS QUÍMICOS</v>
      </c>
      <c r="I404" s="144" t="s">
        <v>1855</v>
      </c>
      <c r="J404" s="144" t="s">
        <v>1856</v>
      </c>
      <c r="K404" s="144" t="s">
        <v>1857</v>
      </c>
      <c r="L404" s="144" t="s">
        <v>348</v>
      </c>
      <c r="M404" s="144" t="s">
        <v>1048</v>
      </c>
      <c r="N404" s="144" t="s">
        <v>177</v>
      </c>
      <c r="O404" s="144" t="s">
        <v>178</v>
      </c>
      <c r="P404" s="144" t="s">
        <v>288</v>
      </c>
      <c r="Q404" s="144" t="s">
        <v>179</v>
      </c>
      <c r="R404" s="144" t="s">
        <v>176</v>
      </c>
      <c r="S404" s="144" t="s">
        <v>120</v>
      </c>
      <c r="T404" s="144" t="s">
        <v>174</v>
      </c>
      <c r="U404" s="144" t="s">
        <v>119</v>
      </c>
      <c r="V404" s="144" t="s">
        <v>781</v>
      </c>
      <c r="W404" s="144" t="s">
        <v>671</v>
      </c>
      <c r="X404" s="51" t="str">
        <f t="shared" si="12"/>
        <v>3</v>
      </c>
      <c r="Y404" s="51" t="str">
        <f>IF(T404="","",IF(T404&lt;&gt;'Tabelas auxiliares'!$B$236,"FOLHA DE PESSOAL",IF(X404='Tabelas auxiliares'!$A$237,"CUSTEIO",IF(X404='Tabelas auxiliares'!$A$236,"INVESTIMENTO","ERRO - VERIFICAR"))))</f>
        <v>CUSTEIO</v>
      </c>
      <c r="Z404" s="64">
        <f t="shared" si="13"/>
        <v>416.3</v>
      </c>
      <c r="AA404" s="145"/>
      <c r="AB404" s="145"/>
      <c r="AC404" s="146">
        <v>416.3</v>
      </c>
      <c r="AD404" s="122" t="s">
        <v>973</v>
      </c>
      <c r="AE404" s="122" t="s">
        <v>974</v>
      </c>
      <c r="AF404" s="122" t="s">
        <v>177</v>
      </c>
      <c r="AG404" s="122" t="s">
        <v>178</v>
      </c>
      <c r="AH404" s="122" t="s">
        <v>288</v>
      </c>
      <c r="AI404" s="122" t="s">
        <v>179</v>
      </c>
      <c r="AJ404" s="122" t="s">
        <v>176</v>
      </c>
      <c r="AK404" s="122" t="s">
        <v>120</v>
      </c>
      <c r="AL404" s="122" t="s">
        <v>174</v>
      </c>
      <c r="AM404" s="122" t="s">
        <v>119</v>
      </c>
      <c r="AN404" s="122" t="s">
        <v>825</v>
      </c>
      <c r="AO404" s="122" t="s">
        <v>710</v>
      </c>
    </row>
    <row r="405" spans="1:41" x14ac:dyDescent="0.25">
      <c r="A405" s="143" t="s">
        <v>1060</v>
      </c>
      <c r="B405" t="s">
        <v>490</v>
      </c>
      <c r="C405" t="s">
        <v>1061</v>
      </c>
      <c r="D405" t="s">
        <v>35</v>
      </c>
      <c r="E405" t="s">
        <v>117</v>
      </c>
      <c r="F405" s="51" t="str">
        <f>IFERROR(VLOOKUP(D405,'Tabelas auxiliares'!$A$3:$B$61,2,FALSE),"")</f>
        <v>PU - PREFEITURA UNIVERSITÁRIA</v>
      </c>
      <c r="G405" s="51" t="str">
        <f>IFERROR(VLOOKUP($B405,'Tabelas auxiliares'!$A$65:$C$102,2,FALSE),"")</f>
        <v>Limpeza e copeiragem</v>
      </c>
      <c r="H405" s="51" t="str">
        <f>IFERROR(VLOOKUP($B405,'Tabelas auxiliares'!$A$65:$C$102,3,FALSE),"")</f>
        <v>LIMPEZA / COPEIRAGEM / COLETA DE LIXO INFECTANTE /MATERIAIS DE LIMPEZA E COPA (PAPEL TOALHA, HIGIÊNICO) / BOMBONAS RESÍDUOS QUÍMICOS</v>
      </c>
      <c r="I405" s="144" t="s">
        <v>1169</v>
      </c>
      <c r="J405" s="144" t="s">
        <v>1858</v>
      </c>
      <c r="K405" s="144" t="s">
        <v>1859</v>
      </c>
      <c r="L405" s="144" t="s">
        <v>948</v>
      </c>
      <c r="M405" s="144" t="s">
        <v>949</v>
      </c>
      <c r="N405" s="144" t="s">
        <v>177</v>
      </c>
      <c r="O405" s="144" t="s">
        <v>178</v>
      </c>
      <c r="P405" s="144" t="s">
        <v>288</v>
      </c>
      <c r="Q405" s="144" t="s">
        <v>179</v>
      </c>
      <c r="R405" s="144" t="s">
        <v>176</v>
      </c>
      <c r="S405" s="144" t="s">
        <v>120</v>
      </c>
      <c r="T405" s="144" t="s">
        <v>174</v>
      </c>
      <c r="U405" s="144" t="s">
        <v>119</v>
      </c>
      <c r="V405" s="144" t="s">
        <v>820</v>
      </c>
      <c r="W405" s="144" t="s">
        <v>705</v>
      </c>
      <c r="X405" s="51" t="str">
        <f t="shared" si="12"/>
        <v>3</v>
      </c>
      <c r="Y405" s="51" t="str">
        <f>IF(T405="","",IF(T405&lt;&gt;'Tabelas auxiliares'!$B$236,"FOLHA DE PESSOAL",IF(X405='Tabelas auxiliares'!$A$237,"CUSTEIO",IF(X405='Tabelas auxiliares'!$A$236,"INVESTIMENTO","ERRO - VERIFICAR"))))</f>
        <v>CUSTEIO</v>
      </c>
      <c r="Z405" s="64">
        <f t="shared" si="13"/>
        <v>155884.76999999999</v>
      </c>
      <c r="AA405" s="146">
        <v>155884.76999999999</v>
      </c>
      <c r="AB405" s="145"/>
      <c r="AC405" s="145"/>
      <c r="AD405" s="122" t="s">
        <v>127</v>
      </c>
      <c r="AE405" s="122" t="s">
        <v>426</v>
      </c>
      <c r="AF405" s="122" t="s">
        <v>177</v>
      </c>
      <c r="AG405" s="122" t="s">
        <v>178</v>
      </c>
      <c r="AH405" s="122" t="s">
        <v>288</v>
      </c>
      <c r="AI405" s="122" t="s">
        <v>179</v>
      </c>
      <c r="AJ405" s="122" t="s">
        <v>176</v>
      </c>
      <c r="AK405" s="122" t="s">
        <v>120</v>
      </c>
      <c r="AL405" s="122" t="s">
        <v>174</v>
      </c>
      <c r="AM405" s="122" t="s">
        <v>119</v>
      </c>
      <c r="AN405" s="122" t="s">
        <v>796</v>
      </c>
      <c r="AO405" s="122" t="s">
        <v>682</v>
      </c>
    </row>
    <row r="406" spans="1:41" x14ac:dyDescent="0.25">
      <c r="A406" s="143" t="s">
        <v>1060</v>
      </c>
      <c r="B406" t="s">
        <v>490</v>
      </c>
      <c r="C406" t="s">
        <v>1061</v>
      </c>
      <c r="D406" t="s">
        <v>35</v>
      </c>
      <c r="E406" t="s">
        <v>117</v>
      </c>
      <c r="F406" s="51" t="str">
        <f>IFERROR(VLOOKUP(D406,'Tabelas auxiliares'!$A$3:$B$61,2,FALSE),"")</f>
        <v>PU - PREFEITURA UNIVERSITÁRIA</v>
      </c>
      <c r="G406" s="51" t="str">
        <f>IFERROR(VLOOKUP($B406,'Tabelas auxiliares'!$A$65:$C$102,2,FALSE),"")</f>
        <v>Limpeza e copeiragem</v>
      </c>
      <c r="H406" s="51" t="str">
        <f>IFERROR(VLOOKUP($B406,'Tabelas auxiliares'!$A$65:$C$102,3,FALSE),"")</f>
        <v>LIMPEZA / COPEIRAGEM / COLETA DE LIXO INFECTANTE /MATERIAIS DE LIMPEZA E COPA (PAPEL TOALHA, HIGIÊNICO) / BOMBONAS RESÍDUOS QUÍMICOS</v>
      </c>
      <c r="I406" s="144" t="s">
        <v>1513</v>
      </c>
      <c r="J406" s="144" t="s">
        <v>1860</v>
      </c>
      <c r="K406" s="144" t="s">
        <v>1861</v>
      </c>
      <c r="L406" s="144" t="s">
        <v>344</v>
      </c>
      <c r="M406" s="144" t="s">
        <v>345</v>
      </c>
      <c r="N406" s="144" t="s">
        <v>177</v>
      </c>
      <c r="O406" s="144" t="s">
        <v>178</v>
      </c>
      <c r="P406" s="144" t="s">
        <v>288</v>
      </c>
      <c r="Q406" s="144" t="s">
        <v>179</v>
      </c>
      <c r="R406" s="144" t="s">
        <v>176</v>
      </c>
      <c r="S406" s="144" t="s">
        <v>120</v>
      </c>
      <c r="T406" s="144" t="s">
        <v>174</v>
      </c>
      <c r="U406" s="144" t="s">
        <v>119</v>
      </c>
      <c r="V406" s="144" t="s">
        <v>794</v>
      </c>
      <c r="W406" s="144" t="s">
        <v>670</v>
      </c>
      <c r="X406" s="51" t="str">
        <f t="shared" si="12"/>
        <v>3</v>
      </c>
      <c r="Y406" s="51" t="str">
        <f>IF(T406="","",IF(T406&lt;&gt;'Tabelas auxiliares'!$B$236,"FOLHA DE PESSOAL",IF(X406='Tabelas auxiliares'!$A$237,"CUSTEIO",IF(X406='Tabelas auxiliares'!$A$236,"INVESTIMENTO","ERRO - VERIFICAR"))))</f>
        <v>CUSTEIO</v>
      </c>
      <c r="Z406" s="64">
        <f t="shared" si="13"/>
        <v>69427.8</v>
      </c>
      <c r="AA406" s="146">
        <v>69427.8</v>
      </c>
      <c r="AB406" s="145"/>
      <c r="AC406" s="145"/>
      <c r="AD406" s="122" t="s">
        <v>379</v>
      </c>
      <c r="AE406" s="122" t="s">
        <v>380</v>
      </c>
      <c r="AF406" s="122" t="s">
        <v>177</v>
      </c>
      <c r="AG406" s="122" t="s">
        <v>178</v>
      </c>
      <c r="AH406" s="122" t="s">
        <v>288</v>
      </c>
      <c r="AI406" s="122" t="s">
        <v>179</v>
      </c>
      <c r="AJ406" s="122" t="s">
        <v>176</v>
      </c>
      <c r="AK406" s="122" t="s">
        <v>120</v>
      </c>
      <c r="AL406" s="122" t="s">
        <v>174</v>
      </c>
      <c r="AM406" s="122" t="s">
        <v>119</v>
      </c>
      <c r="AN406" s="122" t="s">
        <v>797</v>
      </c>
      <c r="AO406" s="122" t="s">
        <v>683</v>
      </c>
    </row>
    <row r="407" spans="1:41" x14ac:dyDescent="0.25">
      <c r="A407" s="143" t="s">
        <v>1060</v>
      </c>
      <c r="B407" t="s">
        <v>490</v>
      </c>
      <c r="C407" t="s">
        <v>1061</v>
      </c>
      <c r="D407" t="s">
        <v>35</v>
      </c>
      <c r="E407" t="s">
        <v>117</v>
      </c>
      <c r="F407" s="51" t="str">
        <f>IFERROR(VLOOKUP(D407,'Tabelas auxiliares'!$A$3:$B$61,2,FALSE),"")</f>
        <v>PU - PREFEITURA UNIVERSITÁRIA</v>
      </c>
      <c r="G407" s="51" t="str">
        <f>IFERROR(VLOOKUP($B407,'Tabelas auxiliares'!$A$65:$C$102,2,FALSE),"")</f>
        <v>Limpeza e copeiragem</v>
      </c>
      <c r="H407" s="51" t="str">
        <f>IFERROR(VLOOKUP($B407,'Tabelas auxiliares'!$A$65:$C$102,3,FALSE),"")</f>
        <v>LIMPEZA / COPEIRAGEM / COLETA DE LIXO INFECTANTE /MATERIAIS DE LIMPEZA E COPA (PAPEL TOALHA, HIGIÊNICO) / BOMBONAS RESÍDUOS QUÍMICOS</v>
      </c>
      <c r="I407" s="144" t="s">
        <v>1291</v>
      </c>
      <c r="J407" s="144" t="s">
        <v>1862</v>
      </c>
      <c r="K407" s="144" t="s">
        <v>1863</v>
      </c>
      <c r="L407" s="144" t="s">
        <v>1015</v>
      </c>
      <c r="M407" s="144" t="s">
        <v>1016</v>
      </c>
      <c r="N407" s="144" t="s">
        <v>177</v>
      </c>
      <c r="O407" s="144" t="s">
        <v>178</v>
      </c>
      <c r="P407" s="144" t="s">
        <v>288</v>
      </c>
      <c r="Q407" s="144" t="s">
        <v>179</v>
      </c>
      <c r="R407" s="144" t="s">
        <v>176</v>
      </c>
      <c r="S407" s="144" t="s">
        <v>120</v>
      </c>
      <c r="T407" s="144" t="s">
        <v>174</v>
      </c>
      <c r="U407" s="144" t="s">
        <v>119</v>
      </c>
      <c r="V407" s="144" t="s">
        <v>780</v>
      </c>
      <c r="W407" s="144" t="s">
        <v>670</v>
      </c>
      <c r="X407" s="51" t="str">
        <f t="shared" si="12"/>
        <v>3</v>
      </c>
      <c r="Y407" s="51" t="str">
        <f>IF(T407="","",IF(T407&lt;&gt;'Tabelas auxiliares'!$B$236,"FOLHA DE PESSOAL",IF(X407='Tabelas auxiliares'!$A$237,"CUSTEIO",IF(X407='Tabelas auxiliares'!$A$236,"INVESTIMENTO","ERRO - VERIFICAR"))))</f>
        <v>CUSTEIO</v>
      </c>
      <c r="Z407" s="64">
        <f t="shared" si="13"/>
        <v>1733213.16</v>
      </c>
      <c r="AA407" s="146">
        <v>1733213.16</v>
      </c>
      <c r="AB407" s="145"/>
      <c r="AC407" s="145"/>
      <c r="AD407" s="122" t="s">
        <v>128</v>
      </c>
      <c r="AE407" s="122" t="s">
        <v>378</v>
      </c>
      <c r="AF407" s="122" t="s">
        <v>177</v>
      </c>
      <c r="AG407" s="122" t="s">
        <v>178</v>
      </c>
      <c r="AH407" s="122" t="s">
        <v>288</v>
      </c>
      <c r="AI407" s="122" t="s">
        <v>179</v>
      </c>
      <c r="AJ407" s="122" t="s">
        <v>176</v>
      </c>
      <c r="AK407" s="122" t="s">
        <v>120</v>
      </c>
      <c r="AL407" s="122" t="s">
        <v>174</v>
      </c>
      <c r="AM407" s="122" t="s">
        <v>119</v>
      </c>
      <c r="AN407" s="122" t="s">
        <v>827</v>
      </c>
      <c r="AO407" s="122" t="s">
        <v>712</v>
      </c>
    </row>
    <row r="408" spans="1:41" x14ac:dyDescent="0.25">
      <c r="A408" s="143" t="s">
        <v>1060</v>
      </c>
      <c r="B408" t="s">
        <v>490</v>
      </c>
      <c r="C408" t="s">
        <v>1061</v>
      </c>
      <c r="D408" t="s">
        <v>35</v>
      </c>
      <c r="E408" t="s">
        <v>117</v>
      </c>
      <c r="F408" s="51" t="str">
        <f>IFERROR(VLOOKUP(D408,'Tabelas auxiliares'!$A$3:$B$61,2,FALSE),"")</f>
        <v>PU - PREFEITURA UNIVERSITÁRIA</v>
      </c>
      <c r="G408" s="51" t="str">
        <f>IFERROR(VLOOKUP($B408,'Tabelas auxiliares'!$A$65:$C$102,2,FALSE),"")</f>
        <v>Limpeza e copeiragem</v>
      </c>
      <c r="H408" s="51" t="str">
        <f>IFERROR(VLOOKUP($B408,'Tabelas auxiliares'!$A$65:$C$102,3,FALSE),"")</f>
        <v>LIMPEZA / COPEIRAGEM / COLETA DE LIXO INFECTANTE /MATERIAIS DE LIMPEZA E COPA (PAPEL TOALHA, HIGIÊNICO) / BOMBONAS RESÍDUOS QUÍMICOS</v>
      </c>
      <c r="I408" s="144" t="s">
        <v>1268</v>
      </c>
      <c r="J408" s="144" t="s">
        <v>1864</v>
      </c>
      <c r="K408" s="144" t="s">
        <v>1865</v>
      </c>
      <c r="L408" s="144" t="s">
        <v>1004</v>
      </c>
      <c r="M408" s="144" t="s">
        <v>1035</v>
      </c>
      <c r="N408" s="144" t="s">
        <v>177</v>
      </c>
      <c r="O408" s="144" t="s">
        <v>178</v>
      </c>
      <c r="P408" s="144" t="s">
        <v>288</v>
      </c>
      <c r="Q408" s="144" t="s">
        <v>179</v>
      </c>
      <c r="R408" s="144" t="s">
        <v>176</v>
      </c>
      <c r="S408" s="144" t="s">
        <v>120</v>
      </c>
      <c r="T408" s="144" t="s">
        <v>174</v>
      </c>
      <c r="U408" s="144" t="s">
        <v>119</v>
      </c>
      <c r="V408" s="144" t="s">
        <v>784</v>
      </c>
      <c r="W408" s="144" t="s">
        <v>947</v>
      </c>
      <c r="X408" s="51" t="str">
        <f t="shared" si="12"/>
        <v>3</v>
      </c>
      <c r="Y408" s="51" t="str">
        <f>IF(T408="","",IF(T408&lt;&gt;'Tabelas auxiliares'!$B$236,"FOLHA DE PESSOAL",IF(X408='Tabelas auxiliares'!$A$237,"CUSTEIO",IF(X408='Tabelas auxiliares'!$A$236,"INVESTIMENTO","ERRO - VERIFICAR"))))</f>
        <v>CUSTEIO</v>
      </c>
      <c r="Z408" s="64">
        <f t="shared" si="13"/>
        <v>3155</v>
      </c>
      <c r="AA408" s="145"/>
      <c r="AB408" s="145"/>
      <c r="AC408" s="146">
        <v>3155</v>
      </c>
      <c r="AD408" s="122" t="s">
        <v>128</v>
      </c>
      <c r="AE408" s="122" t="s">
        <v>378</v>
      </c>
      <c r="AF408" s="122" t="s">
        <v>177</v>
      </c>
      <c r="AG408" s="122" t="s">
        <v>178</v>
      </c>
      <c r="AH408" s="122" t="s">
        <v>288</v>
      </c>
      <c r="AI408" s="122" t="s">
        <v>179</v>
      </c>
      <c r="AJ408" s="122" t="s">
        <v>176</v>
      </c>
      <c r="AK408" s="122" t="s">
        <v>120</v>
      </c>
      <c r="AL408" s="122" t="s">
        <v>174</v>
      </c>
      <c r="AM408" s="122" t="s">
        <v>119</v>
      </c>
      <c r="AN408" s="122" t="s">
        <v>826</v>
      </c>
      <c r="AO408" s="122" t="s">
        <v>711</v>
      </c>
    </row>
    <row r="409" spans="1:41" x14ac:dyDescent="0.25">
      <c r="A409" s="143" t="s">
        <v>1060</v>
      </c>
      <c r="B409" t="s">
        <v>490</v>
      </c>
      <c r="C409" t="s">
        <v>1061</v>
      </c>
      <c r="D409" t="s">
        <v>35</v>
      </c>
      <c r="E409" t="s">
        <v>117</v>
      </c>
      <c r="F409" s="51" t="str">
        <f>IFERROR(VLOOKUP(D409,'Tabelas auxiliares'!$A$3:$B$61,2,FALSE),"")</f>
        <v>PU - PREFEITURA UNIVERSITÁRIA</v>
      </c>
      <c r="G409" s="51" t="str">
        <f>IFERROR(VLOOKUP($B409,'Tabelas auxiliares'!$A$65:$C$102,2,FALSE),"")</f>
        <v>Limpeza e copeiragem</v>
      </c>
      <c r="H409" s="51" t="str">
        <f>IFERROR(VLOOKUP($B409,'Tabelas auxiliares'!$A$65:$C$102,3,FALSE),"")</f>
        <v>LIMPEZA / COPEIRAGEM / COLETA DE LIXO INFECTANTE /MATERIAIS DE LIMPEZA E COPA (PAPEL TOALHA, HIGIÊNICO) / BOMBONAS RESÍDUOS QUÍMICOS</v>
      </c>
      <c r="I409" s="144" t="s">
        <v>1138</v>
      </c>
      <c r="J409" s="144" t="s">
        <v>1847</v>
      </c>
      <c r="K409" s="144" t="s">
        <v>1866</v>
      </c>
      <c r="L409" s="144" t="s">
        <v>346</v>
      </c>
      <c r="M409" s="144" t="s">
        <v>347</v>
      </c>
      <c r="N409" s="144" t="s">
        <v>177</v>
      </c>
      <c r="O409" s="144" t="s">
        <v>178</v>
      </c>
      <c r="P409" s="144" t="s">
        <v>288</v>
      </c>
      <c r="Q409" s="144" t="s">
        <v>179</v>
      </c>
      <c r="R409" s="144" t="s">
        <v>176</v>
      </c>
      <c r="S409" s="144" t="s">
        <v>120</v>
      </c>
      <c r="T409" s="144" t="s">
        <v>174</v>
      </c>
      <c r="U409" s="144" t="s">
        <v>119</v>
      </c>
      <c r="V409" s="144" t="s">
        <v>785</v>
      </c>
      <c r="W409" s="144" t="s">
        <v>673</v>
      </c>
      <c r="X409" s="51" t="str">
        <f t="shared" si="12"/>
        <v>3</v>
      </c>
      <c r="Y409" s="51" t="str">
        <f>IF(T409="","",IF(T409&lt;&gt;'Tabelas auxiliares'!$B$236,"FOLHA DE PESSOAL",IF(X409='Tabelas auxiliares'!$A$237,"CUSTEIO",IF(X409='Tabelas auxiliares'!$A$236,"INVESTIMENTO","ERRO - VERIFICAR"))))</f>
        <v>CUSTEIO</v>
      </c>
      <c r="Z409" s="64">
        <f t="shared" si="13"/>
        <v>124326.57</v>
      </c>
      <c r="AA409" s="146">
        <v>124326.57</v>
      </c>
      <c r="AB409" s="145"/>
      <c r="AC409" s="145"/>
      <c r="AD409" s="122" t="s">
        <v>376</v>
      </c>
      <c r="AE409" s="122" t="s">
        <v>377</v>
      </c>
      <c r="AF409" s="122" t="s">
        <v>177</v>
      </c>
      <c r="AG409" s="122" t="s">
        <v>178</v>
      </c>
      <c r="AH409" s="122" t="s">
        <v>288</v>
      </c>
      <c r="AI409" s="122" t="s">
        <v>179</v>
      </c>
      <c r="AJ409" s="122" t="s">
        <v>176</v>
      </c>
      <c r="AK409" s="122" t="s">
        <v>120</v>
      </c>
      <c r="AL409" s="122" t="s">
        <v>174</v>
      </c>
      <c r="AM409" s="122" t="s">
        <v>119</v>
      </c>
      <c r="AN409" s="122" t="s">
        <v>796</v>
      </c>
      <c r="AO409" s="122" t="s">
        <v>682</v>
      </c>
    </row>
    <row r="410" spans="1:41" x14ac:dyDescent="0.25">
      <c r="A410" s="143" t="s">
        <v>1060</v>
      </c>
      <c r="B410" t="s">
        <v>490</v>
      </c>
      <c r="C410" t="s">
        <v>1061</v>
      </c>
      <c r="D410" t="s">
        <v>35</v>
      </c>
      <c r="E410" t="s">
        <v>117</v>
      </c>
      <c r="F410" s="51" t="str">
        <f>IFERROR(VLOOKUP(D410,'Tabelas auxiliares'!$A$3:$B$61,2,FALSE),"")</f>
        <v>PU - PREFEITURA UNIVERSITÁRIA</v>
      </c>
      <c r="G410" s="51" t="str">
        <f>IFERROR(VLOOKUP($B410,'Tabelas auxiliares'!$A$65:$C$102,2,FALSE),"")</f>
        <v>Limpeza e copeiragem</v>
      </c>
      <c r="H410" s="51" t="str">
        <f>IFERROR(VLOOKUP($B410,'Tabelas auxiliares'!$A$65:$C$102,3,FALSE),"")</f>
        <v>LIMPEZA / COPEIRAGEM / COLETA DE LIXO INFECTANTE /MATERIAIS DE LIMPEZA E COPA (PAPEL TOALHA, HIGIÊNICO) / BOMBONAS RESÍDUOS QUÍMICOS</v>
      </c>
      <c r="I410" s="144" t="s">
        <v>1515</v>
      </c>
      <c r="J410" s="144" t="s">
        <v>1856</v>
      </c>
      <c r="K410" s="144" t="s">
        <v>1867</v>
      </c>
      <c r="L410" s="144" t="s">
        <v>1868</v>
      </c>
      <c r="M410" s="144" t="s">
        <v>1869</v>
      </c>
      <c r="N410" s="144" t="s">
        <v>177</v>
      </c>
      <c r="O410" s="144" t="s">
        <v>178</v>
      </c>
      <c r="P410" s="144" t="s">
        <v>288</v>
      </c>
      <c r="Q410" s="144" t="s">
        <v>179</v>
      </c>
      <c r="R410" s="144" t="s">
        <v>176</v>
      </c>
      <c r="S410" s="144" t="s">
        <v>120</v>
      </c>
      <c r="T410" s="144" t="s">
        <v>174</v>
      </c>
      <c r="U410" s="144" t="s">
        <v>119</v>
      </c>
      <c r="V410" s="144" t="s">
        <v>781</v>
      </c>
      <c r="W410" s="144" t="s">
        <v>671</v>
      </c>
      <c r="X410" s="51" t="str">
        <f t="shared" si="12"/>
        <v>3</v>
      </c>
      <c r="Y410" s="51" t="str">
        <f>IF(T410="","",IF(T410&lt;&gt;'Tabelas auxiliares'!$B$236,"FOLHA DE PESSOAL",IF(X410='Tabelas auxiliares'!$A$237,"CUSTEIO",IF(X410='Tabelas auxiliares'!$A$236,"INVESTIMENTO","ERRO - VERIFICAR"))))</f>
        <v>CUSTEIO</v>
      </c>
      <c r="Z410" s="64">
        <f t="shared" si="13"/>
        <v>6270</v>
      </c>
      <c r="AA410" s="146">
        <v>6270</v>
      </c>
      <c r="AB410" s="145"/>
      <c r="AC410" s="145"/>
      <c r="AD410" s="122" t="s">
        <v>383</v>
      </c>
      <c r="AE410" s="122" t="s">
        <v>384</v>
      </c>
      <c r="AF410" s="122" t="s">
        <v>177</v>
      </c>
      <c r="AG410" s="122" t="s">
        <v>178</v>
      </c>
      <c r="AH410" s="122" t="s">
        <v>288</v>
      </c>
      <c r="AI410" s="122" t="s">
        <v>179</v>
      </c>
      <c r="AJ410" s="122" t="s">
        <v>176</v>
      </c>
      <c r="AK410" s="122" t="s">
        <v>120</v>
      </c>
      <c r="AL410" s="122" t="s">
        <v>174</v>
      </c>
      <c r="AM410" s="122" t="s">
        <v>119</v>
      </c>
      <c r="AN410" s="122" t="s">
        <v>798</v>
      </c>
      <c r="AO410" s="122" t="s">
        <v>684</v>
      </c>
    </row>
    <row r="411" spans="1:41" x14ac:dyDescent="0.25">
      <c r="A411" s="143" t="s">
        <v>1060</v>
      </c>
      <c r="B411" t="s">
        <v>490</v>
      </c>
      <c r="C411" t="s">
        <v>1061</v>
      </c>
      <c r="D411" t="s">
        <v>35</v>
      </c>
      <c r="E411" t="s">
        <v>117</v>
      </c>
      <c r="F411" s="51" t="str">
        <f>IFERROR(VLOOKUP(D411,'Tabelas auxiliares'!$A$3:$B$61,2,FALSE),"")</f>
        <v>PU - PREFEITURA UNIVERSITÁRIA</v>
      </c>
      <c r="G411" s="51" t="str">
        <f>IFERROR(VLOOKUP($B411,'Tabelas auxiliares'!$A$65:$C$102,2,FALSE),"")</f>
        <v>Limpeza e copeiragem</v>
      </c>
      <c r="H411" s="51" t="str">
        <f>IFERROR(VLOOKUP($B411,'Tabelas auxiliares'!$A$65:$C$102,3,FALSE),"")</f>
        <v>LIMPEZA / COPEIRAGEM / COLETA DE LIXO INFECTANTE /MATERIAIS DE LIMPEZA E COPA (PAPEL TOALHA, HIGIÊNICO) / BOMBONAS RESÍDUOS QUÍMICOS</v>
      </c>
      <c r="I411" s="144" t="s">
        <v>1515</v>
      </c>
      <c r="J411" s="144" t="s">
        <v>1837</v>
      </c>
      <c r="K411" s="144" t="s">
        <v>1870</v>
      </c>
      <c r="L411" s="144" t="s">
        <v>237</v>
      </c>
      <c r="M411" s="144" t="s">
        <v>238</v>
      </c>
      <c r="N411" s="144" t="s">
        <v>177</v>
      </c>
      <c r="O411" s="144" t="s">
        <v>178</v>
      </c>
      <c r="P411" s="144" t="s">
        <v>288</v>
      </c>
      <c r="Q411" s="144" t="s">
        <v>179</v>
      </c>
      <c r="R411" s="144" t="s">
        <v>176</v>
      </c>
      <c r="S411" s="144" t="s">
        <v>120</v>
      </c>
      <c r="T411" s="144" t="s">
        <v>174</v>
      </c>
      <c r="U411" s="144" t="s">
        <v>119</v>
      </c>
      <c r="V411" s="144" t="s">
        <v>781</v>
      </c>
      <c r="W411" s="144" t="s">
        <v>671</v>
      </c>
      <c r="X411" s="51" t="str">
        <f t="shared" si="12"/>
        <v>3</v>
      </c>
      <c r="Y411" s="51" t="str">
        <f>IF(T411="","",IF(T411&lt;&gt;'Tabelas auxiliares'!$B$236,"FOLHA DE PESSOAL",IF(X411='Tabelas auxiliares'!$A$237,"CUSTEIO",IF(X411='Tabelas auxiliares'!$A$236,"INVESTIMENTO","ERRO - VERIFICAR"))))</f>
        <v>CUSTEIO</v>
      </c>
      <c r="Z411" s="64">
        <f t="shared" si="13"/>
        <v>59600</v>
      </c>
      <c r="AA411" s="146">
        <v>59600</v>
      </c>
      <c r="AB411" s="145"/>
      <c r="AC411" s="145"/>
      <c r="AD411" s="122" t="s">
        <v>371</v>
      </c>
      <c r="AE411" s="122" t="s">
        <v>861</v>
      </c>
      <c r="AF411" s="122" t="s">
        <v>177</v>
      </c>
      <c r="AG411" s="122" t="s">
        <v>178</v>
      </c>
      <c r="AH411" s="122" t="s">
        <v>288</v>
      </c>
      <c r="AI411" s="122" t="s">
        <v>179</v>
      </c>
      <c r="AJ411" s="122" t="s">
        <v>176</v>
      </c>
      <c r="AK411" s="122" t="s">
        <v>120</v>
      </c>
      <c r="AL411" s="122" t="s">
        <v>174</v>
      </c>
      <c r="AM411" s="122" t="s">
        <v>119</v>
      </c>
      <c r="AN411" s="122" t="s">
        <v>862</v>
      </c>
      <c r="AO411" s="122" t="s">
        <v>904</v>
      </c>
    </row>
    <row r="412" spans="1:41" x14ac:dyDescent="0.25">
      <c r="A412" s="143" t="s">
        <v>1060</v>
      </c>
      <c r="B412" t="s">
        <v>490</v>
      </c>
      <c r="C412" t="s">
        <v>1061</v>
      </c>
      <c r="D412" t="s">
        <v>35</v>
      </c>
      <c r="E412" t="s">
        <v>117</v>
      </c>
      <c r="F412" s="51" t="str">
        <f>IFERROR(VLOOKUP(D412,'Tabelas auxiliares'!$A$3:$B$61,2,FALSE),"")</f>
        <v>PU - PREFEITURA UNIVERSITÁRIA</v>
      </c>
      <c r="G412" s="51" t="str">
        <f>IFERROR(VLOOKUP($B412,'Tabelas auxiliares'!$A$65:$C$102,2,FALSE),"")</f>
        <v>Limpeza e copeiragem</v>
      </c>
      <c r="H412" s="51" t="str">
        <f>IFERROR(VLOOKUP($B412,'Tabelas auxiliares'!$A$65:$C$102,3,FALSE),"")</f>
        <v>LIMPEZA / COPEIRAGEM / COLETA DE LIXO INFECTANTE /MATERIAIS DE LIMPEZA E COPA (PAPEL TOALHA, HIGIÊNICO) / BOMBONAS RESÍDUOS QUÍMICOS</v>
      </c>
      <c r="I412" s="144" t="s">
        <v>1515</v>
      </c>
      <c r="J412" s="144" t="s">
        <v>1839</v>
      </c>
      <c r="K412" s="144" t="s">
        <v>1871</v>
      </c>
      <c r="L412" s="144" t="s">
        <v>1872</v>
      </c>
      <c r="M412" s="144" t="s">
        <v>241</v>
      </c>
      <c r="N412" s="144" t="s">
        <v>177</v>
      </c>
      <c r="O412" s="144" t="s">
        <v>178</v>
      </c>
      <c r="P412" s="144" t="s">
        <v>288</v>
      </c>
      <c r="Q412" s="144" t="s">
        <v>179</v>
      </c>
      <c r="R412" s="144" t="s">
        <v>176</v>
      </c>
      <c r="S412" s="144" t="s">
        <v>120</v>
      </c>
      <c r="T412" s="144" t="s">
        <v>174</v>
      </c>
      <c r="U412" s="144" t="s">
        <v>119</v>
      </c>
      <c r="V412" s="144" t="s">
        <v>781</v>
      </c>
      <c r="W412" s="144" t="s">
        <v>671</v>
      </c>
      <c r="X412" s="51" t="str">
        <f t="shared" si="12"/>
        <v>3</v>
      </c>
      <c r="Y412" s="51" t="str">
        <f>IF(T412="","",IF(T412&lt;&gt;'Tabelas auxiliares'!$B$236,"FOLHA DE PESSOAL",IF(X412='Tabelas auxiliares'!$A$237,"CUSTEIO",IF(X412='Tabelas auxiliares'!$A$236,"INVESTIMENTO","ERRO - VERIFICAR"))))</f>
        <v>CUSTEIO</v>
      </c>
      <c r="Z412" s="64">
        <f t="shared" si="13"/>
        <v>155</v>
      </c>
      <c r="AA412" s="146">
        <v>155</v>
      </c>
      <c r="AB412" s="145"/>
      <c r="AC412" s="145"/>
      <c r="AD412" s="122" t="s">
        <v>975</v>
      </c>
      <c r="AE412" s="122" t="s">
        <v>861</v>
      </c>
      <c r="AF412" s="122" t="s">
        <v>177</v>
      </c>
      <c r="AG412" s="122" t="s">
        <v>178</v>
      </c>
      <c r="AH412" s="122" t="s">
        <v>288</v>
      </c>
      <c r="AI412" s="122" t="s">
        <v>179</v>
      </c>
      <c r="AJ412" s="122" t="s">
        <v>176</v>
      </c>
      <c r="AK412" s="122" t="s">
        <v>120</v>
      </c>
      <c r="AL412" s="122" t="s">
        <v>174</v>
      </c>
      <c r="AM412" s="122" t="s">
        <v>119</v>
      </c>
      <c r="AN412" s="122" t="s">
        <v>862</v>
      </c>
      <c r="AO412" s="122" t="s">
        <v>904</v>
      </c>
    </row>
    <row r="413" spans="1:41" x14ac:dyDescent="0.25">
      <c r="A413" s="143" t="s">
        <v>1060</v>
      </c>
      <c r="B413" t="s">
        <v>493</v>
      </c>
      <c r="C413" t="s">
        <v>1061</v>
      </c>
      <c r="D413" t="s">
        <v>51</v>
      </c>
      <c r="E413" t="s">
        <v>117</v>
      </c>
      <c r="F413" s="51" t="str">
        <f>IFERROR(VLOOKUP(D413,'Tabelas auxiliares'!$A$3:$B$61,2,FALSE),"")</f>
        <v>CCNH - COMPRAS COMPARTILHADAS</v>
      </c>
      <c r="G413" s="51" t="str">
        <f>IFERROR(VLOOKUP($B413,'Tabelas auxiliares'!$A$65:$C$102,2,FALSE),"")</f>
        <v>Materiais didáticos e serviços - Graduação</v>
      </c>
      <c r="H413" s="51" t="str">
        <f>IFERROR(VLOOKUP($B413,'Tabelas auxiliares'!$A$65:$C$102,3,FALSE),"")</f>
        <v xml:space="preserve">VIDRARIAS / MATERIAL DE CONSUMO / MANUTENÇÃO DE EQUIPAMENTOS / REAGENTES QUIMICOS / MATERIAIS E SERVIÇOS DIVERSOS PARA LABORATORIOS DIDÁTICOS E CURSOS DE GRADUAÇÃO / EPIS PARA LABORATÓRIOS </v>
      </c>
      <c r="I413" s="144" t="s">
        <v>1815</v>
      </c>
      <c r="J413" s="144" t="s">
        <v>1873</v>
      </c>
      <c r="K413" s="144" t="s">
        <v>1874</v>
      </c>
      <c r="L413" s="144" t="s">
        <v>246</v>
      </c>
      <c r="M413" s="144" t="s">
        <v>247</v>
      </c>
      <c r="N413" s="144" t="s">
        <v>177</v>
      </c>
      <c r="O413" s="144" t="s">
        <v>178</v>
      </c>
      <c r="P413" s="144" t="s">
        <v>288</v>
      </c>
      <c r="Q413" s="144" t="s">
        <v>179</v>
      </c>
      <c r="R413" s="144" t="s">
        <v>176</v>
      </c>
      <c r="S413" s="144" t="s">
        <v>120</v>
      </c>
      <c r="T413" s="144" t="s">
        <v>174</v>
      </c>
      <c r="U413" s="144" t="s">
        <v>119</v>
      </c>
      <c r="V413" s="144" t="s">
        <v>786</v>
      </c>
      <c r="W413" s="144" t="s">
        <v>674</v>
      </c>
      <c r="X413" s="51" t="str">
        <f t="shared" si="12"/>
        <v>3</v>
      </c>
      <c r="Y413" s="51" t="str">
        <f>IF(T413="","",IF(T413&lt;&gt;'Tabelas auxiliares'!$B$236,"FOLHA DE PESSOAL",IF(X413='Tabelas auxiliares'!$A$237,"CUSTEIO",IF(X413='Tabelas auxiliares'!$A$236,"INVESTIMENTO","ERRO - VERIFICAR"))))</f>
        <v>CUSTEIO</v>
      </c>
      <c r="Z413" s="64">
        <f t="shared" si="13"/>
        <v>1800</v>
      </c>
      <c r="AA413" s="145"/>
      <c r="AB413" s="145"/>
      <c r="AC413" s="146">
        <v>1800</v>
      </c>
      <c r="AD413" s="122" t="s">
        <v>976</v>
      </c>
      <c r="AE413" s="122" t="s">
        <v>190</v>
      </c>
      <c r="AF413" s="122" t="s">
        <v>177</v>
      </c>
      <c r="AG413" s="122" t="s">
        <v>178</v>
      </c>
      <c r="AH413" s="122" t="s">
        <v>288</v>
      </c>
      <c r="AI413" s="122" t="s">
        <v>179</v>
      </c>
      <c r="AJ413" s="122" t="s">
        <v>176</v>
      </c>
      <c r="AK413" s="122" t="s">
        <v>120</v>
      </c>
      <c r="AL413" s="122" t="s">
        <v>174</v>
      </c>
      <c r="AM413" s="122" t="s">
        <v>119</v>
      </c>
      <c r="AN413" s="122" t="s">
        <v>728</v>
      </c>
      <c r="AO413" s="122" t="s">
        <v>904</v>
      </c>
    </row>
    <row r="414" spans="1:41" x14ac:dyDescent="0.25">
      <c r="A414" s="143" t="s">
        <v>1060</v>
      </c>
      <c r="B414" t="s">
        <v>493</v>
      </c>
      <c r="C414" t="s">
        <v>1061</v>
      </c>
      <c r="D414" t="s">
        <v>51</v>
      </c>
      <c r="E414" t="s">
        <v>117</v>
      </c>
      <c r="F414" s="51" t="str">
        <f>IFERROR(VLOOKUP(D414,'Tabelas auxiliares'!$A$3:$B$61,2,FALSE),"")</f>
        <v>CCNH - COMPRAS COMPARTILHADAS</v>
      </c>
      <c r="G414" s="51" t="str">
        <f>IFERROR(VLOOKUP($B414,'Tabelas auxiliares'!$A$65:$C$102,2,FALSE),"")</f>
        <v>Materiais didáticos e serviços - Graduação</v>
      </c>
      <c r="H414" s="51" t="str">
        <f>IFERROR(VLOOKUP($B414,'Tabelas auxiliares'!$A$65:$C$102,3,FALSE),"")</f>
        <v xml:space="preserve">VIDRARIAS / MATERIAL DE CONSUMO / MANUTENÇÃO DE EQUIPAMENTOS / REAGENTES QUIMICOS / MATERIAIS E SERVIÇOS DIVERSOS PARA LABORATORIOS DIDÁTICOS E CURSOS DE GRADUAÇÃO / EPIS PARA LABORATÓRIOS </v>
      </c>
      <c r="I414" s="144" t="s">
        <v>1409</v>
      </c>
      <c r="J414" s="144" t="s">
        <v>1875</v>
      </c>
      <c r="K414" s="144" t="s">
        <v>1876</v>
      </c>
      <c r="L414" s="144" t="s">
        <v>1017</v>
      </c>
      <c r="M414" s="144" t="s">
        <v>1018</v>
      </c>
      <c r="N414" s="144" t="s">
        <v>177</v>
      </c>
      <c r="O414" s="144" t="s">
        <v>178</v>
      </c>
      <c r="P414" s="144" t="s">
        <v>288</v>
      </c>
      <c r="Q414" s="144" t="s">
        <v>179</v>
      </c>
      <c r="R414" s="144" t="s">
        <v>176</v>
      </c>
      <c r="S414" s="144" t="s">
        <v>120</v>
      </c>
      <c r="T414" s="144" t="s">
        <v>174</v>
      </c>
      <c r="U414" s="144" t="s">
        <v>119</v>
      </c>
      <c r="V414" s="144" t="s">
        <v>786</v>
      </c>
      <c r="W414" s="144" t="s">
        <v>674</v>
      </c>
      <c r="X414" s="51" t="str">
        <f t="shared" si="12"/>
        <v>3</v>
      </c>
      <c r="Y414" s="51" t="str">
        <f>IF(T414="","",IF(T414&lt;&gt;'Tabelas auxiliares'!$B$236,"FOLHA DE PESSOAL",IF(X414='Tabelas auxiliares'!$A$237,"CUSTEIO",IF(X414='Tabelas auxiliares'!$A$236,"INVESTIMENTO","ERRO - VERIFICAR"))))</f>
        <v>CUSTEIO</v>
      </c>
      <c r="Z414" s="64">
        <f t="shared" si="13"/>
        <v>514</v>
      </c>
      <c r="AA414" s="146">
        <v>514</v>
      </c>
      <c r="AB414" s="123"/>
      <c r="AC414" s="124"/>
      <c r="AD414" s="122" t="s">
        <v>977</v>
      </c>
      <c r="AE414" s="122" t="s">
        <v>861</v>
      </c>
      <c r="AF414" s="122" t="s">
        <v>177</v>
      </c>
      <c r="AG414" s="122" t="s">
        <v>178</v>
      </c>
      <c r="AH414" s="122" t="s">
        <v>288</v>
      </c>
      <c r="AI414" s="122" t="s">
        <v>179</v>
      </c>
      <c r="AJ414" s="122" t="s">
        <v>176</v>
      </c>
      <c r="AK414" s="122" t="s">
        <v>120</v>
      </c>
      <c r="AL414" s="122" t="s">
        <v>174</v>
      </c>
      <c r="AM414" s="122" t="s">
        <v>119</v>
      </c>
      <c r="AN414" s="122" t="s">
        <v>862</v>
      </c>
      <c r="AO414" s="122" t="s">
        <v>904</v>
      </c>
    </row>
    <row r="415" spans="1:41" x14ac:dyDescent="0.25">
      <c r="A415" s="143" t="s">
        <v>1060</v>
      </c>
      <c r="B415" t="s">
        <v>493</v>
      </c>
      <c r="C415" t="s">
        <v>1061</v>
      </c>
      <c r="D415" t="s">
        <v>51</v>
      </c>
      <c r="E415" t="s">
        <v>117</v>
      </c>
      <c r="F415" s="51" t="str">
        <f>IFERROR(VLOOKUP(D415,'Tabelas auxiliares'!$A$3:$B$61,2,FALSE),"")</f>
        <v>CCNH - COMPRAS COMPARTILHADAS</v>
      </c>
      <c r="G415" s="51" t="str">
        <f>IFERROR(VLOOKUP($B415,'Tabelas auxiliares'!$A$65:$C$102,2,FALSE),"")</f>
        <v>Materiais didáticos e serviços - Graduação</v>
      </c>
      <c r="H415" s="51" t="str">
        <f>IFERROR(VLOOKUP($B415,'Tabelas auxiliares'!$A$65:$C$102,3,FALSE),"")</f>
        <v xml:space="preserve">VIDRARIAS / MATERIAL DE CONSUMO / MANUTENÇÃO DE EQUIPAMENTOS / REAGENTES QUIMICOS / MATERIAIS E SERVIÇOS DIVERSOS PARA LABORATORIOS DIDÁTICOS E CURSOS DE GRADUAÇÃO / EPIS PARA LABORATÓRIOS </v>
      </c>
      <c r="I415" s="144" t="s">
        <v>1409</v>
      </c>
      <c r="J415" s="144" t="s">
        <v>1875</v>
      </c>
      <c r="K415" s="144" t="s">
        <v>1877</v>
      </c>
      <c r="L415" s="144" t="s">
        <v>1017</v>
      </c>
      <c r="M415" s="144" t="s">
        <v>1019</v>
      </c>
      <c r="N415" s="144" t="s">
        <v>177</v>
      </c>
      <c r="O415" s="144" t="s">
        <v>178</v>
      </c>
      <c r="P415" s="144" t="s">
        <v>288</v>
      </c>
      <c r="Q415" s="144" t="s">
        <v>179</v>
      </c>
      <c r="R415" s="144" t="s">
        <v>176</v>
      </c>
      <c r="S415" s="144" t="s">
        <v>120</v>
      </c>
      <c r="T415" s="144" t="s">
        <v>174</v>
      </c>
      <c r="U415" s="144" t="s">
        <v>119</v>
      </c>
      <c r="V415" s="144" t="s">
        <v>786</v>
      </c>
      <c r="W415" s="144" t="s">
        <v>674</v>
      </c>
      <c r="X415" s="51" t="str">
        <f t="shared" si="12"/>
        <v>3</v>
      </c>
      <c r="Y415" s="51" t="str">
        <f>IF(T415="","",IF(T415&lt;&gt;'Tabelas auxiliares'!$B$236,"FOLHA DE PESSOAL",IF(X415='Tabelas auxiliares'!$A$237,"CUSTEIO",IF(X415='Tabelas auxiliares'!$A$236,"INVESTIMENTO","ERRO - VERIFICAR"))))</f>
        <v>CUSTEIO</v>
      </c>
      <c r="Z415" s="64">
        <f t="shared" si="13"/>
        <v>350.46</v>
      </c>
      <c r="AA415" s="146">
        <v>350.46</v>
      </c>
      <c r="AB415" s="123"/>
      <c r="AC415" s="123"/>
      <c r="AD415" s="122" t="s">
        <v>978</v>
      </c>
      <c r="AE415" s="122" t="s">
        <v>861</v>
      </c>
      <c r="AF415" s="122" t="s">
        <v>177</v>
      </c>
      <c r="AG415" s="122" t="s">
        <v>178</v>
      </c>
      <c r="AH415" s="122" t="s">
        <v>288</v>
      </c>
      <c r="AI415" s="122" t="s">
        <v>179</v>
      </c>
      <c r="AJ415" s="122" t="s">
        <v>176</v>
      </c>
      <c r="AK415" s="122" t="s">
        <v>120</v>
      </c>
      <c r="AL415" s="122" t="s">
        <v>174</v>
      </c>
      <c r="AM415" s="122" t="s">
        <v>119</v>
      </c>
      <c r="AN415" s="122" t="s">
        <v>862</v>
      </c>
      <c r="AO415" s="122" t="s">
        <v>904</v>
      </c>
    </row>
    <row r="416" spans="1:41" x14ac:dyDescent="0.25">
      <c r="A416" s="143" t="s">
        <v>1060</v>
      </c>
      <c r="B416" t="s">
        <v>493</v>
      </c>
      <c r="C416" t="s">
        <v>1061</v>
      </c>
      <c r="D416" t="s">
        <v>51</v>
      </c>
      <c r="E416" t="s">
        <v>117</v>
      </c>
      <c r="F416" s="51" t="str">
        <f>IFERROR(VLOOKUP(D416,'Tabelas auxiliares'!$A$3:$B$61,2,FALSE),"")</f>
        <v>CCNH - COMPRAS COMPARTILHADAS</v>
      </c>
      <c r="G416" s="51" t="str">
        <f>IFERROR(VLOOKUP($B416,'Tabelas auxiliares'!$A$65:$C$102,2,FALSE),"")</f>
        <v>Materiais didáticos e serviços - Graduação</v>
      </c>
      <c r="H416" s="51" t="str">
        <f>IFERROR(VLOOKUP($B416,'Tabelas auxiliares'!$A$65:$C$102,3,FALSE),"")</f>
        <v xml:space="preserve">VIDRARIAS / MATERIAL DE CONSUMO / MANUTENÇÃO DE EQUIPAMENTOS / REAGENTES QUIMICOS / MATERIAIS E SERVIÇOS DIVERSOS PARA LABORATORIOS DIDÁTICOS E CURSOS DE GRADUAÇÃO / EPIS PARA LABORATÓRIOS </v>
      </c>
      <c r="I416" s="144" t="s">
        <v>1409</v>
      </c>
      <c r="J416" s="144" t="s">
        <v>1875</v>
      </c>
      <c r="K416" s="144" t="s">
        <v>1878</v>
      </c>
      <c r="L416" s="144" t="s">
        <v>1017</v>
      </c>
      <c r="M416" s="144" t="s">
        <v>359</v>
      </c>
      <c r="N416" s="144" t="s">
        <v>177</v>
      </c>
      <c r="O416" s="144" t="s">
        <v>178</v>
      </c>
      <c r="P416" s="144" t="s">
        <v>288</v>
      </c>
      <c r="Q416" s="144" t="s">
        <v>179</v>
      </c>
      <c r="R416" s="144" t="s">
        <v>176</v>
      </c>
      <c r="S416" s="144" t="s">
        <v>120</v>
      </c>
      <c r="T416" s="144" t="s">
        <v>174</v>
      </c>
      <c r="U416" s="144" t="s">
        <v>119</v>
      </c>
      <c r="V416" s="144" t="s">
        <v>786</v>
      </c>
      <c r="W416" s="144" t="s">
        <v>674</v>
      </c>
      <c r="X416" s="51" t="str">
        <f t="shared" si="12"/>
        <v>3</v>
      </c>
      <c r="Y416" s="51" t="str">
        <f>IF(T416="","",IF(T416&lt;&gt;'Tabelas auxiliares'!$B$236,"FOLHA DE PESSOAL",IF(X416='Tabelas auxiliares'!$A$237,"CUSTEIO",IF(X416='Tabelas auxiliares'!$A$236,"INVESTIMENTO","ERRO - VERIFICAR"))))</f>
        <v>CUSTEIO</v>
      </c>
      <c r="Z416" s="64">
        <f t="shared" si="13"/>
        <v>15105.52</v>
      </c>
      <c r="AA416" s="146">
        <v>15105.52</v>
      </c>
      <c r="AB416" s="123"/>
      <c r="AC416" s="123"/>
      <c r="AD416" s="122" t="s">
        <v>979</v>
      </c>
      <c r="AE416" s="122" t="s">
        <v>861</v>
      </c>
      <c r="AF416" s="122" t="s">
        <v>177</v>
      </c>
      <c r="AG416" s="122" t="s">
        <v>178</v>
      </c>
      <c r="AH416" s="122" t="s">
        <v>288</v>
      </c>
      <c r="AI416" s="122" t="s">
        <v>179</v>
      </c>
      <c r="AJ416" s="122" t="s">
        <v>176</v>
      </c>
      <c r="AK416" s="122" t="s">
        <v>120</v>
      </c>
      <c r="AL416" s="122" t="s">
        <v>174</v>
      </c>
      <c r="AM416" s="122" t="s">
        <v>119</v>
      </c>
      <c r="AN416" s="122" t="s">
        <v>862</v>
      </c>
      <c r="AO416" s="122" t="s">
        <v>904</v>
      </c>
    </row>
    <row r="417" spans="1:41" x14ac:dyDescent="0.25">
      <c r="A417" s="143" t="s">
        <v>1060</v>
      </c>
      <c r="B417" t="s">
        <v>493</v>
      </c>
      <c r="C417" t="s">
        <v>1061</v>
      </c>
      <c r="D417" t="s">
        <v>51</v>
      </c>
      <c r="E417" t="s">
        <v>117</v>
      </c>
      <c r="F417" s="51" t="str">
        <f>IFERROR(VLOOKUP(D417,'Tabelas auxiliares'!$A$3:$B$61,2,FALSE),"")</f>
        <v>CCNH - COMPRAS COMPARTILHADAS</v>
      </c>
      <c r="G417" s="51" t="str">
        <f>IFERROR(VLOOKUP($B417,'Tabelas auxiliares'!$A$65:$C$102,2,FALSE),"")</f>
        <v>Materiais didáticos e serviços - Graduação</v>
      </c>
      <c r="H417" s="51" t="str">
        <f>IFERROR(VLOOKUP($B417,'Tabelas auxiliares'!$A$65:$C$102,3,FALSE),"")</f>
        <v xml:space="preserve">VIDRARIAS / MATERIAL DE CONSUMO / MANUTENÇÃO DE EQUIPAMENTOS / REAGENTES QUIMICOS / MATERIAIS E SERVIÇOS DIVERSOS PARA LABORATORIOS DIDÁTICOS E CURSOS DE GRADUAÇÃO / EPIS PARA LABORATÓRIOS </v>
      </c>
      <c r="I417" s="144" t="s">
        <v>1409</v>
      </c>
      <c r="J417" s="144" t="s">
        <v>1875</v>
      </c>
      <c r="K417" s="144" t="s">
        <v>1879</v>
      </c>
      <c r="L417" s="144" t="s">
        <v>872</v>
      </c>
      <c r="M417" s="144" t="s">
        <v>1020</v>
      </c>
      <c r="N417" s="144" t="s">
        <v>177</v>
      </c>
      <c r="O417" s="144" t="s">
        <v>178</v>
      </c>
      <c r="P417" s="144" t="s">
        <v>288</v>
      </c>
      <c r="Q417" s="144" t="s">
        <v>179</v>
      </c>
      <c r="R417" s="144" t="s">
        <v>176</v>
      </c>
      <c r="S417" s="144" t="s">
        <v>120</v>
      </c>
      <c r="T417" s="144" t="s">
        <v>174</v>
      </c>
      <c r="U417" s="144" t="s">
        <v>119</v>
      </c>
      <c r="V417" s="144" t="s">
        <v>786</v>
      </c>
      <c r="W417" s="144" t="s">
        <v>674</v>
      </c>
      <c r="X417" s="51" t="str">
        <f t="shared" si="12"/>
        <v>3</v>
      </c>
      <c r="Y417" s="51" t="str">
        <f>IF(T417="","",IF(T417&lt;&gt;'Tabelas auxiliares'!$B$236,"FOLHA DE PESSOAL",IF(X417='Tabelas auxiliares'!$A$237,"CUSTEIO",IF(X417='Tabelas auxiliares'!$A$236,"INVESTIMENTO","ERRO - VERIFICAR"))))</f>
        <v>CUSTEIO</v>
      </c>
      <c r="Z417" s="64">
        <f t="shared" si="13"/>
        <v>29484.71</v>
      </c>
      <c r="AA417" s="146">
        <v>29484.71</v>
      </c>
      <c r="AB417" s="123"/>
      <c r="AC417" s="124"/>
      <c r="AD417" s="122" t="s">
        <v>1027</v>
      </c>
      <c r="AE417" s="122" t="s">
        <v>861</v>
      </c>
      <c r="AF417" s="122" t="s">
        <v>177</v>
      </c>
      <c r="AG417" s="122" t="s">
        <v>178</v>
      </c>
      <c r="AH417" s="122" t="s">
        <v>288</v>
      </c>
      <c r="AI417" s="122" t="s">
        <v>179</v>
      </c>
      <c r="AJ417" s="122" t="s">
        <v>176</v>
      </c>
      <c r="AK417" s="122" t="s">
        <v>120</v>
      </c>
      <c r="AL417" s="122" t="s">
        <v>174</v>
      </c>
      <c r="AM417" s="122" t="s">
        <v>119</v>
      </c>
      <c r="AN417" s="122" t="s">
        <v>862</v>
      </c>
      <c r="AO417" s="122" t="s">
        <v>904</v>
      </c>
    </row>
    <row r="418" spans="1:41" x14ac:dyDescent="0.25">
      <c r="A418" s="143" t="s">
        <v>1060</v>
      </c>
      <c r="B418" t="s">
        <v>493</v>
      </c>
      <c r="C418" t="s">
        <v>1061</v>
      </c>
      <c r="D418" t="s">
        <v>51</v>
      </c>
      <c r="E418" t="s">
        <v>117</v>
      </c>
      <c r="F418" s="51" t="str">
        <f>IFERROR(VLOOKUP(D418,'Tabelas auxiliares'!$A$3:$B$61,2,FALSE),"")</f>
        <v>CCNH - COMPRAS COMPARTILHADAS</v>
      </c>
      <c r="G418" s="51" t="str">
        <f>IFERROR(VLOOKUP($B418,'Tabelas auxiliares'!$A$65:$C$102,2,FALSE),"")</f>
        <v>Materiais didáticos e serviços - Graduação</v>
      </c>
      <c r="H418" s="51" t="str">
        <f>IFERROR(VLOOKUP($B418,'Tabelas auxiliares'!$A$65:$C$102,3,FALSE),"")</f>
        <v xml:space="preserve">VIDRARIAS / MATERIAL DE CONSUMO / MANUTENÇÃO DE EQUIPAMENTOS / REAGENTES QUIMICOS / MATERIAIS E SERVIÇOS DIVERSOS PARA LABORATORIOS DIDÁTICOS E CURSOS DE GRADUAÇÃO / EPIS PARA LABORATÓRIOS </v>
      </c>
      <c r="I418" s="144" t="s">
        <v>1409</v>
      </c>
      <c r="J418" s="144" t="s">
        <v>1875</v>
      </c>
      <c r="K418" s="144" t="s">
        <v>1880</v>
      </c>
      <c r="L418" s="144" t="s">
        <v>1017</v>
      </c>
      <c r="M418" s="144" t="s">
        <v>356</v>
      </c>
      <c r="N418" s="144" t="s">
        <v>177</v>
      </c>
      <c r="O418" s="144" t="s">
        <v>178</v>
      </c>
      <c r="P418" s="144" t="s">
        <v>288</v>
      </c>
      <c r="Q418" s="144" t="s">
        <v>179</v>
      </c>
      <c r="R418" s="144" t="s">
        <v>176</v>
      </c>
      <c r="S418" s="144" t="s">
        <v>120</v>
      </c>
      <c r="T418" s="144" t="s">
        <v>174</v>
      </c>
      <c r="U418" s="144" t="s">
        <v>119</v>
      </c>
      <c r="V418" s="144" t="s">
        <v>786</v>
      </c>
      <c r="W418" s="144" t="s">
        <v>674</v>
      </c>
      <c r="X418" s="51" t="str">
        <f t="shared" si="12"/>
        <v>3</v>
      </c>
      <c r="Y418" s="51" t="str">
        <f>IF(T418="","",IF(T418&lt;&gt;'Tabelas auxiliares'!$B$236,"FOLHA DE PESSOAL",IF(X418='Tabelas auxiliares'!$A$237,"CUSTEIO",IF(X418='Tabelas auxiliares'!$A$236,"INVESTIMENTO","ERRO - VERIFICAR"))))</f>
        <v>CUSTEIO</v>
      </c>
      <c r="Z418" s="64">
        <f t="shared" si="13"/>
        <v>215</v>
      </c>
      <c r="AA418" s="146">
        <v>215</v>
      </c>
      <c r="AB418" s="123"/>
      <c r="AC418" s="124"/>
      <c r="AD418" s="122" t="s">
        <v>975</v>
      </c>
      <c r="AE418" s="122" t="s">
        <v>861</v>
      </c>
      <c r="AF418" s="122" t="s">
        <v>177</v>
      </c>
      <c r="AG418" s="122" t="s">
        <v>178</v>
      </c>
      <c r="AH418" s="122" t="s">
        <v>288</v>
      </c>
      <c r="AI418" s="122" t="s">
        <v>179</v>
      </c>
      <c r="AJ418" s="122" t="s">
        <v>176</v>
      </c>
      <c r="AK418" s="122" t="s">
        <v>120</v>
      </c>
      <c r="AL418" s="122" t="s">
        <v>174</v>
      </c>
      <c r="AM418" s="122" t="s">
        <v>119</v>
      </c>
      <c r="AN418" s="122" t="s">
        <v>862</v>
      </c>
      <c r="AO418" s="122" t="s">
        <v>904</v>
      </c>
    </row>
    <row r="419" spans="1:41" x14ac:dyDescent="0.25">
      <c r="A419" s="143" t="s">
        <v>1060</v>
      </c>
      <c r="B419" t="s">
        <v>493</v>
      </c>
      <c r="C419" t="s">
        <v>1061</v>
      </c>
      <c r="D419" t="s">
        <v>51</v>
      </c>
      <c r="E419" t="s">
        <v>117</v>
      </c>
      <c r="F419" s="51" t="str">
        <f>IFERROR(VLOOKUP(D419,'Tabelas auxiliares'!$A$3:$B$61,2,FALSE),"")</f>
        <v>CCNH - COMPRAS COMPARTILHADAS</v>
      </c>
      <c r="G419" s="51" t="str">
        <f>IFERROR(VLOOKUP($B419,'Tabelas auxiliares'!$A$65:$C$102,2,FALSE),"")</f>
        <v>Materiais didáticos e serviços - Graduação</v>
      </c>
      <c r="H419" s="51" t="str">
        <f>IFERROR(VLOOKUP($B419,'Tabelas auxiliares'!$A$65:$C$102,3,FALSE),"")</f>
        <v xml:space="preserve">VIDRARIAS / MATERIAL DE CONSUMO / MANUTENÇÃO DE EQUIPAMENTOS / REAGENTES QUIMICOS / MATERIAIS E SERVIÇOS DIVERSOS PARA LABORATORIOS DIDÁTICOS E CURSOS DE GRADUAÇÃO / EPIS PARA LABORATÓRIOS </v>
      </c>
      <c r="I419" s="144" t="s">
        <v>1409</v>
      </c>
      <c r="J419" s="144" t="s">
        <v>1875</v>
      </c>
      <c r="K419" s="144" t="s">
        <v>1881</v>
      </c>
      <c r="L419" s="144" t="s">
        <v>1017</v>
      </c>
      <c r="M419" s="144" t="s">
        <v>1021</v>
      </c>
      <c r="N419" s="144" t="s">
        <v>177</v>
      </c>
      <c r="O419" s="144" t="s">
        <v>178</v>
      </c>
      <c r="P419" s="144" t="s">
        <v>288</v>
      </c>
      <c r="Q419" s="144" t="s">
        <v>179</v>
      </c>
      <c r="R419" s="144" t="s">
        <v>176</v>
      </c>
      <c r="S419" s="144" t="s">
        <v>120</v>
      </c>
      <c r="T419" s="144" t="s">
        <v>174</v>
      </c>
      <c r="U419" s="144" t="s">
        <v>119</v>
      </c>
      <c r="V419" s="144" t="s">
        <v>786</v>
      </c>
      <c r="W419" s="144" t="s">
        <v>674</v>
      </c>
      <c r="X419" s="51" t="str">
        <f t="shared" si="12"/>
        <v>3</v>
      </c>
      <c r="Y419" s="51" t="str">
        <f>IF(T419="","",IF(T419&lt;&gt;'Tabelas auxiliares'!$B$236,"FOLHA DE PESSOAL",IF(X419='Tabelas auxiliares'!$A$237,"CUSTEIO",IF(X419='Tabelas auxiliares'!$A$236,"INVESTIMENTO","ERRO - VERIFICAR"))))</f>
        <v>CUSTEIO</v>
      </c>
      <c r="Z419" s="64">
        <f t="shared" si="13"/>
        <v>2594</v>
      </c>
      <c r="AA419" s="146">
        <v>2594</v>
      </c>
      <c r="AB419" s="123"/>
      <c r="AC419" s="124"/>
      <c r="AD419" s="122" t="s">
        <v>1005</v>
      </c>
      <c r="AE419" s="122" t="s">
        <v>861</v>
      </c>
      <c r="AF419" s="122" t="s">
        <v>177</v>
      </c>
      <c r="AG419" s="122" t="s">
        <v>178</v>
      </c>
      <c r="AH419" s="122" t="s">
        <v>288</v>
      </c>
      <c r="AI419" s="122" t="s">
        <v>179</v>
      </c>
      <c r="AJ419" s="122" t="s">
        <v>176</v>
      </c>
      <c r="AK419" s="122" t="s">
        <v>120</v>
      </c>
      <c r="AL419" s="122" t="s">
        <v>174</v>
      </c>
      <c r="AM419" s="122" t="s">
        <v>119</v>
      </c>
      <c r="AN419" s="122" t="s">
        <v>862</v>
      </c>
      <c r="AO419" s="122" t="s">
        <v>904</v>
      </c>
    </row>
    <row r="420" spans="1:41" x14ac:dyDescent="0.25">
      <c r="A420" s="143" t="s">
        <v>1060</v>
      </c>
      <c r="B420" t="s">
        <v>493</v>
      </c>
      <c r="C420" t="s">
        <v>1061</v>
      </c>
      <c r="D420" t="s">
        <v>51</v>
      </c>
      <c r="E420" t="s">
        <v>117</v>
      </c>
      <c r="F420" s="51" t="str">
        <f>IFERROR(VLOOKUP(D420,'Tabelas auxiliares'!$A$3:$B$61,2,FALSE),"")</f>
        <v>CCNH - COMPRAS COMPARTILHADAS</v>
      </c>
      <c r="G420" s="51" t="str">
        <f>IFERROR(VLOOKUP($B420,'Tabelas auxiliares'!$A$65:$C$102,2,FALSE),"")</f>
        <v>Materiais didáticos e serviços - Graduação</v>
      </c>
      <c r="H420" s="51" t="str">
        <f>IFERROR(VLOOKUP($B420,'Tabelas auxiliares'!$A$65:$C$102,3,FALSE),"")</f>
        <v xml:space="preserve">VIDRARIAS / MATERIAL DE CONSUMO / MANUTENÇÃO DE EQUIPAMENTOS / REAGENTES QUIMICOS / MATERIAIS E SERVIÇOS DIVERSOS PARA LABORATORIOS DIDÁTICOS E CURSOS DE GRADUAÇÃO / EPIS PARA LABORATÓRIOS </v>
      </c>
      <c r="I420" s="144" t="s">
        <v>1409</v>
      </c>
      <c r="J420" s="144" t="s">
        <v>1875</v>
      </c>
      <c r="K420" s="144" t="s">
        <v>1882</v>
      </c>
      <c r="L420" s="144" t="s">
        <v>1017</v>
      </c>
      <c r="M420" s="144" t="s">
        <v>341</v>
      </c>
      <c r="N420" s="144" t="s">
        <v>177</v>
      </c>
      <c r="O420" s="144" t="s">
        <v>178</v>
      </c>
      <c r="P420" s="144" t="s">
        <v>288</v>
      </c>
      <c r="Q420" s="144" t="s">
        <v>179</v>
      </c>
      <c r="R420" s="144" t="s">
        <v>176</v>
      </c>
      <c r="S420" s="144" t="s">
        <v>120</v>
      </c>
      <c r="T420" s="144" t="s">
        <v>174</v>
      </c>
      <c r="U420" s="144" t="s">
        <v>119</v>
      </c>
      <c r="V420" s="144" t="s">
        <v>786</v>
      </c>
      <c r="W420" s="144" t="s">
        <v>674</v>
      </c>
      <c r="X420" s="51" t="str">
        <f t="shared" si="12"/>
        <v>3</v>
      </c>
      <c r="Y420" s="51" t="str">
        <f>IF(T420="","",IF(T420&lt;&gt;'Tabelas auxiliares'!$B$236,"FOLHA DE PESSOAL",IF(X420='Tabelas auxiliares'!$A$237,"CUSTEIO",IF(X420='Tabelas auxiliares'!$A$236,"INVESTIMENTO","ERRO - VERIFICAR"))))</f>
        <v>CUSTEIO</v>
      </c>
      <c r="Z420" s="64">
        <f t="shared" si="13"/>
        <v>97</v>
      </c>
      <c r="AA420" s="146">
        <v>97</v>
      </c>
      <c r="AB420" s="123"/>
      <c r="AC420" s="124"/>
      <c r="AD420" s="122" t="s">
        <v>1005</v>
      </c>
      <c r="AE420" s="122" t="s">
        <v>343</v>
      </c>
      <c r="AF420" s="122" t="s">
        <v>177</v>
      </c>
      <c r="AG420" s="122" t="s">
        <v>178</v>
      </c>
      <c r="AH420" s="122" t="s">
        <v>288</v>
      </c>
      <c r="AI420" s="122" t="s">
        <v>179</v>
      </c>
      <c r="AJ420" s="122" t="s">
        <v>176</v>
      </c>
      <c r="AK420" s="122" t="s">
        <v>120</v>
      </c>
      <c r="AL420" s="122" t="s">
        <v>174</v>
      </c>
      <c r="AM420" s="122" t="s">
        <v>119</v>
      </c>
      <c r="AN420" s="122" t="s">
        <v>862</v>
      </c>
      <c r="AO420" s="122" t="s">
        <v>904</v>
      </c>
    </row>
    <row r="421" spans="1:41" x14ac:dyDescent="0.25">
      <c r="A421" s="143" t="s">
        <v>1060</v>
      </c>
      <c r="B421" t="s">
        <v>493</v>
      </c>
      <c r="C421" t="s">
        <v>1061</v>
      </c>
      <c r="D421" t="s">
        <v>51</v>
      </c>
      <c r="E421" t="s">
        <v>117</v>
      </c>
      <c r="F421" s="51" t="str">
        <f>IFERROR(VLOOKUP(D421,'Tabelas auxiliares'!$A$3:$B$61,2,FALSE),"")</f>
        <v>CCNH - COMPRAS COMPARTILHADAS</v>
      </c>
      <c r="G421" s="51" t="str">
        <f>IFERROR(VLOOKUP($B421,'Tabelas auxiliares'!$A$65:$C$102,2,FALSE),"")</f>
        <v>Materiais didáticos e serviços - Graduação</v>
      </c>
      <c r="H421" s="51" t="str">
        <f>IFERROR(VLOOKUP($B421,'Tabelas auxiliares'!$A$65:$C$102,3,FALSE),"")</f>
        <v xml:space="preserve">VIDRARIAS / MATERIAL DE CONSUMO / MANUTENÇÃO DE EQUIPAMENTOS / REAGENTES QUIMICOS / MATERIAIS E SERVIÇOS DIVERSOS PARA LABORATORIOS DIDÁTICOS E CURSOS DE GRADUAÇÃO / EPIS PARA LABORATÓRIOS </v>
      </c>
      <c r="I421" s="144" t="s">
        <v>1409</v>
      </c>
      <c r="J421" s="144" t="s">
        <v>1875</v>
      </c>
      <c r="K421" s="144" t="s">
        <v>1882</v>
      </c>
      <c r="L421" s="144" t="s">
        <v>1017</v>
      </c>
      <c r="M421" s="144" t="s">
        <v>341</v>
      </c>
      <c r="N421" s="144" t="s">
        <v>177</v>
      </c>
      <c r="O421" s="144" t="s">
        <v>178</v>
      </c>
      <c r="P421" s="144" t="s">
        <v>288</v>
      </c>
      <c r="Q421" s="144" t="s">
        <v>179</v>
      </c>
      <c r="R421" s="144" t="s">
        <v>176</v>
      </c>
      <c r="S421" s="144" t="s">
        <v>120</v>
      </c>
      <c r="T421" s="144" t="s">
        <v>174</v>
      </c>
      <c r="U421" s="144" t="s">
        <v>119</v>
      </c>
      <c r="V421" s="144" t="s">
        <v>1022</v>
      </c>
      <c r="W421" s="144" t="s">
        <v>1023</v>
      </c>
      <c r="X421" s="51" t="str">
        <f t="shared" si="12"/>
        <v>3</v>
      </c>
      <c r="Y421" s="51" t="str">
        <f>IF(T421="","",IF(T421&lt;&gt;'Tabelas auxiliares'!$B$236,"FOLHA DE PESSOAL",IF(X421='Tabelas auxiliares'!$A$237,"CUSTEIO",IF(X421='Tabelas auxiliares'!$A$236,"INVESTIMENTO","ERRO - VERIFICAR"))))</f>
        <v>CUSTEIO</v>
      </c>
      <c r="Z421" s="64">
        <f t="shared" si="13"/>
        <v>456</v>
      </c>
      <c r="AA421" s="146">
        <v>456</v>
      </c>
      <c r="AB421" s="123"/>
      <c r="AC421" s="124"/>
      <c r="AD421" s="122" t="s">
        <v>1005</v>
      </c>
      <c r="AE421" s="122" t="s">
        <v>199</v>
      </c>
      <c r="AF421" s="122" t="s">
        <v>177</v>
      </c>
      <c r="AG421" s="122" t="s">
        <v>178</v>
      </c>
      <c r="AH421" s="122" t="s">
        <v>288</v>
      </c>
      <c r="AI421" s="122" t="s">
        <v>179</v>
      </c>
      <c r="AJ421" s="122" t="s">
        <v>176</v>
      </c>
      <c r="AK421" s="122" t="s">
        <v>120</v>
      </c>
      <c r="AL421" s="122" t="s">
        <v>174</v>
      </c>
      <c r="AM421" s="122" t="s">
        <v>119</v>
      </c>
      <c r="AN421" s="122" t="s">
        <v>728</v>
      </c>
      <c r="AO421" s="122" t="s">
        <v>904</v>
      </c>
    </row>
    <row r="422" spans="1:41" x14ac:dyDescent="0.25">
      <c r="A422" s="143" t="s">
        <v>1060</v>
      </c>
      <c r="B422" t="s">
        <v>493</v>
      </c>
      <c r="C422" t="s">
        <v>1061</v>
      </c>
      <c r="D422" t="s">
        <v>51</v>
      </c>
      <c r="E422" t="s">
        <v>117</v>
      </c>
      <c r="F422" s="51" t="str">
        <f>IFERROR(VLOOKUP(D422,'Tabelas auxiliares'!$A$3:$B$61,2,FALSE),"")</f>
        <v>CCNH - COMPRAS COMPARTILHADAS</v>
      </c>
      <c r="G422" s="51" t="str">
        <f>IFERROR(VLOOKUP($B422,'Tabelas auxiliares'!$A$65:$C$102,2,FALSE),"")</f>
        <v>Materiais didáticos e serviços - Graduação</v>
      </c>
      <c r="H422" s="51" t="str">
        <f>IFERROR(VLOOKUP($B422,'Tabelas auxiliares'!$A$65:$C$102,3,FALSE),"")</f>
        <v xml:space="preserve">VIDRARIAS / MATERIAL DE CONSUMO / MANUTENÇÃO DE EQUIPAMENTOS / REAGENTES QUIMICOS / MATERIAIS E SERVIÇOS DIVERSOS PARA LABORATORIOS DIDÁTICOS E CURSOS DE GRADUAÇÃO / EPIS PARA LABORATÓRIOS </v>
      </c>
      <c r="I422" s="144" t="s">
        <v>1409</v>
      </c>
      <c r="J422" s="144" t="s">
        <v>1875</v>
      </c>
      <c r="K422" s="144" t="s">
        <v>1883</v>
      </c>
      <c r="L422" s="144" t="s">
        <v>1017</v>
      </c>
      <c r="M422" s="144" t="s">
        <v>354</v>
      </c>
      <c r="N422" s="144" t="s">
        <v>177</v>
      </c>
      <c r="O422" s="144" t="s">
        <v>178</v>
      </c>
      <c r="P422" s="144" t="s">
        <v>288</v>
      </c>
      <c r="Q422" s="144" t="s">
        <v>179</v>
      </c>
      <c r="R422" s="144" t="s">
        <v>176</v>
      </c>
      <c r="S422" s="144" t="s">
        <v>120</v>
      </c>
      <c r="T422" s="144" t="s">
        <v>174</v>
      </c>
      <c r="U422" s="144" t="s">
        <v>119</v>
      </c>
      <c r="V422" s="144" t="s">
        <v>786</v>
      </c>
      <c r="W422" s="144" t="s">
        <v>674</v>
      </c>
      <c r="X422" s="51" t="str">
        <f t="shared" si="12"/>
        <v>3</v>
      </c>
      <c r="Y422" s="51" t="str">
        <f>IF(T422="","",IF(T422&lt;&gt;'Tabelas auxiliares'!$B$236,"FOLHA DE PESSOAL",IF(X422='Tabelas auxiliares'!$A$237,"CUSTEIO",IF(X422='Tabelas auxiliares'!$A$236,"INVESTIMENTO","ERRO - VERIFICAR"))))</f>
        <v>CUSTEIO</v>
      </c>
      <c r="Z422" s="64">
        <f t="shared" si="13"/>
        <v>5448.02</v>
      </c>
      <c r="AA422" s="146">
        <v>5448.02</v>
      </c>
      <c r="AB422" s="123"/>
      <c r="AC422" s="124"/>
      <c r="AD422" s="122" t="s">
        <v>978</v>
      </c>
      <c r="AE422" s="122" t="s">
        <v>861</v>
      </c>
      <c r="AF422" s="122" t="s">
        <v>177</v>
      </c>
      <c r="AG422" s="122" t="s">
        <v>178</v>
      </c>
      <c r="AH422" s="122" t="s">
        <v>288</v>
      </c>
      <c r="AI422" s="122" t="s">
        <v>179</v>
      </c>
      <c r="AJ422" s="122" t="s">
        <v>176</v>
      </c>
      <c r="AK422" s="122" t="s">
        <v>120</v>
      </c>
      <c r="AL422" s="122" t="s">
        <v>174</v>
      </c>
      <c r="AM422" s="122" t="s">
        <v>119</v>
      </c>
      <c r="AN422" s="122" t="s">
        <v>862</v>
      </c>
      <c r="AO422" s="122" t="s">
        <v>904</v>
      </c>
    </row>
    <row r="423" spans="1:41" x14ac:dyDescent="0.25">
      <c r="A423" s="143" t="s">
        <v>1060</v>
      </c>
      <c r="B423" t="s">
        <v>493</v>
      </c>
      <c r="C423" t="s">
        <v>1061</v>
      </c>
      <c r="D423" t="s">
        <v>51</v>
      </c>
      <c r="E423" t="s">
        <v>117</v>
      </c>
      <c r="F423" s="51" t="str">
        <f>IFERROR(VLOOKUP(D423,'Tabelas auxiliares'!$A$3:$B$61,2,FALSE),"")</f>
        <v>CCNH - COMPRAS COMPARTILHADAS</v>
      </c>
      <c r="G423" s="51" t="str">
        <f>IFERROR(VLOOKUP($B423,'Tabelas auxiliares'!$A$65:$C$102,2,FALSE),"")</f>
        <v>Materiais didáticos e serviços - Graduação</v>
      </c>
      <c r="H423" s="51" t="str">
        <f>IFERROR(VLOOKUP($B423,'Tabelas auxiliares'!$A$65:$C$102,3,FALSE),"")</f>
        <v xml:space="preserve">VIDRARIAS / MATERIAL DE CONSUMO / MANUTENÇÃO DE EQUIPAMENTOS / REAGENTES QUIMICOS / MATERIAIS E SERVIÇOS DIVERSOS PARA LABORATORIOS DIDÁTICOS E CURSOS DE GRADUAÇÃO / EPIS PARA LABORATÓRIOS </v>
      </c>
      <c r="I423" s="144" t="s">
        <v>1409</v>
      </c>
      <c r="J423" s="144" t="s">
        <v>1875</v>
      </c>
      <c r="K423" s="144" t="s">
        <v>1883</v>
      </c>
      <c r="L423" s="144" t="s">
        <v>1017</v>
      </c>
      <c r="M423" s="144" t="s">
        <v>354</v>
      </c>
      <c r="N423" s="144" t="s">
        <v>177</v>
      </c>
      <c r="O423" s="144" t="s">
        <v>178</v>
      </c>
      <c r="P423" s="144" t="s">
        <v>288</v>
      </c>
      <c r="Q423" s="144" t="s">
        <v>179</v>
      </c>
      <c r="R423" s="144" t="s">
        <v>176</v>
      </c>
      <c r="S423" s="144" t="s">
        <v>120</v>
      </c>
      <c r="T423" s="144" t="s">
        <v>174</v>
      </c>
      <c r="U423" s="144" t="s">
        <v>119</v>
      </c>
      <c r="V423" s="144" t="s">
        <v>1022</v>
      </c>
      <c r="W423" s="144" t="s">
        <v>1023</v>
      </c>
      <c r="X423" s="51" t="str">
        <f t="shared" si="12"/>
        <v>3</v>
      </c>
      <c r="Y423" s="51" t="str">
        <f>IF(T423="","",IF(T423&lt;&gt;'Tabelas auxiliares'!$B$236,"FOLHA DE PESSOAL",IF(X423='Tabelas auxiliares'!$A$237,"CUSTEIO",IF(X423='Tabelas auxiliares'!$A$236,"INVESTIMENTO","ERRO - VERIFICAR"))))</f>
        <v>CUSTEIO</v>
      </c>
      <c r="Z423" s="64">
        <f t="shared" si="13"/>
        <v>209</v>
      </c>
      <c r="AA423" s="146">
        <v>209</v>
      </c>
      <c r="AB423" s="123"/>
      <c r="AC423" s="124"/>
      <c r="AD423" s="122" t="s">
        <v>1028</v>
      </c>
      <c r="AE423" s="122" t="s">
        <v>343</v>
      </c>
      <c r="AF423" s="122" t="s">
        <v>177</v>
      </c>
      <c r="AG423" s="122" t="s">
        <v>178</v>
      </c>
      <c r="AH423" s="122" t="s">
        <v>288</v>
      </c>
      <c r="AI423" s="122" t="s">
        <v>179</v>
      </c>
      <c r="AJ423" s="122" t="s">
        <v>176</v>
      </c>
      <c r="AK423" s="122" t="s">
        <v>120</v>
      </c>
      <c r="AL423" s="122" t="s">
        <v>174</v>
      </c>
      <c r="AM423" s="122" t="s">
        <v>119</v>
      </c>
      <c r="AN423" s="122" t="s">
        <v>862</v>
      </c>
      <c r="AO423" s="122" t="s">
        <v>904</v>
      </c>
    </row>
    <row r="424" spans="1:41" x14ac:dyDescent="0.25">
      <c r="A424" s="143" t="s">
        <v>1060</v>
      </c>
      <c r="B424" t="s">
        <v>493</v>
      </c>
      <c r="C424" t="s">
        <v>1061</v>
      </c>
      <c r="D424" t="s">
        <v>51</v>
      </c>
      <c r="E424" t="s">
        <v>117</v>
      </c>
      <c r="F424" s="51" t="str">
        <f>IFERROR(VLOOKUP(D424,'Tabelas auxiliares'!$A$3:$B$61,2,FALSE),"")</f>
        <v>CCNH - COMPRAS COMPARTILHADAS</v>
      </c>
      <c r="G424" s="51" t="str">
        <f>IFERROR(VLOOKUP($B424,'Tabelas auxiliares'!$A$65:$C$102,2,FALSE),"")</f>
        <v>Materiais didáticos e serviços - Graduação</v>
      </c>
      <c r="H424" s="51" t="str">
        <f>IFERROR(VLOOKUP($B424,'Tabelas auxiliares'!$A$65:$C$102,3,FALSE),"")</f>
        <v xml:space="preserve">VIDRARIAS / MATERIAL DE CONSUMO / MANUTENÇÃO DE EQUIPAMENTOS / REAGENTES QUIMICOS / MATERIAIS E SERVIÇOS DIVERSOS PARA LABORATORIOS DIDÁTICOS E CURSOS DE GRADUAÇÃO / EPIS PARA LABORATÓRIOS </v>
      </c>
      <c r="I424" s="144" t="s">
        <v>1409</v>
      </c>
      <c r="J424" s="144" t="s">
        <v>1875</v>
      </c>
      <c r="K424" s="144" t="s">
        <v>1884</v>
      </c>
      <c r="L424" s="144" t="s">
        <v>872</v>
      </c>
      <c r="M424" s="144" t="s">
        <v>1024</v>
      </c>
      <c r="N424" s="144" t="s">
        <v>177</v>
      </c>
      <c r="O424" s="144" t="s">
        <v>178</v>
      </c>
      <c r="P424" s="144" t="s">
        <v>288</v>
      </c>
      <c r="Q424" s="144" t="s">
        <v>179</v>
      </c>
      <c r="R424" s="144" t="s">
        <v>176</v>
      </c>
      <c r="S424" s="144" t="s">
        <v>120</v>
      </c>
      <c r="T424" s="144" t="s">
        <v>174</v>
      </c>
      <c r="U424" s="144" t="s">
        <v>119</v>
      </c>
      <c r="V424" s="144" t="s">
        <v>786</v>
      </c>
      <c r="W424" s="144" t="s">
        <v>674</v>
      </c>
      <c r="X424" s="51" t="str">
        <f t="shared" si="12"/>
        <v>3</v>
      </c>
      <c r="Y424" s="51" t="str">
        <f>IF(T424="","",IF(T424&lt;&gt;'Tabelas auxiliares'!$B$236,"FOLHA DE PESSOAL",IF(X424='Tabelas auxiliares'!$A$237,"CUSTEIO",IF(X424='Tabelas auxiliares'!$A$236,"INVESTIMENTO","ERRO - VERIFICAR"))))</f>
        <v>CUSTEIO</v>
      </c>
      <c r="Z424" s="64">
        <f t="shared" si="13"/>
        <v>500</v>
      </c>
      <c r="AA424" s="146">
        <v>500</v>
      </c>
      <c r="AB424" s="123"/>
      <c r="AC424" s="124"/>
      <c r="AD424" s="122" t="s">
        <v>980</v>
      </c>
      <c r="AE424" s="122" t="s">
        <v>190</v>
      </c>
      <c r="AF424" s="122" t="s">
        <v>177</v>
      </c>
      <c r="AG424" s="122" t="s">
        <v>178</v>
      </c>
      <c r="AH424" s="122" t="s">
        <v>288</v>
      </c>
      <c r="AI424" s="122" t="s">
        <v>179</v>
      </c>
      <c r="AJ424" s="122" t="s">
        <v>176</v>
      </c>
      <c r="AK424" s="122" t="s">
        <v>120</v>
      </c>
      <c r="AL424" s="122" t="s">
        <v>174</v>
      </c>
      <c r="AM424" s="122" t="s">
        <v>119</v>
      </c>
      <c r="AN424" s="122" t="s">
        <v>728</v>
      </c>
      <c r="AO424" s="122" t="s">
        <v>904</v>
      </c>
    </row>
    <row r="425" spans="1:41" x14ac:dyDescent="0.25">
      <c r="A425" s="143" t="s">
        <v>1060</v>
      </c>
      <c r="B425" t="s">
        <v>493</v>
      </c>
      <c r="C425" t="s">
        <v>1061</v>
      </c>
      <c r="D425" t="s">
        <v>51</v>
      </c>
      <c r="E425" t="s">
        <v>117</v>
      </c>
      <c r="F425" s="51" t="str">
        <f>IFERROR(VLOOKUP(D425,'Tabelas auxiliares'!$A$3:$B$61,2,FALSE),"")</f>
        <v>CCNH - COMPRAS COMPARTILHADAS</v>
      </c>
      <c r="G425" s="51" t="str">
        <f>IFERROR(VLOOKUP($B425,'Tabelas auxiliares'!$A$65:$C$102,2,FALSE),"")</f>
        <v>Materiais didáticos e serviços - Graduação</v>
      </c>
      <c r="H425" s="51" t="str">
        <f>IFERROR(VLOOKUP($B425,'Tabelas auxiliares'!$A$65:$C$102,3,FALSE),"")</f>
        <v xml:space="preserve">VIDRARIAS / MATERIAL DE CONSUMO / MANUTENÇÃO DE EQUIPAMENTOS / REAGENTES QUIMICOS / MATERIAIS E SERVIÇOS DIVERSOS PARA LABORATORIOS DIDÁTICOS E CURSOS DE GRADUAÇÃO / EPIS PARA LABORATÓRIOS </v>
      </c>
      <c r="I425" s="144" t="s">
        <v>1409</v>
      </c>
      <c r="J425" s="144" t="s">
        <v>1875</v>
      </c>
      <c r="K425" s="144" t="s">
        <v>1885</v>
      </c>
      <c r="L425" s="144" t="s">
        <v>1017</v>
      </c>
      <c r="M425" s="144" t="s">
        <v>353</v>
      </c>
      <c r="N425" s="144" t="s">
        <v>177</v>
      </c>
      <c r="O425" s="144" t="s">
        <v>178</v>
      </c>
      <c r="P425" s="144" t="s">
        <v>288</v>
      </c>
      <c r="Q425" s="144" t="s">
        <v>179</v>
      </c>
      <c r="R425" s="144" t="s">
        <v>176</v>
      </c>
      <c r="S425" s="144" t="s">
        <v>120</v>
      </c>
      <c r="T425" s="144" t="s">
        <v>174</v>
      </c>
      <c r="U425" s="144" t="s">
        <v>119</v>
      </c>
      <c r="V425" s="144" t="s">
        <v>1022</v>
      </c>
      <c r="W425" s="144" t="s">
        <v>1023</v>
      </c>
      <c r="X425" s="51" t="str">
        <f t="shared" si="12"/>
        <v>3</v>
      </c>
      <c r="Y425" s="51" t="str">
        <f>IF(T425="","",IF(T425&lt;&gt;'Tabelas auxiliares'!$B$236,"FOLHA DE PESSOAL",IF(X425='Tabelas auxiliares'!$A$237,"CUSTEIO",IF(X425='Tabelas auxiliares'!$A$236,"INVESTIMENTO","ERRO - VERIFICAR"))))</f>
        <v>CUSTEIO</v>
      </c>
      <c r="Z425" s="64">
        <f t="shared" si="13"/>
        <v>1630</v>
      </c>
      <c r="AA425" s="146">
        <v>1630</v>
      </c>
      <c r="AB425" s="123"/>
      <c r="AC425" s="124"/>
      <c r="AD425" s="122" t="s">
        <v>981</v>
      </c>
      <c r="AE425" s="122" t="s">
        <v>190</v>
      </c>
      <c r="AF425" s="122" t="s">
        <v>177</v>
      </c>
      <c r="AG425" s="122" t="s">
        <v>178</v>
      </c>
      <c r="AH425" s="122" t="s">
        <v>288</v>
      </c>
      <c r="AI425" s="122" t="s">
        <v>179</v>
      </c>
      <c r="AJ425" s="122" t="s">
        <v>176</v>
      </c>
      <c r="AK425" s="122" t="s">
        <v>120</v>
      </c>
      <c r="AL425" s="122" t="s">
        <v>174</v>
      </c>
      <c r="AM425" s="122" t="s">
        <v>119</v>
      </c>
      <c r="AN425" s="122" t="s">
        <v>728</v>
      </c>
      <c r="AO425" s="122" t="s">
        <v>904</v>
      </c>
    </row>
    <row r="426" spans="1:41" x14ac:dyDescent="0.25">
      <c r="A426" s="143" t="s">
        <v>1060</v>
      </c>
      <c r="B426" t="s">
        <v>493</v>
      </c>
      <c r="C426" t="s">
        <v>1061</v>
      </c>
      <c r="D426" t="s">
        <v>51</v>
      </c>
      <c r="E426" t="s">
        <v>117</v>
      </c>
      <c r="F426" s="51" t="str">
        <f>IFERROR(VLOOKUP(D426,'Tabelas auxiliares'!$A$3:$B$61,2,FALSE),"")</f>
        <v>CCNH - COMPRAS COMPARTILHADAS</v>
      </c>
      <c r="G426" s="51" t="str">
        <f>IFERROR(VLOOKUP($B426,'Tabelas auxiliares'!$A$65:$C$102,2,FALSE),"")</f>
        <v>Materiais didáticos e serviços - Graduação</v>
      </c>
      <c r="H426" s="51" t="str">
        <f>IFERROR(VLOOKUP($B426,'Tabelas auxiliares'!$A$65:$C$102,3,FALSE),"")</f>
        <v xml:space="preserve">VIDRARIAS / MATERIAL DE CONSUMO / MANUTENÇÃO DE EQUIPAMENTOS / REAGENTES QUIMICOS / MATERIAIS E SERVIÇOS DIVERSOS PARA LABORATORIOS DIDÁTICOS E CURSOS DE GRADUAÇÃO / EPIS PARA LABORATÓRIOS </v>
      </c>
      <c r="I426" s="144" t="s">
        <v>1409</v>
      </c>
      <c r="J426" s="144" t="s">
        <v>1875</v>
      </c>
      <c r="K426" s="144" t="s">
        <v>1886</v>
      </c>
      <c r="L426" s="144" t="s">
        <v>1017</v>
      </c>
      <c r="M426" s="144" t="s">
        <v>355</v>
      </c>
      <c r="N426" s="144" t="s">
        <v>177</v>
      </c>
      <c r="O426" s="144" t="s">
        <v>178</v>
      </c>
      <c r="P426" s="144" t="s">
        <v>288</v>
      </c>
      <c r="Q426" s="144" t="s">
        <v>179</v>
      </c>
      <c r="R426" s="144" t="s">
        <v>176</v>
      </c>
      <c r="S426" s="144" t="s">
        <v>120</v>
      </c>
      <c r="T426" s="144" t="s">
        <v>174</v>
      </c>
      <c r="U426" s="144" t="s">
        <v>119</v>
      </c>
      <c r="V426" s="144" t="s">
        <v>786</v>
      </c>
      <c r="W426" s="144" t="s">
        <v>674</v>
      </c>
      <c r="X426" s="51" t="str">
        <f t="shared" si="12"/>
        <v>3</v>
      </c>
      <c r="Y426" s="51" t="str">
        <f>IF(T426="","",IF(T426&lt;&gt;'Tabelas auxiliares'!$B$236,"FOLHA DE PESSOAL",IF(X426='Tabelas auxiliares'!$A$237,"CUSTEIO",IF(X426='Tabelas auxiliares'!$A$236,"INVESTIMENTO","ERRO - VERIFICAR"))))</f>
        <v>CUSTEIO</v>
      </c>
      <c r="Z426" s="64">
        <f t="shared" si="13"/>
        <v>2965.1</v>
      </c>
      <c r="AA426" s="146">
        <v>2965.1</v>
      </c>
      <c r="AB426" s="123"/>
      <c r="AC426" s="124"/>
      <c r="AD426" s="122" t="s">
        <v>385</v>
      </c>
      <c r="AE426" s="122" t="s">
        <v>382</v>
      </c>
      <c r="AF426" s="122" t="s">
        <v>177</v>
      </c>
      <c r="AG426" s="122" t="s">
        <v>178</v>
      </c>
      <c r="AH426" s="122" t="s">
        <v>288</v>
      </c>
      <c r="AI426" s="122" t="s">
        <v>179</v>
      </c>
      <c r="AJ426" s="122" t="s">
        <v>176</v>
      </c>
      <c r="AK426" s="122" t="s">
        <v>120</v>
      </c>
      <c r="AL426" s="122" t="s">
        <v>174</v>
      </c>
      <c r="AM426" s="122" t="s">
        <v>119</v>
      </c>
      <c r="AN426" s="122" t="s">
        <v>798</v>
      </c>
      <c r="AO426" s="122" t="s">
        <v>684</v>
      </c>
    </row>
    <row r="427" spans="1:41" x14ac:dyDescent="0.25">
      <c r="A427" s="143" t="s">
        <v>1060</v>
      </c>
      <c r="B427" t="s">
        <v>493</v>
      </c>
      <c r="C427" t="s">
        <v>1061</v>
      </c>
      <c r="D427" t="s">
        <v>51</v>
      </c>
      <c r="E427" t="s">
        <v>117</v>
      </c>
      <c r="F427" s="51" t="str">
        <f>IFERROR(VLOOKUP(D427,'Tabelas auxiliares'!$A$3:$B$61,2,FALSE),"")</f>
        <v>CCNH - COMPRAS COMPARTILHADAS</v>
      </c>
      <c r="G427" s="51" t="str">
        <f>IFERROR(VLOOKUP($B427,'Tabelas auxiliares'!$A$65:$C$102,2,FALSE),"")</f>
        <v>Materiais didáticos e serviços - Graduação</v>
      </c>
      <c r="H427" s="51" t="str">
        <f>IFERROR(VLOOKUP($B427,'Tabelas auxiliares'!$A$65:$C$102,3,FALSE),"")</f>
        <v xml:space="preserve">VIDRARIAS / MATERIAL DE CONSUMO / MANUTENÇÃO DE EQUIPAMENTOS / REAGENTES QUIMICOS / MATERIAIS E SERVIÇOS DIVERSOS PARA LABORATORIOS DIDÁTICOS E CURSOS DE GRADUAÇÃO / EPIS PARA LABORATÓRIOS </v>
      </c>
      <c r="I427" s="144" t="s">
        <v>1409</v>
      </c>
      <c r="J427" s="144" t="s">
        <v>1875</v>
      </c>
      <c r="K427" s="144" t="s">
        <v>1887</v>
      </c>
      <c r="L427" s="144" t="s">
        <v>1017</v>
      </c>
      <c r="M427" s="144" t="s">
        <v>1025</v>
      </c>
      <c r="N427" s="144" t="s">
        <v>177</v>
      </c>
      <c r="O427" s="144" t="s">
        <v>178</v>
      </c>
      <c r="P427" s="144" t="s">
        <v>288</v>
      </c>
      <c r="Q427" s="144" t="s">
        <v>179</v>
      </c>
      <c r="R427" s="144" t="s">
        <v>176</v>
      </c>
      <c r="S427" s="144" t="s">
        <v>120</v>
      </c>
      <c r="T427" s="144" t="s">
        <v>174</v>
      </c>
      <c r="U427" s="144" t="s">
        <v>119</v>
      </c>
      <c r="V427" s="144" t="s">
        <v>786</v>
      </c>
      <c r="W427" s="144" t="s">
        <v>674</v>
      </c>
      <c r="X427" s="51" t="str">
        <f t="shared" si="12"/>
        <v>3</v>
      </c>
      <c r="Y427" s="51" t="str">
        <f>IF(T427="","",IF(T427&lt;&gt;'Tabelas auxiliares'!$B$236,"FOLHA DE PESSOAL",IF(X427='Tabelas auxiliares'!$A$237,"CUSTEIO",IF(X427='Tabelas auxiliares'!$A$236,"INVESTIMENTO","ERRO - VERIFICAR"))))</f>
        <v>CUSTEIO</v>
      </c>
      <c r="Z427" s="64">
        <f t="shared" si="13"/>
        <v>3459</v>
      </c>
      <c r="AA427" s="146">
        <v>3459</v>
      </c>
      <c r="AB427" s="123"/>
      <c r="AC427" s="124"/>
      <c r="AD427" s="122" t="s">
        <v>259</v>
      </c>
      <c r="AE427" s="122" t="s">
        <v>260</v>
      </c>
      <c r="AF427" s="122" t="s">
        <v>177</v>
      </c>
      <c r="AG427" s="122" t="s">
        <v>178</v>
      </c>
      <c r="AH427" s="122" t="s">
        <v>288</v>
      </c>
      <c r="AI427" s="122" t="s">
        <v>179</v>
      </c>
      <c r="AJ427" s="122" t="s">
        <v>176</v>
      </c>
      <c r="AK427" s="122" t="s">
        <v>120</v>
      </c>
      <c r="AL427" s="122" t="s">
        <v>174</v>
      </c>
      <c r="AM427" s="122" t="s">
        <v>119</v>
      </c>
      <c r="AN427" s="122" t="s">
        <v>799</v>
      </c>
      <c r="AO427" s="122" t="s">
        <v>685</v>
      </c>
    </row>
    <row r="428" spans="1:41" x14ac:dyDescent="0.25">
      <c r="A428" s="143" t="s">
        <v>1060</v>
      </c>
      <c r="B428" t="s">
        <v>493</v>
      </c>
      <c r="C428" t="s">
        <v>1061</v>
      </c>
      <c r="D428" t="s">
        <v>51</v>
      </c>
      <c r="E428" t="s">
        <v>117</v>
      </c>
      <c r="F428" s="51" t="str">
        <f>IFERROR(VLOOKUP(D428,'Tabelas auxiliares'!$A$3:$B$61,2,FALSE),"")</f>
        <v>CCNH - COMPRAS COMPARTILHADAS</v>
      </c>
      <c r="G428" s="51" t="str">
        <f>IFERROR(VLOOKUP($B428,'Tabelas auxiliares'!$A$65:$C$102,2,FALSE),"")</f>
        <v>Materiais didáticos e serviços - Graduação</v>
      </c>
      <c r="H428" s="51" t="str">
        <f>IFERROR(VLOOKUP($B428,'Tabelas auxiliares'!$A$65:$C$102,3,FALSE),"")</f>
        <v xml:space="preserve">VIDRARIAS / MATERIAL DE CONSUMO / MANUTENÇÃO DE EQUIPAMENTOS / REAGENTES QUIMICOS / MATERIAIS E SERVIÇOS DIVERSOS PARA LABORATORIOS DIDÁTICOS E CURSOS DE GRADUAÇÃO / EPIS PARA LABORATÓRIOS </v>
      </c>
      <c r="I428" s="144" t="s">
        <v>1409</v>
      </c>
      <c r="J428" s="144" t="s">
        <v>1875</v>
      </c>
      <c r="K428" s="144" t="s">
        <v>1888</v>
      </c>
      <c r="L428" s="144" t="s">
        <v>1017</v>
      </c>
      <c r="M428" s="144" t="s">
        <v>358</v>
      </c>
      <c r="N428" s="144" t="s">
        <v>177</v>
      </c>
      <c r="O428" s="144" t="s">
        <v>178</v>
      </c>
      <c r="P428" s="144" t="s">
        <v>288</v>
      </c>
      <c r="Q428" s="144" t="s">
        <v>179</v>
      </c>
      <c r="R428" s="144" t="s">
        <v>176</v>
      </c>
      <c r="S428" s="144" t="s">
        <v>120</v>
      </c>
      <c r="T428" s="144" t="s">
        <v>174</v>
      </c>
      <c r="U428" s="144" t="s">
        <v>119</v>
      </c>
      <c r="V428" s="144" t="s">
        <v>786</v>
      </c>
      <c r="W428" s="144" t="s">
        <v>674</v>
      </c>
      <c r="X428" s="51" t="str">
        <f t="shared" si="12"/>
        <v>3</v>
      </c>
      <c r="Y428" s="51" t="str">
        <f>IF(T428="","",IF(T428&lt;&gt;'Tabelas auxiliares'!$B$236,"FOLHA DE PESSOAL",IF(X428='Tabelas auxiliares'!$A$237,"CUSTEIO",IF(X428='Tabelas auxiliares'!$A$236,"INVESTIMENTO","ERRO - VERIFICAR"))))</f>
        <v>CUSTEIO</v>
      </c>
      <c r="Z428" s="64">
        <f t="shared" si="13"/>
        <v>624</v>
      </c>
      <c r="AA428" s="146">
        <v>624</v>
      </c>
      <c r="AB428" s="123"/>
      <c r="AC428" s="124"/>
      <c r="AD428" s="122" t="s">
        <v>261</v>
      </c>
      <c r="AE428" s="122" t="s">
        <v>262</v>
      </c>
      <c r="AF428" s="122" t="s">
        <v>177</v>
      </c>
      <c r="AG428" s="122" t="s">
        <v>178</v>
      </c>
      <c r="AH428" s="122" t="s">
        <v>288</v>
      </c>
      <c r="AI428" s="122" t="s">
        <v>179</v>
      </c>
      <c r="AJ428" s="122" t="s">
        <v>176</v>
      </c>
      <c r="AK428" s="122" t="s">
        <v>120</v>
      </c>
      <c r="AL428" s="122" t="s">
        <v>174</v>
      </c>
      <c r="AM428" s="122" t="s">
        <v>119</v>
      </c>
      <c r="AN428" s="122" t="s">
        <v>800</v>
      </c>
      <c r="AO428" s="122" t="s">
        <v>686</v>
      </c>
    </row>
    <row r="429" spans="1:41" x14ac:dyDescent="0.25">
      <c r="A429" s="143" t="s">
        <v>1060</v>
      </c>
      <c r="B429" t="s">
        <v>493</v>
      </c>
      <c r="C429" t="s">
        <v>1061</v>
      </c>
      <c r="D429" t="s">
        <v>51</v>
      </c>
      <c r="E429" t="s">
        <v>117</v>
      </c>
      <c r="F429" s="51" t="str">
        <f>IFERROR(VLOOKUP(D429,'Tabelas auxiliares'!$A$3:$B$61,2,FALSE),"")</f>
        <v>CCNH - COMPRAS COMPARTILHADAS</v>
      </c>
      <c r="G429" s="51" t="str">
        <f>IFERROR(VLOOKUP($B429,'Tabelas auxiliares'!$A$65:$C$102,2,FALSE),"")</f>
        <v>Materiais didáticos e serviços - Graduação</v>
      </c>
      <c r="H429" s="51" t="str">
        <f>IFERROR(VLOOKUP($B429,'Tabelas auxiliares'!$A$65:$C$102,3,FALSE),"")</f>
        <v xml:space="preserve">VIDRARIAS / MATERIAL DE CONSUMO / MANUTENÇÃO DE EQUIPAMENTOS / REAGENTES QUIMICOS / MATERIAIS E SERVIÇOS DIVERSOS PARA LABORATORIOS DIDÁTICOS E CURSOS DE GRADUAÇÃO / EPIS PARA LABORATÓRIOS </v>
      </c>
      <c r="I429" s="144" t="s">
        <v>1409</v>
      </c>
      <c r="J429" s="144" t="s">
        <v>1875</v>
      </c>
      <c r="K429" s="144" t="s">
        <v>1889</v>
      </c>
      <c r="L429" s="144" t="s">
        <v>1017</v>
      </c>
      <c r="M429" s="144" t="s">
        <v>1890</v>
      </c>
      <c r="N429" s="144" t="s">
        <v>177</v>
      </c>
      <c r="O429" s="144" t="s">
        <v>178</v>
      </c>
      <c r="P429" s="144" t="s">
        <v>288</v>
      </c>
      <c r="Q429" s="144" t="s">
        <v>179</v>
      </c>
      <c r="R429" s="144" t="s">
        <v>176</v>
      </c>
      <c r="S429" s="144" t="s">
        <v>120</v>
      </c>
      <c r="T429" s="144" t="s">
        <v>174</v>
      </c>
      <c r="U429" s="144" t="s">
        <v>119</v>
      </c>
      <c r="V429" s="144" t="s">
        <v>1022</v>
      </c>
      <c r="W429" s="144" t="s">
        <v>1023</v>
      </c>
      <c r="X429" s="51" t="str">
        <f t="shared" si="12"/>
        <v>3</v>
      </c>
      <c r="Y429" s="51" t="str">
        <f>IF(T429="","",IF(T429&lt;&gt;'Tabelas auxiliares'!$B$236,"FOLHA DE PESSOAL",IF(X429='Tabelas auxiliares'!$A$237,"CUSTEIO",IF(X429='Tabelas auxiliares'!$A$236,"INVESTIMENTO","ERRO - VERIFICAR"))))</f>
        <v>CUSTEIO</v>
      </c>
      <c r="Z429" s="64">
        <f t="shared" si="13"/>
        <v>375</v>
      </c>
      <c r="AA429" s="146">
        <v>375</v>
      </c>
      <c r="AB429" s="123"/>
      <c r="AC429" s="124"/>
      <c r="AD429" s="122" t="s">
        <v>387</v>
      </c>
      <c r="AE429" s="122" t="s">
        <v>388</v>
      </c>
      <c r="AF429" s="122" t="s">
        <v>177</v>
      </c>
      <c r="AG429" s="122" t="s">
        <v>178</v>
      </c>
      <c r="AH429" s="122" t="s">
        <v>288</v>
      </c>
      <c r="AI429" s="122" t="s">
        <v>179</v>
      </c>
      <c r="AJ429" s="122" t="s">
        <v>176</v>
      </c>
      <c r="AK429" s="122" t="s">
        <v>120</v>
      </c>
      <c r="AL429" s="122" t="s">
        <v>174</v>
      </c>
      <c r="AM429" s="122" t="s">
        <v>119</v>
      </c>
      <c r="AN429" s="122" t="s">
        <v>801</v>
      </c>
      <c r="AO429" s="122" t="s">
        <v>687</v>
      </c>
    </row>
    <row r="430" spans="1:41" x14ac:dyDescent="0.25">
      <c r="A430" s="143" t="s">
        <v>1060</v>
      </c>
      <c r="B430" t="s">
        <v>493</v>
      </c>
      <c r="C430" t="s">
        <v>1061</v>
      </c>
      <c r="D430" t="s">
        <v>51</v>
      </c>
      <c r="E430" t="s">
        <v>117</v>
      </c>
      <c r="F430" s="51" t="str">
        <f>IFERROR(VLOOKUP(D430,'Tabelas auxiliares'!$A$3:$B$61,2,FALSE),"")</f>
        <v>CCNH - COMPRAS COMPARTILHADAS</v>
      </c>
      <c r="G430" s="51" t="str">
        <f>IFERROR(VLOOKUP($B430,'Tabelas auxiliares'!$A$65:$C$102,2,FALSE),"")</f>
        <v>Materiais didáticos e serviços - Graduação</v>
      </c>
      <c r="H430" s="51" t="str">
        <f>IFERROR(VLOOKUP($B430,'Tabelas auxiliares'!$A$65:$C$102,3,FALSE),"")</f>
        <v xml:space="preserve">VIDRARIAS / MATERIAL DE CONSUMO / MANUTENÇÃO DE EQUIPAMENTOS / REAGENTES QUIMICOS / MATERIAIS E SERVIÇOS DIVERSOS PARA LABORATORIOS DIDÁTICOS E CURSOS DE GRADUAÇÃO / EPIS PARA LABORATÓRIOS </v>
      </c>
      <c r="I430" s="144" t="s">
        <v>1409</v>
      </c>
      <c r="J430" s="144" t="s">
        <v>1875</v>
      </c>
      <c r="K430" s="144" t="s">
        <v>1891</v>
      </c>
      <c r="L430" s="144" t="s">
        <v>1017</v>
      </c>
      <c r="M430" s="144" t="s">
        <v>1026</v>
      </c>
      <c r="N430" s="144" t="s">
        <v>177</v>
      </c>
      <c r="O430" s="144" t="s">
        <v>178</v>
      </c>
      <c r="P430" s="144" t="s">
        <v>288</v>
      </c>
      <c r="Q430" s="144" t="s">
        <v>179</v>
      </c>
      <c r="R430" s="144" t="s">
        <v>176</v>
      </c>
      <c r="S430" s="144" t="s">
        <v>120</v>
      </c>
      <c r="T430" s="144" t="s">
        <v>174</v>
      </c>
      <c r="U430" s="144" t="s">
        <v>119</v>
      </c>
      <c r="V430" s="144" t="s">
        <v>786</v>
      </c>
      <c r="W430" s="144" t="s">
        <v>674</v>
      </c>
      <c r="X430" s="51" t="str">
        <f t="shared" si="12"/>
        <v>3</v>
      </c>
      <c r="Y430" s="51" t="str">
        <f>IF(T430="","",IF(T430&lt;&gt;'Tabelas auxiliares'!$B$236,"FOLHA DE PESSOAL",IF(X430='Tabelas auxiliares'!$A$237,"CUSTEIO",IF(X430='Tabelas auxiliares'!$A$236,"INVESTIMENTO","ERRO - VERIFICAR"))))</f>
        <v>CUSTEIO</v>
      </c>
      <c r="Z430" s="64">
        <f t="shared" si="13"/>
        <v>816</v>
      </c>
      <c r="AA430" s="146">
        <v>816</v>
      </c>
      <c r="AB430" s="123"/>
      <c r="AC430" s="124"/>
      <c r="AD430" s="122" t="s">
        <v>387</v>
      </c>
      <c r="AE430" s="122" t="s">
        <v>388</v>
      </c>
      <c r="AF430" s="122" t="s">
        <v>177</v>
      </c>
      <c r="AG430" s="122" t="s">
        <v>178</v>
      </c>
      <c r="AH430" s="122" t="s">
        <v>288</v>
      </c>
      <c r="AI430" s="122" t="s">
        <v>179</v>
      </c>
      <c r="AJ430" s="122" t="s">
        <v>176</v>
      </c>
      <c r="AK430" s="122" t="s">
        <v>120</v>
      </c>
      <c r="AL430" s="122" t="s">
        <v>174</v>
      </c>
      <c r="AM430" s="122" t="s">
        <v>119</v>
      </c>
      <c r="AN430" s="122" t="s">
        <v>802</v>
      </c>
      <c r="AO430" s="122" t="s">
        <v>688</v>
      </c>
    </row>
    <row r="431" spans="1:41" x14ac:dyDescent="0.25">
      <c r="A431" s="143" t="s">
        <v>1060</v>
      </c>
      <c r="B431" t="s">
        <v>493</v>
      </c>
      <c r="C431" t="s">
        <v>1061</v>
      </c>
      <c r="D431" t="s">
        <v>51</v>
      </c>
      <c r="E431" t="s">
        <v>117</v>
      </c>
      <c r="F431" s="51" t="str">
        <f>IFERROR(VLOOKUP(D431,'Tabelas auxiliares'!$A$3:$B$61,2,FALSE),"")</f>
        <v>CCNH - COMPRAS COMPARTILHADAS</v>
      </c>
      <c r="G431" s="51" t="str">
        <f>IFERROR(VLOOKUP($B431,'Tabelas auxiliares'!$A$65:$C$102,2,FALSE),"")</f>
        <v>Materiais didáticos e serviços - Graduação</v>
      </c>
      <c r="H431" s="51" t="str">
        <f>IFERROR(VLOOKUP($B431,'Tabelas auxiliares'!$A$65:$C$102,3,FALSE),"")</f>
        <v xml:space="preserve">VIDRARIAS / MATERIAL DE CONSUMO / MANUTENÇÃO DE EQUIPAMENTOS / REAGENTES QUIMICOS / MATERIAIS E SERVIÇOS DIVERSOS PARA LABORATORIOS DIDÁTICOS E CURSOS DE GRADUAÇÃO / EPIS PARA LABORATÓRIOS </v>
      </c>
      <c r="I431" s="144" t="s">
        <v>1376</v>
      </c>
      <c r="J431" s="144" t="s">
        <v>1875</v>
      </c>
      <c r="K431" s="144" t="s">
        <v>1892</v>
      </c>
      <c r="L431" s="144" t="s">
        <v>1017</v>
      </c>
      <c r="M431" s="144" t="s">
        <v>357</v>
      </c>
      <c r="N431" s="144" t="s">
        <v>177</v>
      </c>
      <c r="O431" s="144" t="s">
        <v>178</v>
      </c>
      <c r="P431" s="144" t="s">
        <v>288</v>
      </c>
      <c r="Q431" s="144" t="s">
        <v>179</v>
      </c>
      <c r="R431" s="144" t="s">
        <v>176</v>
      </c>
      <c r="S431" s="144" t="s">
        <v>120</v>
      </c>
      <c r="T431" s="144" t="s">
        <v>174</v>
      </c>
      <c r="U431" s="144" t="s">
        <v>119</v>
      </c>
      <c r="V431" s="144" t="s">
        <v>786</v>
      </c>
      <c r="W431" s="144" t="s">
        <v>674</v>
      </c>
      <c r="X431" s="51" t="str">
        <f t="shared" si="12"/>
        <v>3</v>
      </c>
      <c r="Y431" s="51" t="str">
        <f>IF(T431="","",IF(T431&lt;&gt;'Tabelas auxiliares'!$B$236,"FOLHA DE PESSOAL",IF(X431='Tabelas auxiliares'!$A$237,"CUSTEIO",IF(X431='Tabelas auxiliares'!$A$236,"INVESTIMENTO","ERRO - VERIFICAR"))))</f>
        <v>CUSTEIO</v>
      </c>
      <c r="Z431" s="64">
        <f t="shared" si="13"/>
        <v>8141.59</v>
      </c>
      <c r="AA431" s="146">
        <v>8141.59</v>
      </c>
      <c r="AB431" s="123"/>
      <c r="AC431" s="124"/>
      <c r="AD431" s="122" t="s">
        <v>689</v>
      </c>
      <c r="AE431" s="122" t="s">
        <v>386</v>
      </c>
      <c r="AF431" s="122" t="s">
        <v>177</v>
      </c>
      <c r="AG431" s="122" t="s">
        <v>178</v>
      </c>
      <c r="AH431" s="122" t="s">
        <v>288</v>
      </c>
      <c r="AI431" s="122" t="s">
        <v>179</v>
      </c>
      <c r="AJ431" s="122" t="s">
        <v>176</v>
      </c>
      <c r="AK431" s="122" t="s">
        <v>120</v>
      </c>
      <c r="AL431" s="122" t="s">
        <v>174</v>
      </c>
      <c r="AM431" s="122" t="s">
        <v>119</v>
      </c>
      <c r="AN431" s="122" t="s">
        <v>795</v>
      </c>
      <c r="AO431" s="122" t="s">
        <v>681</v>
      </c>
    </row>
    <row r="432" spans="1:41" x14ac:dyDescent="0.25">
      <c r="A432" s="143" t="s">
        <v>1060</v>
      </c>
      <c r="B432" t="s">
        <v>493</v>
      </c>
      <c r="C432" t="s">
        <v>1061</v>
      </c>
      <c r="D432" t="s">
        <v>51</v>
      </c>
      <c r="E432" t="s">
        <v>117</v>
      </c>
      <c r="F432" s="51" t="str">
        <f>IFERROR(VLOOKUP(D432,'Tabelas auxiliares'!$A$3:$B$61,2,FALSE),"")</f>
        <v>CCNH - COMPRAS COMPARTILHADAS</v>
      </c>
      <c r="G432" s="51" t="str">
        <f>IFERROR(VLOOKUP($B432,'Tabelas auxiliares'!$A$65:$C$102,2,FALSE),"")</f>
        <v>Materiais didáticos e serviços - Graduação</v>
      </c>
      <c r="H432" s="51" t="str">
        <f>IFERROR(VLOOKUP($B432,'Tabelas auxiliares'!$A$65:$C$102,3,FALSE),"")</f>
        <v xml:space="preserve">VIDRARIAS / MATERIAL DE CONSUMO / MANUTENÇÃO DE EQUIPAMENTOS / REAGENTES QUIMICOS / MATERIAIS E SERVIÇOS DIVERSOS PARA LABORATORIOS DIDÁTICOS E CURSOS DE GRADUAÇÃO / EPIS PARA LABORATÓRIOS </v>
      </c>
      <c r="I432" s="144" t="s">
        <v>1376</v>
      </c>
      <c r="J432" s="144" t="s">
        <v>1875</v>
      </c>
      <c r="K432" s="144" t="s">
        <v>1893</v>
      </c>
      <c r="L432" s="144" t="s">
        <v>1017</v>
      </c>
      <c r="M432" s="144" t="s">
        <v>359</v>
      </c>
      <c r="N432" s="144" t="s">
        <v>177</v>
      </c>
      <c r="O432" s="144" t="s">
        <v>178</v>
      </c>
      <c r="P432" s="144" t="s">
        <v>288</v>
      </c>
      <c r="Q432" s="144" t="s">
        <v>179</v>
      </c>
      <c r="R432" s="144" t="s">
        <v>176</v>
      </c>
      <c r="S432" s="144" t="s">
        <v>120</v>
      </c>
      <c r="T432" s="144" t="s">
        <v>174</v>
      </c>
      <c r="U432" s="144" t="s">
        <v>119</v>
      </c>
      <c r="V432" s="144" t="s">
        <v>786</v>
      </c>
      <c r="W432" s="144" t="s">
        <v>674</v>
      </c>
      <c r="X432" s="51" t="str">
        <f t="shared" si="12"/>
        <v>3</v>
      </c>
      <c r="Y432" s="51" t="str">
        <f>IF(T432="","",IF(T432&lt;&gt;'Tabelas auxiliares'!$B$236,"FOLHA DE PESSOAL",IF(X432='Tabelas auxiliares'!$A$237,"CUSTEIO",IF(X432='Tabelas auxiliares'!$A$236,"INVESTIMENTO","ERRO - VERIFICAR"))))</f>
        <v>CUSTEIO</v>
      </c>
      <c r="Z432" s="64">
        <f t="shared" si="13"/>
        <v>178.4</v>
      </c>
      <c r="AA432" s="146">
        <v>178.4</v>
      </c>
      <c r="AB432" s="123"/>
      <c r="AC432" s="124"/>
      <c r="AD432" s="122" t="s">
        <v>387</v>
      </c>
      <c r="AE432" s="122" t="s">
        <v>388</v>
      </c>
      <c r="AF432" s="122" t="s">
        <v>177</v>
      </c>
      <c r="AG432" s="122" t="s">
        <v>178</v>
      </c>
      <c r="AH432" s="122" t="s">
        <v>288</v>
      </c>
      <c r="AI432" s="122" t="s">
        <v>179</v>
      </c>
      <c r="AJ432" s="122" t="s">
        <v>176</v>
      </c>
      <c r="AK432" s="122" t="s">
        <v>120</v>
      </c>
      <c r="AL432" s="122" t="s">
        <v>174</v>
      </c>
      <c r="AM432" s="122" t="s">
        <v>119</v>
      </c>
      <c r="AN432" s="122" t="s">
        <v>801</v>
      </c>
      <c r="AO432" s="122" t="s">
        <v>687</v>
      </c>
    </row>
    <row r="433" spans="1:41" x14ac:dyDescent="0.25">
      <c r="A433" s="143" t="s">
        <v>1060</v>
      </c>
      <c r="B433" t="s">
        <v>493</v>
      </c>
      <c r="C433" t="s">
        <v>1061</v>
      </c>
      <c r="D433" t="s">
        <v>51</v>
      </c>
      <c r="E433" t="s">
        <v>117</v>
      </c>
      <c r="F433" s="51" t="str">
        <f>IFERROR(VLOOKUP(D433,'Tabelas auxiliares'!$A$3:$B$61,2,FALSE),"")</f>
        <v>CCNH - COMPRAS COMPARTILHADAS</v>
      </c>
      <c r="G433" s="51" t="str">
        <f>IFERROR(VLOOKUP($B433,'Tabelas auxiliares'!$A$65:$C$102,2,FALSE),"")</f>
        <v>Materiais didáticos e serviços - Graduação</v>
      </c>
      <c r="H433" s="51" t="str">
        <f>IFERROR(VLOOKUP($B433,'Tabelas auxiliares'!$A$65:$C$102,3,FALSE),"")</f>
        <v xml:space="preserve">VIDRARIAS / MATERIAL DE CONSUMO / MANUTENÇÃO DE EQUIPAMENTOS / REAGENTES QUIMICOS / MATERIAIS E SERVIÇOS DIVERSOS PARA LABORATORIOS DIDÁTICOS E CURSOS DE GRADUAÇÃO / EPIS PARA LABORATÓRIOS </v>
      </c>
      <c r="I433" s="144" t="s">
        <v>1376</v>
      </c>
      <c r="J433" s="144" t="s">
        <v>1875</v>
      </c>
      <c r="K433" s="144" t="s">
        <v>1894</v>
      </c>
      <c r="L433" s="144" t="s">
        <v>1017</v>
      </c>
      <c r="M433" s="144" t="s">
        <v>1020</v>
      </c>
      <c r="N433" s="144" t="s">
        <v>177</v>
      </c>
      <c r="O433" s="144" t="s">
        <v>178</v>
      </c>
      <c r="P433" s="144" t="s">
        <v>288</v>
      </c>
      <c r="Q433" s="144" t="s">
        <v>179</v>
      </c>
      <c r="R433" s="144" t="s">
        <v>176</v>
      </c>
      <c r="S433" s="144" t="s">
        <v>120</v>
      </c>
      <c r="T433" s="144" t="s">
        <v>174</v>
      </c>
      <c r="U433" s="144" t="s">
        <v>119</v>
      </c>
      <c r="V433" s="144" t="s">
        <v>786</v>
      </c>
      <c r="W433" s="144" t="s">
        <v>674</v>
      </c>
      <c r="X433" s="51" t="str">
        <f t="shared" si="12"/>
        <v>3</v>
      </c>
      <c r="Y433" s="51" t="str">
        <f>IF(T433="","",IF(T433&lt;&gt;'Tabelas auxiliares'!$B$236,"FOLHA DE PESSOAL",IF(X433='Tabelas auxiliares'!$A$237,"CUSTEIO",IF(X433='Tabelas auxiliares'!$A$236,"INVESTIMENTO","ERRO - VERIFICAR"))))</f>
        <v>CUSTEIO</v>
      </c>
      <c r="Z433" s="64">
        <f t="shared" si="13"/>
        <v>480</v>
      </c>
      <c r="AA433" s="146">
        <v>480</v>
      </c>
      <c r="AB433" s="123"/>
      <c r="AC433" s="124"/>
      <c r="AD433" s="122" t="s">
        <v>387</v>
      </c>
      <c r="AE433" s="122" t="s">
        <v>388</v>
      </c>
      <c r="AF433" s="122" t="s">
        <v>177</v>
      </c>
      <c r="AG433" s="122" t="s">
        <v>178</v>
      </c>
      <c r="AH433" s="122" t="s">
        <v>288</v>
      </c>
      <c r="AI433" s="122" t="s">
        <v>179</v>
      </c>
      <c r="AJ433" s="122" t="s">
        <v>176</v>
      </c>
      <c r="AK433" s="122" t="s">
        <v>120</v>
      </c>
      <c r="AL433" s="122" t="s">
        <v>174</v>
      </c>
      <c r="AM433" s="122" t="s">
        <v>119</v>
      </c>
      <c r="AN433" s="122" t="s">
        <v>802</v>
      </c>
      <c r="AO433" s="122" t="s">
        <v>688</v>
      </c>
    </row>
    <row r="434" spans="1:41" x14ac:dyDescent="0.25">
      <c r="A434" s="143" t="s">
        <v>1060</v>
      </c>
      <c r="B434" t="s">
        <v>493</v>
      </c>
      <c r="C434" t="s">
        <v>1061</v>
      </c>
      <c r="D434" t="s">
        <v>51</v>
      </c>
      <c r="E434" t="s">
        <v>117</v>
      </c>
      <c r="F434" s="51" t="str">
        <f>IFERROR(VLOOKUP(D434,'Tabelas auxiliares'!$A$3:$B$61,2,FALSE),"")</f>
        <v>CCNH - COMPRAS COMPARTILHADAS</v>
      </c>
      <c r="G434" s="51" t="str">
        <f>IFERROR(VLOOKUP($B434,'Tabelas auxiliares'!$A$65:$C$102,2,FALSE),"")</f>
        <v>Materiais didáticos e serviços - Graduação</v>
      </c>
      <c r="H434" s="51" t="str">
        <f>IFERROR(VLOOKUP($B434,'Tabelas auxiliares'!$A$65:$C$102,3,FALSE),"")</f>
        <v xml:space="preserve">VIDRARIAS / MATERIAL DE CONSUMO / MANUTENÇÃO DE EQUIPAMENTOS / REAGENTES QUIMICOS / MATERIAIS E SERVIÇOS DIVERSOS PARA LABORATORIOS DIDÁTICOS E CURSOS DE GRADUAÇÃO / EPIS PARA LABORATÓRIOS </v>
      </c>
      <c r="I434" s="144" t="s">
        <v>1268</v>
      </c>
      <c r="J434" s="144" t="s">
        <v>1875</v>
      </c>
      <c r="K434" s="144" t="s">
        <v>1895</v>
      </c>
      <c r="L434" s="144" t="s">
        <v>1017</v>
      </c>
      <c r="M434" s="144" t="s">
        <v>354</v>
      </c>
      <c r="N434" s="144" t="s">
        <v>177</v>
      </c>
      <c r="O434" s="144" t="s">
        <v>178</v>
      </c>
      <c r="P434" s="144" t="s">
        <v>288</v>
      </c>
      <c r="Q434" s="144" t="s">
        <v>179</v>
      </c>
      <c r="R434" s="144" t="s">
        <v>176</v>
      </c>
      <c r="S434" s="144" t="s">
        <v>120</v>
      </c>
      <c r="T434" s="144" t="s">
        <v>174</v>
      </c>
      <c r="U434" s="144" t="s">
        <v>119</v>
      </c>
      <c r="V434" s="144" t="s">
        <v>786</v>
      </c>
      <c r="W434" s="144" t="s">
        <v>674</v>
      </c>
      <c r="X434" s="51" t="str">
        <f t="shared" si="12"/>
        <v>3</v>
      </c>
      <c r="Y434" s="51" t="str">
        <f>IF(T434="","",IF(T434&lt;&gt;'Tabelas auxiliares'!$B$236,"FOLHA DE PESSOAL",IF(X434='Tabelas auxiliares'!$A$237,"CUSTEIO",IF(X434='Tabelas auxiliares'!$A$236,"INVESTIMENTO","ERRO - VERIFICAR"))))</f>
        <v>CUSTEIO</v>
      </c>
      <c r="Z434" s="64">
        <f t="shared" si="13"/>
        <v>1743.46</v>
      </c>
      <c r="AA434" s="146">
        <v>1743.46</v>
      </c>
      <c r="AB434" s="123"/>
      <c r="AC434" s="123"/>
      <c r="AD434" s="122" t="s">
        <v>387</v>
      </c>
      <c r="AE434" s="122" t="s">
        <v>388</v>
      </c>
      <c r="AF434" s="122" t="s">
        <v>177</v>
      </c>
      <c r="AG434" s="122" t="s">
        <v>178</v>
      </c>
      <c r="AH434" s="122" t="s">
        <v>288</v>
      </c>
      <c r="AI434" s="122" t="s">
        <v>179</v>
      </c>
      <c r="AJ434" s="122" t="s">
        <v>176</v>
      </c>
      <c r="AK434" s="122" t="s">
        <v>120</v>
      </c>
      <c r="AL434" s="122" t="s">
        <v>174</v>
      </c>
      <c r="AM434" s="122" t="s">
        <v>119</v>
      </c>
      <c r="AN434" s="122" t="s">
        <v>828</v>
      </c>
      <c r="AO434" s="122" t="s">
        <v>713</v>
      </c>
    </row>
    <row r="435" spans="1:41" x14ac:dyDescent="0.25">
      <c r="A435" s="143" t="s">
        <v>1060</v>
      </c>
      <c r="B435" t="s">
        <v>493</v>
      </c>
      <c r="C435" t="s">
        <v>1061</v>
      </c>
      <c r="D435" t="s">
        <v>51</v>
      </c>
      <c r="E435" t="s">
        <v>117</v>
      </c>
      <c r="F435" s="51" t="str">
        <f>IFERROR(VLOOKUP(D435,'Tabelas auxiliares'!$A$3:$B$61,2,FALSE),"")</f>
        <v>CCNH - COMPRAS COMPARTILHADAS</v>
      </c>
      <c r="G435" s="51" t="str">
        <f>IFERROR(VLOOKUP($B435,'Tabelas auxiliares'!$A$65:$C$102,2,FALSE),"")</f>
        <v>Materiais didáticos e serviços - Graduação</v>
      </c>
      <c r="H435" s="51" t="str">
        <f>IFERROR(VLOOKUP($B435,'Tabelas auxiliares'!$A$65:$C$102,3,FALSE),"")</f>
        <v xml:space="preserve">VIDRARIAS / MATERIAL DE CONSUMO / MANUTENÇÃO DE EQUIPAMENTOS / REAGENTES QUIMICOS / MATERIAIS E SERVIÇOS DIVERSOS PARA LABORATORIOS DIDÁTICOS E CURSOS DE GRADUAÇÃO / EPIS PARA LABORATÓRIOS </v>
      </c>
      <c r="I435" s="144" t="s">
        <v>1268</v>
      </c>
      <c r="J435" s="144" t="s">
        <v>1875</v>
      </c>
      <c r="K435" s="144" t="s">
        <v>1896</v>
      </c>
      <c r="L435" s="144" t="s">
        <v>1017</v>
      </c>
      <c r="M435" s="144" t="s">
        <v>355</v>
      </c>
      <c r="N435" s="144" t="s">
        <v>177</v>
      </c>
      <c r="O435" s="144" t="s">
        <v>178</v>
      </c>
      <c r="P435" s="144" t="s">
        <v>288</v>
      </c>
      <c r="Q435" s="144" t="s">
        <v>179</v>
      </c>
      <c r="R435" s="144" t="s">
        <v>176</v>
      </c>
      <c r="S435" s="144" t="s">
        <v>120</v>
      </c>
      <c r="T435" s="144" t="s">
        <v>174</v>
      </c>
      <c r="U435" s="144" t="s">
        <v>119</v>
      </c>
      <c r="V435" s="144" t="s">
        <v>786</v>
      </c>
      <c r="W435" s="144" t="s">
        <v>674</v>
      </c>
      <c r="X435" s="51" t="str">
        <f t="shared" si="12"/>
        <v>3</v>
      </c>
      <c r="Y435" s="51" t="str">
        <f>IF(T435="","",IF(T435&lt;&gt;'Tabelas auxiliares'!$B$236,"FOLHA DE PESSOAL",IF(X435='Tabelas auxiliares'!$A$237,"CUSTEIO",IF(X435='Tabelas auxiliares'!$A$236,"INVESTIMENTO","ERRO - VERIFICAR"))))</f>
        <v>CUSTEIO</v>
      </c>
      <c r="Z435" s="64">
        <f t="shared" si="13"/>
        <v>30</v>
      </c>
      <c r="AA435" s="146">
        <v>30</v>
      </c>
      <c r="AB435" s="123"/>
      <c r="AC435" s="123"/>
      <c r="AD435" s="122" t="s">
        <v>263</v>
      </c>
      <c r="AE435" s="122" t="s">
        <v>264</v>
      </c>
      <c r="AF435" s="122" t="s">
        <v>177</v>
      </c>
      <c r="AG435" s="122" t="s">
        <v>178</v>
      </c>
      <c r="AH435" s="122" t="s">
        <v>288</v>
      </c>
      <c r="AI435" s="122" t="s">
        <v>179</v>
      </c>
      <c r="AJ435" s="122" t="s">
        <v>176</v>
      </c>
      <c r="AK435" s="122" t="s">
        <v>120</v>
      </c>
      <c r="AL435" s="122" t="s">
        <v>174</v>
      </c>
      <c r="AM435" s="122" t="s">
        <v>119</v>
      </c>
      <c r="AN435" s="122" t="s">
        <v>803</v>
      </c>
      <c r="AO435" s="122" t="s">
        <v>690</v>
      </c>
    </row>
    <row r="436" spans="1:41" x14ac:dyDescent="0.25">
      <c r="A436" s="143" t="s">
        <v>1060</v>
      </c>
      <c r="B436" t="s">
        <v>493</v>
      </c>
      <c r="C436" t="s">
        <v>1061</v>
      </c>
      <c r="D436" t="s">
        <v>51</v>
      </c>
      <c r="E436" t="s">
        <v>117</v>
      </c>
      <c r="F436" s="51" t="str">
        <f>IFERROR(VLOOKUP(D436,'Tabelas auxiliares'!$A$3:$B$61,2,FALSE),"")</f>
        <v>CCNH - COMPRAS COMPARTILHADAS</v>
      </c>
      <c r="G436" s="51" t="str">
        <f>IFERROR(VLOOKUP($B436,'Tabelas auxiliares'!$A$65:$C$102,2,FALSE),"")</f>
        <v>Materiais didáticos e serviços - Graduação</v>
      </c>
      <c r="H436" s="51" t="str">
        <f>IFERROR(VLOOKUP($B436,'Tabelas auxiliares'!$A$65:$C$102,3,FALSE),"")</f>
        <v xml:space="preserve">VIDRARIAS / MATERIAL DE CONSUMO / MANUTENÇÃO DE EQUIPAMENTOS / REAGENTES QUIMICOS / MATERIAIS E SERVIÇOS DIVERSOS PARA LABORATORIOS DIDÁTICOS E CURSOS DE GRADUAÇÃO / EPIS PARA LABORATÓRIOS </v>
      </c>
      <c r="I436" s="144" t="s">
        <v>1421</v>
      </c>
      <c r="J436" s="144" t="s">
        <v>1897</v>
      </c>
      <c r="K436" s="144" t="s">
        <v>1898</v>
      </c>
      <c r="L436" s="144" t="s">
        <v>1899</v>
      </c>
      <c r="M436" s="144" t="s">
        <v>359</v>
      </c>
      <c r="N436" s="144" t="s">
        <v>177</v>
      </c>
      <c r="O436" s="144" t="s">
        <v>178</v>
      </c>
      <c r="P436" s="144" t="s">
        <v>288</v>
      </c>
      <c r="Q436" s="144" t="s">
        <v>179</v>
      </c>
      <c r="R436" s="144" t="s">
        <v>176</v>
      </c>
      <c r="S436" s="144" t="s">
        <v>120</v>
      </c>
      <c r="T436" s="144" t="s">
        <v>174</v>
      </c>
      <c r="U436" s="144" t="s">
        <v>119</v>
      </c>
      <c r="V436" s="144" t="s">
        <v>786</v>
      </c>
      <c r="W436" s="144" t="s">
        <v>674</v>
      </c>
      <c r="X436" s="51" t="str">
        <f t="shared" si="12"/>
        <v>3</v>
      </c>
      <c r="Y436" s="51" t="str">
        <f>IF(T436="","",IF(T436&lt;&gt;'Tabelas auxiliares'!$B$236,"FOLHA DE PESSOAL",IF(X436='Tabelas auxiliares'!$A$237,"CUSTEIO",IF(X436='Tabelas auxiliares'!$A$236,"INVESTIMENTO","ERRO - VERIFICAR"))))</f>
        <v>CUSTEIO</v>
      </c>
      <c r="Z436" s="64">
        <f t="shared" si="13"/>
        <v>20098</v>
      </c>
      <c r="AA436" s="146">
        <v>20098</v>
      </c>
      <c r="AB436" s="124"/>
      <c r="AC436" s="124"/>
      <c r="AD436" s="122" t="s">
        <v>982</v>
      </c>
      <c r="AE436" s="122" t="s">
        <v>264</v>
      </c>
      <c r="AF436" s="122" t="s">
        <v>177</v>
      </c>
      <c r="AG436" s="122" t="s">
        <v>178</v>
      </c>
      <c r="AH436" s="122" t="s">
        <v>288</v>
      </c>
      <c r="AI436" s="122" t="s">
        <v>179</v>
      </c>
      <c r="AJ436" s="122" t="s">
        <v>176</v>
      </c>
      <c r="AK436" s="122" t="s">
        <v>120</v>
      </c>
      <c r="AL436" s="122" t="s">
        <v>174</v>
      </c>
      <c r="AM436" s="122" t="s">
        <v>119</v>
      </c>
      <c r="AN436" s="122" t="s">
        <v>803</v>
      </c>
      <c r="AO436" s="122" t="s">
        <v>690</v>
      </c>
    </row>
    <row r="437" spans="1:41" x14ac:dyDescent="0.25">
      <c r="A437" s="143" t="s">
        <v>1060</v>
      </c>
      <c r="B437" t="s">
        <v>493</v>
      </c>
      <c r="C437" t="s">
        <v>1061</v>
      </c>
      <c r="D437" t="s">
        <v>51</v>
      </c>
      <c r="E437" t="s">
        <v>117</v>
      </c>
      <c r="F437" s="51" t="str">
        <f>IFERROR(VLOOKUP(D437,'Tabelas auxiliares'!$A$3:$B$61,2,FALSE),"")</f>
        <v>CCNH - COMPRAS COMPARTILHADAS</v>
      </c>
      <c r="G437" s="51" t="str">
        <f>IFERROR(VLOOKUP($B437,'Tabelas auxiliares'!$A$65:$C$102,2,FALSE),"")</f>
        <v>Materiais didáticos e serviços - Graduação</v>
      </c>
      <c r="H437" s="51" t="str">
        <f>IFERROR(VLOOKUP($B437,'Tabelas auxiliares'!$A$65:$C$102,3,FALSE),"")</f>
        <v xml:space="preserve">VIDRARIAS / MATERIAL DE CONSUMO / MANUTENÇÃO DE EQUIPAMENTOS / REAGENTES QUIMICOS / MATERIAIS E SERVIÇOS DIVERSOS PARA LABORATORIOS DIDÁTICOS E CURSOS DE GRADUAÇÃO / EPIS PARA LABORATÓRIOS </v>
      </c>
      <c r="I437" s="144" t="s">
        <v>1421</v>
      </c>
      <c r="J437" s="144" t="s">
        <v>1897</v>
      </c>
      <c r="K437" s="144" t="s">
        <v>1898</v>
      </c>
      <c r="L437" s="144" t="s">
        <v>1899</v>
      </c>
      <c r="M437" s="144" t="s">
        <v>359</v>
      </c>
      <c r="N437" s="144" t="s">
        <v>177</v>
      </c>
      <c r="O437" s="144" t="s">
        <v>178</v>
      </c>
      <c r="P437" s="144" t="s">
        <v>288</v>
      </c>
      <c r="Q437" s="144" t="s">
        <v>179</v>
      </c>
      <c r="R437" s="144" t="s">
        <v>176</v>
      </c>
      <c r="S437" s="144" t="s">
        <v>120</v>
      </c>
      <c r="T437" s="144" t="s">
        <v>174</v>
      </c>
      <c r="U437" s="144" t="s">
        <v>119</v>
      </c>
      <c r="V437" s="144" t="s">
        <v>1022</v>
      </c>
      <c r="W437" s="144" t="s">
        <v>1023</v>
      </c>
      <c r="X437" s="51" t="str">
        <f t="shared" si="12"/>
        <v>3</v>
      </c>
      <c r="Y437" s="51" t="str">
        <f>IF(T437="","",IF(T437&lt;&gt;'Tabelas auxiliares'!$B$236,"FOLHA DE PESSOAL",IF(X437='Tabelas auxiliares'!$A$237,"CUSTEIO",IF(X437='Tabelas auxiliares'!$A$236,"INVESTIMENTO","ERRO - VERIFICAR"))))</f>
        <v>CUSTEIO</v>
      </c>
      <c r="Z437" s="64">
        <f t="shared" si="13"/>
        <v>204</v>
      </c>
      <c r="AA437" s="146">
        <v>204</v>
      </c>
      <c r="AB437" s="123"/>
      <c r="AC437" s="124"/>
      <c r="AD437" s="122" t="s">
        <v>982</v>
      </c>
      <c r="AE437" s="122" t="s">
        <v>389</v>
      </c>
      <c r="AF437" s="122" t="s">
        <v>177</v>
      </c>
      <c r="AG437" s="122" t="s">
        <v>178</v>
      </c>
      <c r="AH437" s="122" t="s">
        <v>288</v>
      </c>
      <c r="AI437" s="122" t="s">
        <v>179</v>
      </c>
      <c r="AJ437" s="122" t="s">
        <v>176</v>
      </c>
      <c r="AK437" s="122" t="s">
        <v>120</v>
      </c>
      <c r="AL437" s="122" t="s">
        <v>174</v>
      </c>
      <c r="AM437" s="122" t="s">
        <v>119</v>
      </c>
      <c r="AN437" s="122" t="s">
        <v>803</v>
      </c>
      <c r="AO437" s="122" t="s">
        <v>690</v>
      </c>
    </row>
    <row r="438" spans="1:41" x14ac:dyDescent="0.25">
      <c r="A438" s="143" t="s">
        <v>1060</v>
      </c>
      <c r="B438" t="s">
        <v>493</v>
      </c>
      <c r="C438" t="s">
        <v>1061</v>
      </c>
      <c r="D438" t="s">
        <v>51</v>
      </c>
      <c r="E438" t="s">
        <v>117</v>
      </c>
      <c r="F438" s="51" t="str">
        <f>IFERROR(VLOOKUP(D438,'Tabelas auxiliares'!$A$3:$B$61,2,FALSE),"")</f>
        <v>CCNH - COMPRAS COMPARTILHADAS</v>
      </c>
      <c r="G438" s="51" t="str">
        <f>IFERROR(VLOOKUP($B438,'Tabelas auxiliares'!$A$65:$C$102,2,FALSE),"")</f>
        <v>Materiais didáticos e serviços - Graduação</v>
      </c>
      <c r="H438" s="51" t="str">
        <f>IFERROR(VLOOKUP($B438,'Tabelas auxiliares'!$A$65:$C$102,3,FALSE),"")</f>
        <v xml:space="preserve">VIDRARIAS / MATERIAL DE CONSUMO / MANUTENÇÃO DE EQUIPAMENTOS / REAGENTES QUIMICOS / MATERIAIS E SERVIÇOS DIVERSOS PARA LABORATORIOS DIDÁTICOS E CURSOS DE GRADUAÇÃO / EPIS PARA LABORATÓRIOS </v>
      </c>
      <c r="I438" s="144" t="s">
        <v>1421</v>
      </c>
      <c r="J438" s="144" t="s">
        <v>1897</v>
      </c>
      <c r="K438" s="144" t="s">
        <v>1900</v>
      </c>
      <c r="L438" s="144" t="s">
        <v>1899</v>
      </c>
      <c r="M438" s="144" t="s">
        <v>1901</v>
      </c>
      <c r="N438" s="144" t="s">
        <v>177</v>
      </c>
      <c r="O438" s="144" t="s">
        <v>178</v>
      </c>
      <c r="P438" s="144" t="s">
        <v>288</v>
      </c>
      <c r="Q438" s="144" t="s">
        <v>179</v>
      </c>
      <c r="R438" s="144" t="s">
        <v>176</v>
      </c>
      <c r="S438" s="144" t="s">
        <v>120</v>
      </c>
      <c r="T438" s="144" t="s">
        <v>174</v>
      </c>
      <c r="U438" s="144" t="s">
        <v>119</v>
      </c>
      <c r="V438" s="144" t="s">
        <v>786</v>
      </c>
      <c r="W438" s="144" t="s">
        <v>674</v>
      </c>
      <c r="X438" s="51" t="str">
        <f t="shared" si="12"/>
        <v>3</v>
      </c>
      <c r="Y438" s="51" t="str">
        <f>IF(T438="","",IF(T438&lt;&gt;'Tabelas auxiliares'!$B$236,"FOLHA DE PESSOAL",IF(X438='Tabelas auxiliares'!$A$237,"CUSTEIO",IF(X438='Tabelas auxiliares'!$A$236,"INVESTIMENTO","ERRO - VERIFICAR"))))</f>
        <v>CUSTEIO</v>
      </c>
      <c r="Z438" s="64">
        <f t="shared" si="13"/>
        <v>2814.2</v>
      </c>
      <c r="AA438" s="146">
        <v>2814.2</v>
      </c>
      <c r="AB438" s="123"/>
      <c r="AC438" s="124"/>
      <c r="AD438" s="122" t="s">
        <v>982</v>
      </c>
      <c r="AE438" s="122" t="s">
        <v>389</v>
      </c>
      <c r="AF438" s="122" t="s">
        <v>177</v>
      </c>
      <c r="AG438" s="122" t="s">
        <v>178</v>
      </c>
      <c r="AH438" s="122" t="s">
        <v>288</v>
      </c>
      <c r="AI438" s="122" t="s">
        <v>179</v>
      </c>
      <c r="AJ438" s="122" t="s">
        <v>176</v>
      </c>
      <c r="AK438" s="122" t="s">
        <v>120</v>
      </c>
      <c r="AL438" s="122" t="s">
        <v>174</v>
      </c>
      <c r="AM438" s="122" t="s">
        <v>119</v>
      </c>
      <c r="AN438" s="122" t="s">
        <v>803</v>
      </c>
      <c r="AO438" s="122" t="s">
        <v>690</v>
      </c>
    </row>
    <row r="439" spans="1:41" x14ac:dyDescent="0.25">
      <c r="A439" s="143" t="s">
        <v>1060</v>
      </c>
      <c r="B439" t="s">
        <v>493</v>
      </c>
      <c r="C439" t="s">
        <v>1061</v>
      </c>
      <c r="D439" t="s">
        <v>51</v>
      </c>
      <c r="E439" t="s">
        <v>117</v>
      </c>
      <c r="F439" s="51" t="str">
        <f>IFERROR(VLOOKUP(D439,'Tabelas auxiliares'!$A$3:$B$61,2,FALSE),"")</f>
        <v>CCNH - COMPRAS COMPARTILHADAS</v>
      </c>
      <c r="G439" s="51" t="str">
        <f>IFERROR(VLOOKUP($B439,'Tabelas auxiliares'!$A$65:$C$102,2,FALSE),"")</f>
        <v>Materiais didáticos e serviços - Graduação</v>
      </c>
      <c r="H439" s="51" t="str">
        <f>IFERROR(VLOOKUP($B439,'Tabelas auxiliares'!$A$65:$C$102,3,FALSE),"")</f>
        <v xml:space="preserve">VIDRARIAS / MATERIAL DE CONSUMO / MANUTENÇÃO DE EQUIPAMENTOS / REAGENTES QUIMICOS / MATERIAIS E SERVIÇOS DIVERSOS PARA LABORATORIOS DIDÁTICOS E CURSOS DE GRADUAÇÃO / EPIS PARA LABORATÓRIOS </v>
      </c>
      <c r="I439" s="144" t="s">
        <v>1421</v>
      </c>
      <c r="J439" s="144" t="s">
        <v>1897</v>
      </c>
      <c r="K439" s="144" t="s">
        <v>1902</v>
      </c>
      <c r="L439" s="144" t="s">
        <v>1899</v>
      </c>
      <c r="M439" s="144" t="s">
        <v>341</v>
      </c>
      <c r="N439" s="144" t="s">
        <v>177</v>
      </c>
      <c r="O439" s="144" t="s">
        <v>178</v>
      </c>
      <c r="P439" s="144" t="s">
        <v>288</v>
      </c>
      <c r="Q439" s="144" t="s">
        <v>179</v>
      </c>
      <c r="R439" s="144" t="s">
        <v>176</v>
      </c>
      <c r="S439" s="144" t="s">
        <v>120</v>
      </c>
      <c r="T439" s="144" t="s">
        <v>174</v>
      </c>
      <c r="U439" s="144" t="s">
        <v>119</v>
      </c>
      <c r="V439" s="144" t="s">
        <v>786</v>
      </c>
      <c r="W439" s="144" t="s">
        <v>674</v>
      </c>
      <c r="X439" s="51" t="str">
        <f t="shared" si="12"/>
        <v>3</v>
      </c>
      <c r="Y439" s="51" t="str">
        <f>IF(T439="","",IF(T439&lt;&gt;'Tabelas auxiliares'!$B$236,"FOLHA DE PESSOAL",IF(X439='Tabelas auxiliares'!$A$237,"CUSTEIO",IF(X439='Tabelas auxiliares'!$A$236,"INVESTIMENTO","ERRO - VERIFICAR"))))</f>
        <v>CUSTEIO</v>
      </c>
      <c r="Z439" s="64">
        <f t="shared" si="13"/>
        <v>909.06</v>
      </c>
      <c r="AA439" s="146">
        <v>909.06</v>
      </c>
      <c r="AB439" s="123"/>
      <c r="AC439" s="123"/>
      <c r="AD439" s="122" t="s">
        <v>263</v>
      </c>
      <c r="AE439" s="122" t="s">
        <v>389</v>
      </c>
      <c r="AF439" s="122" t="s">
        <v>177</v>
      </c>
      <c r="AG439" s="122" t="s">
        <v>178</v>
      </c>
      <c r="AH439" s="122" t="s">
        <v>288</v>
      </c>
      <c r="AI439" s="122" t="s">
        <v>179</v>
      </c>
      <c r="AJ439" s="122" t="s">
        <v>176</v>
      </c>
      <c r="AK439" s="122" t="s">
        <v>120</v>
      </c>
      <c r="AL439" s="122" t="s">
        <v>174</v>
      </c>
      <c r="AM439" s="122" t="s">
        <v>119</v>
      </c>
      <c r="AN439" s="122" t="s">
        <v>803</v>
      </c>
      <c r="AO439" s="122" t="s">
        <v>690</v>
      </c>
    </row>
    <row r="440" spans="1:41" x14ac:dyDescent="0.25">
      <c r="A440" s="143" t="s">
        <v>1060</v>
      </c>
      <c r="B440" t="s">
        <v>493</v>
      </c>
      <c r="C440" t="s">
        <v>1061</v>
      </c>
      <c r="D440" t="s">
        <v>51</v>
      </c>
      <c r="E440" t="s">
        <v>117</v>
      </c>
      <c r="F440" s="51" t="str">
        <f>IFERROR(VLOOKUP(D440,'Tabelas auxiliares'!$A$3:$B$61,2,FALSE),"")</f>
        <v>CCNH - COMPRAS COMPARTILHADAS</v>
      </c>
      <c r="G440" s="51" t="str">
        <f>IFERROR(VLOOKUP($B440,'Tabelas auxiliares'!$A$65:$C$102,2,FALSE),"")</f>
        <v>Materiais didáticos e serviços - Graduação</v>
      </c>
      <c r="H440" s="51" t="str">
        <f>IFERROR(VLOOKUP($B440,'Tabelas auxiliares'!$A$65:$C$102,3,FALSE),"")</f>
        <v xml:space="preserve">VIDRARIAS / MATERIAL DE CONSUMO / MANUTENÇÃO DE EQUIPAMENTOS / REAGENTES QUIMICOS / MATERIAIS E SERVIÇOS DIVERSOS PARA LABORATORIOS DIDÁTICOS E CURSOS DE GRADUAÇÃO / EPIS PARA LABORATÓRIOS </v>
      </c>
      <c r="I440" s="144" t="s">
        <v>1421</v>
      </c>
      <c r="J440" s="144" t="s">
        <v>1897</v>
      </c>
      <c r="K440" s="144" t="s">
        <v>1903</v>
      </c>
      <c r="L440" s="144" t="s">
        <v>1899</v>
      </c>
      <c r="M440" s="144" t="s">
        <v>1904</v>
      </c>
      <c r="N440" s="144" t="s">
        <v>177</v>
      </c>
      <c r="O440" s="144" t="s">
        <v>178</v>
      </c>
      <c r="P440" s="144" t="s">
        <v>288</v>
      </c>
      <c r="Q440" s="144" t="s">
        <v>179</v>
      </c>
      <c r="R440" s="144" t="s">
        <v>176</v>
      </c>
      <c r="S440" s="144" t="s">
        <v>120</v>
      </c>
      <c r="T440" s="144" t="s">
        <v>174</v>
      </c>
      <c r="U440" s="144" t="s">
        <v>119</v>
      </c>
      <c r="V440" s="144" t="s">
        <v>1022</v>
      </c>
      <c r="W440" s="144" t="s">
        <v>1023</v>
      </c>
      <c r="X440" s="51" t="str">
        <f t="shared" si="12"/>
        <v>3</v>
      </c>
      <c r="Y440" s="51" t="str">
        <f>IF(T440="","",IF(T440&lt;&gt;'Tabelas auxiliares'!$B$236,"FOLHA DE PESSOAL",IF(X440='Tabelas auxiliares'!$A$237,"CUSTEIO",IF(X440='Tabelas auxiliares'!$A$236,"INVESTIMENTO","ERRO - VERIFICAR"))))</f>
        <v>CUSTEIO</v>
      </c>
      <c r="Z440" s="64">
        <f t="shared" si="13"/>
        <v>1272.04</v>
      </c>
      <c r="AA440" s="146">
        <v>1272.04</v>
      </c>
      <c r="AB440" s="123"/>
      <c r="AC440" s="123"/>
      <c r="AD440" s="122" t="s">
        <v>263</v>
      </c>
      <c r="AE440" s="122" t="s">
        <v>264</v>
      </c>
      <c r="AF440" s="122" t="s">
        <v>177</v>
      </c>
      <c r="AG440" s="122" t="s">
        <v>178</v>
      </c>
      <c r="AH440" s="122" t="s">
        <v>288</v>
      </c>
      <c r="AI440" s="122" t="s">
        <v>179</v>
      </c>
      <c r="AJ440" s="122" t="s">
        <v>176</v>
      </c>
      <c r="AK440" s="122" t="s">
        <v>120</v>
      </c>
      <c r="AL440" s="122" t="s">
        <v>174</v>
      </c>
      <c r="AM440" s="122" t="s">
        <v>119</v>
      </c>
      <c r="AN440" s="122" t="s">
        <v>803</v>
      </c>
      <c r="AO440" s="122" t="s">
        <v>690</v>
      </c>
    </row>
    <row r="441" spans="1:41" x14ac:dyDescent="0.25">
      <c r="A441" s="143" t="s">
        <v>1060</v>
      </c>
      <c r="B441" t="s">
        <v>493</v>
      </c>
      <c r="C441" t="s">
        <v>1061</v>
      </c>
      <c r="D441" t="s">
        <v>303</v>
      </c>
      <c r="E441" t="s">
        <v>117</v>
      </c>
      <c r="F441" s="51" t="str">
        <f>IFERROR(VLOOKUP(D441,'Tabelas auxiliares'!$A$3:$B$61,2,FALSE),"")</f>
        <v>CCNH - TRI</v>
      </c>
      <c r="G441" s="51" t="str">
        <f>IFERROR(VLOOKUP($B441,'Tabelas auxiliares'!$A$65:$C$102,2,FALSE),"")</f>
        <v>Materiais didáticos e serviços - Graduação</v>
      </c>
      <c r="H441" s="51" t="str">
        <f>IFERROR(VLOOKUP($B441,'Tabelas auxiliares'!$A$65:$C$102,3,FALSE),"")</f>
        <v xml:space="preserve">VIDRARIAS / MATERIAL DE CONSUMO / MANUTENÇÃO DE EQUIPAMENTOS / REAGENTES QUIMICOS / MATERIAIS E SERVIÇOS DIVERSOS PARA LABORATORIOS DIDÁTICOS E CURSOS DE GRADUAÇÃO / EPIS PARA LABORATÓRIOS </v>
      </c>
      <c r="I441" s="144" t="s">
        <v>1376</v>
      </c>
      <c r="J441" s="144" t="s">
        <v>1875</v>
      </c>
      <c r="K441" s="144" t="s">
        <v>1905</v>
      </c>
      <c r="L441" s="144" t="s">
        <v>1017</v>
      </c>
      <c r="M441" s="144" t="s">
        <v>359</v>
      </c>
      <c r="N441" s="144" t="s">
        <v>177</v>
      </c>
      <c r="O441" s="144" t="s">
        <v>178</v>
      </c>
      <c r="P441" s="144" t="s">
        <v>288</v>
      </c>
      <c r="Q441" s="144" t="s">
        <v>179</v>
      </c>
      <c r="R441" s="144" t="s">
        <v>176</v>
      </c>
      <c r="S441" s="144" t="s">
        <v>180</v>
      </c>
      <c r="T441" s="144" t="s">
        <v>174</v>
      </c>
      <c r="U441" s="144" t="s">
        <v>119</v>
      </c>
      <c r="V441" s="144" t="s">
        <v>786</v>
      </c>
      <c r="W441" s="144" t="s">
        <v>674</v>
      </c>
      <c r="X441" s="51" t="str">
        <f t="shared" si="12"/>
        <v>3</v>
      </c>
      <c r="Y441" s="51" t="str">
        <f>IF(T441="","",IF(T441&lt;&gt;'Tabelas auxiliares'!$B$236,"FOLHA DE PESSOAL",IF(X441='Tabelas auxiliares'!$A$237,"CUSTEIO",IF(X441='Tabelas auxiliares'!$A$236,"INVESTIMENTO","ERRO - VERIFICAR"))))</f>
        <v>CUSTEIO</v>
      </c>
      <c r="Z441" s="64">
        <f t="shared" si="13"/>
        <v>89.2</v>
      </c>
      <c r="AA441" s="146">
        <v>89.2</v>
      </c>
      <c r="AB441" s="123"/>
      <c r="AC441" s="123"/>
      <c r="AD441" s="122" t="s">
        <v>265</v>
      </c>
      <c r="AE441" s="122" t="s">
        <v>176</v>
      </c>
      <c r="AF441" s="122" t="s">
        <v>177</v>
      </c>
      <c r="AG441" s="122" t="s">
        <v>178</v>
      </c>
      <c r="AH441" s="122" t="s">
        <v>288</v>
      </c>
      <c r="AI441" s="122" t="s">
        <v>179</v>
      </c>
      <c r="AJ441" s="122" t="s">
        <v>176</v>
      </c>
      <c r="AK441" s="122" t="s">
        <v>120</v>
      </c>
      <c r="AL441" s="122" t="s">
        <v>174</v>
      </c>
      <c r="AM441" s="122" t="s">
        <v>119</v>
      </c>
      <c r="AN441" s="122" t="s">
        <v>804</v>
      </c>
      <c r="AO441" s="122" t="s">
        <v>691</v>
      </c>
    </row>
    <row r="442" spans="1:41" x14ac:dyDescent="0.25">
      <c r="A442" s="143" t="s">
        <v>1060</v>
      </c>
      <c r="B442" t="s">
        <v>493</v>
      </c>
      <c r="C442" t="s">
        <v>1061</v>
      </c>
      <c r="D442" t="s">
        <v>303</v>
      </c>
      <c r="E442" t="s">
        <v>117</v>
      </c>
      <c r="F442" s="51" t="str">
        <f>IFERROR(VLOOKUP(D442,'Tabelas auxiliares'!$A$3:$B$61,2,FALSE),"")</f>
        <v>CCNH - TRI</v>
      </c>
      <c r="G442" s="51" t="str">
        <f>IFERROR(VLOOKUP($B442,'Tabelas auxiliares'!$A$65:$C$102,2,FALSE),"")</f>
        <v>Materiais didáticos e serviços - Graduação</v>
      </c>
      <c r="H442" s="51" t="str">
        <f>IFERROR(VLOOKUP($B442,'Tabelas auxiliares'!$A$65:$C$102,3,FALSE),"")</f>
        <v xml:space="preserve">VIDRARIAS / MATERIAL DE CONSUMO / MANUTENÇÃO DE EQUIPAMENTOS / REAGENTES QUIMICOS / MATERIAIS E SERVIÇOS DIVERSOS PARA LABORATORIOS DIDÁTICOS E CURSOS DE GRADUAÇÃO / EPIS PARA LABORATÓRIOS </v>
      </c>
      <c r="I442" s="144" t="s">
        <v>1376</v>
      </c>
      <c r="J442" s="144" t="s">
        <v>1875</v>
      </c>
      <c r="K442" s="144" t="s">
        <v>1906</v>
      </c>
      <c r="L442" s="144" t="s">
        <v>1017</v>
      </c>
      <c r="M442" s="144" t="s">
        <v>359</v>
      </c>
      <c r="N442" s="144" t="s">
        <v>177</v>
      </c>
      <c r="O442" s="144" t="s">
        <v>178</v>
      </c>
      <c r="P442" s="144" t="s">
        <v>288</v>
      </c>
      <c r="Q442" s="144" t="s">
        <v>179</v>
      </c>
      <c r="R442" s="144" t="s">
        <v>176</v>
      </c>
      <c r="S442" s="144" t="s">
        <v>180</v>
      </c>
      <c r="T442" s="144" t="s">
        <v>174</v>
      </c>
      <c r="U442" s="144" t="s">
        <v>119</v>
      </c>
      <c r="V442" s="144" t="s">
        <v>786</v>
      </c>
      <c r="W442" s="144" t="s">
        <v>674</v>
      </c>
      <c r="X442" s="51" t="str">
        <f t="shared" si="12"/>
        <v>3</v>
      </c>
      <c r="Y442" s="51" t="str">
        <f>IF(T442="","",IF(T442&lt;&gt;'Tabelas auxiliares'!$B$236,"FOLHA DE PESSOAL",IF(X442='Tabelas auxiliares'!$A$237,"CUSTEIO",IF(X442='Tabelas auxiliares'!$A$236,"INVESTIMENTO","ERRO - VERIFICAR"))))</f>
        <v>CUSTEIO</v>
      </c>
      <c r="Z442" s="64">
        <f t="shared" si="13"/>
        <v>103</v>
      </c>
      <c r="AA442" s="146">
        <v>103</v>
      </c>
      <c r="AB442" s="123"/>
      <c r="AC442" s="123"/>
      <c r="AD442" s="122" t="s">
        <v>266</v>
      </c>
      <c r="AE442" s="122" t="s">
        <v>176</v>
      </c>
      <c r="AF442" s="122" t="s">
        <v>177</v>
      </c>
      <c r="AG442" s="122" t="s">
        <v>178</v>
      </c>
      <c r="AH442" s="122" t="s">
        <v>288</v>
      </c>
      <c r="AI442" s="122" t="s">
        <v>179</v>
      </c>
      <c r="AJ442" s="122" t="s">
        <v>176</v>
      </c>
      <c r="AK442" s="122" t="s">
        <v>120</v>
      </c>
      <c r="AL442" s="122" t="s">
        <v>174</v>
      </c>
      <c r="AM442" s="122" t="s">
        <v>119</v>
      </c>
      <c r="AN442" s="122" t="s">
        <v>778</v>
      </c>
      <c r="AO442" s="122" t="s">
        <v>943</v>
      </c>
    </row>
    <row r="443" spans="1:41" x14ac:dyDescent="0.25">
      <c r="A443" s="143" t="s">
        <v>1060</v>
      </c>
      <c r="B443" t="s">
        <v>493</v>
      </c>
      <c r="C443" t="s">
        <v>1061</v>
      </c>
      <c r="D443" t="s">
        <v>303</v>
      </c>
      <c r="E443" t="s">
        <v>117</v>
      </c>
      <c r="F443" s="51" t="str">
        <f>IFERROR(VLOOKUP(D443,'Tabelas auxiliares'!$A$3:$B$61,2,FALSE),"")</f>
        <v>CCNH - TRI</v>
      </c>
      <c r="G443" s="51" t="str">
        <f>IFERROR(VLOOKUP($B443,'Tabelas auxiliares'!$A$65:$C$102,2,FALSE),"")</f>
        <v>Materiais didáticos e serviços - Graduação</v>
      </c>
      <c r="H443" s="51" t="str">
        <f>IFERROR(VLOOKUP($B443,'Tabelas auxiliares'!$A$65:$C$102,3,FALSE),"")</f>
        <v xml:space="preserve">VIDRARIAS / MATERIAL DE CONSUMO / MANUTENÇÃO DE EQUIPAMENTOS / REAGENTES QUIMICOS / MATERIAIS E SERVIÇOS DIVERSOS PARA LABORATORIOS DIDÁTICOS E CURSOS DE GRADUAÇÃO / EPIS PARA LABORATÓRIOS </v>
      </c>
      <c r="I443" s="144" t="s">
        <v>1376</v>
      </c>
      <c r="J443" s="144" t="s">
        <v>1875</v>
      </c>
      <c r="K443" s="144" t="s">
        <v>1907</v>
      </c>
      <c r="L443" s="144" t="s">
        <v>1017</v>
      </c>
      <c r="M443" s="144" t="s">
        <v>1020</v>
      </c>
      <c r="N443" s="144" t="s">
        <v>177</v>
      </c>
      <c r="O443" s="144" t="s">
        <v>178</v>
      </c>
      <c r="P443" s="144" t="s">
        <v>288</v>
      </c>
      <c r="Q443" s="144" t="s">
        <v>179</v>
      </c>
      <c r="R443" s="144" t="s">
        <v>176</v>
      </c>
      <c r="S443" s="144" t="s">
        <v>180</v>
      </c>
      <c r="T443" s="144" t="s">
        <v>174</v>
      </c>
      <c r="U443" s="144" t="s">
        <v>119</v>
      </c>
      <c r="V443" s="144" t="s">
        <v>786</v>
      </c>
      <c r="W443" s="144" t="s">
        <v>674</v>
      </c>
      <c r="X443" s="51" t="str">
        <f t="shared" si="12"/>
        <v>3</v>
      </c>
      <c r="Y443" s="51" t="str">
        <f>IF(T443="","",IF(T443&lt;&gt;'Tabelas auxiliares'!$B$236,"FOLHA DE PESSOAL",IF(X443='Tabelas auxiliares'!$A$237,"CUSTEIO",IF(X443='Tabelas auxiliares'!$A$236,"INVESTIMENTO","ERRO - VERIFICAR"))))</f>
        <v>CUSTEIO</v>
      </c>
      <c r="Z443" s="64">
        <f t="shared" si="13"/>
        <v>120</v>
      </c>
      <c r="AA443" s="146">
        <v>120</v>
      </c>
      <c r="AB443" s="123"/>
      <c r="AC443" s="124"/>
      <c r="AD443" s="122" t="s">
        <v>267</v>
      </c>
      <c r="AE443" s="122" t="s">
        <v>176</v>
      </c>
      <c r="AF443" s="122" t="s">
        <v>177</v>
      </c>
      <c r="AG443" s="122" t="s">
        <v>178</v>
      </c>
      <c r="AH443" s="122" t="s">
        <v>288</v>
      </c>
      <c r="AI443" s="122" t="s">
        <v>179</v>
      </c>
      <c r="AJ443" s="122" t="s">
        <v>176</v>
      </c>
      <c r="AK443" s="122" t="s">
        <v>120</v>
      </c>
      <c r="AL443" s="122" t="s">
        <v>174</v>
      </c>
      <c r="AM443" s="122" t="s">
        <v>119</v>
      </c>
      <c r="AN443" s="122" t="s">
        <v>805</v>
      </c>
      <c r="AO443" s="122" t="s">
        <v>983</v>
      </c>
    </row>
    <row r="444" spans="1:41" x14ac:dyDescent="0.25">
      <c r="A444" s="143" t="s">
        <v>1060</v>
      </c>
      <c r="B444" t="s">
        <v>493</v>
      </c>
      <c r="C444" t="s">
        <v>1061</v>
      </c>
      <c r="D444" t="s">
        <v>303</v>
      </c>
      <c r="E444" t="s">
        <v>117</v>
      </c>
      <c r="F444" s="51" t="str">
        <f>IFERROR(VLOOKUP(D444,'Tabelas auxiliares'!$A$3:$B$61,2,FALSE),"")</f>
        <v>CCNH - TRI</v>
      </c>
      <c r="G444" s="51" t="str">
        <f>IFERROR(VLOOKUP($B444,'Tabelas auxiliares'!$A$65:$C$102,2,FALSE),"")</f>
        <v>Materiais didáticos e serviços - Graduação</v>
      </c>
      <c r="H444" s="51" t="str">
        <f>IFERROR(VLOOKUP($B444,'Tabelas auxiliares'!$A$65:$C$102,3,FALSE),"")</f>
        <v xml:space="preserve">VIDRARIAS / MATERIAL DE CONSUMO / MANUTENÇÃO DE EQUIPAMENTOS / REAGENTES QUIMICOS / MATERIAIS E SERVIÇOS DIVERSOS PARA LABORATORIOS DIDÁTICOS E CURSOS DE GRADUAÇÃO / EPIS PARA LABORATÓRIOS </v>
      </c>
      <c r="I444" s="144" t="s">
        <v>1376</v>
      </c>
      <c r="J444" s="144" t="s">
        <v>1875</v>
      </c>
      <c r="K444" s="144" t="s">
        <v>1908</v>
      </c>
      <c r="L444" s="144" t="s">
        <v>1017</v>
      </c>
      <c r="M444" s="144" t="s">
        <v>1019</v>
      </c>
      <c r="N444" s="144" t="s">
        <v>177</v>
      </c>
      <c r="O444" s="144" t="s">
        <v>178</v>
      </c>
      <c r="P444" s="144" t="s">
        <v>288</v>
      </c>
      <c r="Q444" s="144" t="s">
        <v>179</v>
      </c>
      <c r="R444" s="144" t="s">
        <v>176</v>
      </c>
      <c r="S444" s="144" t="s">
        <v>180</v>
      </c>
      <c r="T444" s="144" t="s">
        <v>174</v>
      </c>
      <c r="U444" s="144" t="s">
        <v>119</v>
      </c>
      <c r="V444" s="144" t="s">
        <v>786</v>
      </c>
      <c r="W444" s="144" t="s">
        <v>674</v>
      </c>
      <c r="X444" s="51" t="str">
        <f t="shared" si="12"/>
        <v>3</v>
      </c>
      <c r="Y444" s="51" t="str">
        <f>IF(T444="","",IF(T444&lt;&gt;'Tabelas auxiliares'!$B$236,"FOLHA DE PESSOAL",IF(X444='Tabelas auxiliares'!$A$237,"CUSTEIO",IF(X444='Tabelas auxiliares'!$A$236,"INVESTIMENTO","ERRO - VERIFICAR"))))</f>
        <v>CUSTEIO</v>
      </c>
      <c r="Z444" s="64">
        <f t="shared" si="13"/>
        <v>344.3</v>
      </c>
      <c r="AA444" s="146">
        <v>344.3</v>
      </c>
      <c r="AB444" s="124"/>
      <c r="AC444" s="124"/>
      <c r="AD444" s="122" t="s">
        <v>268</v>
      </c>
      <c r="AE444" s="122" t="s">
        <v>176</v>
      </c>
      <c r="AF444" s="122" t="s">
        <v>177</v>
      </c>
      <c r="AG444" s="122" t="s">
        <v>178</v>
      </c>
      <c r="AH444" s="122" t="s">
        <v>288</v>
      </c>
      <c r="AI444" s="122" t="s">
        <v>179</v>
      </c>
      <c r="AJ444" s="122" t="s">
        <v>176</v>
      </c>
      <c r="AK444" s="122" t="s">
        <v>120</v>
      </c>
      <c r="AL444" s="122" t="s">
        <v>174</v>
      </c>
      <c r="AM444" s="122" t="s">
        <v>119</v>
      </c>
      <c r="AN444" s="122" t="s">
        <v>804</v>
      </c>
      <c r="AO444" s="122" t="s">
        <v>691</v>
      </c>
    </row>
    <row r="445" spans="1:41" x14ac:dyDescent="0.25">
      <c r="A445" s="143" t="s">
        <v>1060</v>
      </c>
      <c r="B445" t="s">
        <v>493</v>
      </c>
      <c r="C445" t="s">
        <v>1061</v>
      </c>
      <c r="D445" t="s">
        <v>303</v>
      </c>
      <c r="E445" t="s">
        <v>117</v>
      </c>
      <c r="F445" s="51" t="str">
        <f>IFERROR(VLOOKUP(D445,'Tabelas auxiliares'!$A$3:$B$61,2,FALSE),"")</f>
        <v>CCNH - TRI</v>
      </c>
      <c r="G445" s="51" t="str">
        <f>IFERROR(VLOOKUP($B445,'Tabelas auxiliares'!$A$65:$C$102,2,FALSE),"")</f>
        <v>Materiais didáticos e serviços - Graduação</v>
      </c>
      <c r="H445" s="51" t="str">
        <f>IFERROR(VLOOKUP($B445,'Tabelas auxiliares'!$A$65:$C$102,3,FALSE),"")</f>
        <v xml:space="preserve">VIDRARIAS / MATERIAL DE CONSUMO / MANUTENÇÃO DE EQUIPAMENTOS / REAGENTES QUIMICOS / MATERIAIS E SERVIÇOS DIVERSOS PARA LABORATORIOS DIDÁTICOS E CURSOS DE GRADUAÇÃO / EPIS PARA LABORATÓRIOS </v>
      </c>
      <c r="I445" s="144" t="s">
        <v>1376</v>
      </c>
      <c r="J445" s="144" t="s">
        <v>1875</v>
      </c>
      <c r="K445" s="144" t="s">
        <v>1909</v>
      </c>
      <c r="L445" s="144" t="s">
        <v>1017</v>
      </c>
      <c r="M445" s="144" t="s">
        <v>356</v>
      </c>
      <c r="N445" s="144" t="s">
        <v>177</v>
      </c>
      <c r="O445" s="144" t="s">
        <v>178</v>
      </c>
      <c r="P445" s="144" t="s">
        <v>288</v>
      </c>
      <c r="Q445" s="144" t="s">
        <v>179</v>
      </c>
      <c r="R445" s="144" t="s">
        <v>176</v>
      </c>
      <c r="S445" s="144" t="s">
        <v>180</v>
      </c>
      <c r="T445" s="144" t="s">
        <v>174</v>
      </c>
      <c r="U445" s="144" t="s">
        <v>119</v>
      </c>
      <c r="V445" s="144" t="s">
        <v>786</v>
      </c>
      <c r="W445" s="144" t="s">
        <v>674</v>
      </c>
      <c r="X445" s="51" t="str">
        <f t="shared" si="12"/>
        <v>3</v>
      </c>
      <c r="Y445" s="51" t="str">
        <f>IF(T445="","",IF(T445&lt;&gt;'Tabelas auxiliares'!$B$236,"FOLHA DE PESSOAL",IF(X445='Tabelas auxiliares'!$A$237,"CUSTEIO",IF(X445='Tabelas auxiliares'!$A$236,"INVESTIMENTO","ERRO - VERIFICAR"))))</f>
        <v>CUSTEIO</v>
      </c>
      <c r="Z445" s="64">
        <f t="shared" si="13"/>
        <v>274.49</v>
      </c>
      <c r="AA445" s="146">
        <v>274.49</v>
      </c>
      <c r="AB445" s="124"/>
      <c r="AC445" s="124"/>
      <c r="AD445" s="122" t="s">
        <v>286</v>
      </c>
      <c r="AE445" s="122" t="s">
        <v>176</v>
      </c>
      <c r="AF445" s="122" t="s">
        <v>177</v>
      </c>
      <c r="AG445" s="122" t="s">
        <v>178</v>
      </c>
      <c r="AH445" s="122" t="s">
        <v>288</v>
      </c>
      <c r="AI445" s="122" t="s">
        <v>179</v>
      </c>
      <c r="AJ445" s="122" t="s">
        <v>176</v>
      </c>
      <c r="AK445" s="122" t="s">
        <v>120</v>
      </c>
      <c r="AL445" s="122" t="s">
        <v>174</v>
      </c>
      <c r="AM445" s="122" t="s">
        <v>119</v>
      </c>
      <c r="AN445" s="122" t="s">
        <v>778</v>
      </c>
      <c r="AO445" s="122" t="s">
        <v>943</v>
      </c>
    </row>
    <row r="446" spans="1:41" x14ac:dyDescent="0.25">
      <c r="A446" s="143" t="s">
        <v>1060</v>
      </c>
      <c r="B446" t="s">
        <v>493</v>
      </c>
      <c r="C446" t="s">
        <v>1061</v>
      </c>
      <c r="D446" t="s">
        <v>303</v>
      </c>
      <c r="E446" t="s">
        <v>117</v>
      </c>
      <c r="F446" s="51" t="str">
        <f>IFERROR(VLOOKUP(D446,'Tabelas auxiliares'!$A$3:$B$61,2,FALSE),"")</f>
        <v>CCNH - TRI</v>
      </c>
      <c r="G446" s="51" t="str">
        <f>IFERROR(VLOOKUP($B446,'Tabelas auxiliares'!$A$65:$C$102,2,FALSE),"")</f>
        <v>Materiais didáticos e serviços - Graduação</v>
      </c>
      <c r="H446" s="51" t="str">
        <f>IFERROR(VLOOKUP($B446,'Tabelas auxiliares'!$A$65:$C$102,3,FALSE),"")</f>
        <v xml:space="preserve">VIDRARIAS / MATERIAL DE CONSUMO / MANUTENÇÃO DE EQUIPAMENTOS / REAGENTES QUIMICOS / MATERIAIS E SERVIÇOS DIVERSOS PARA LABORATORIOS DIDÁTICOS E CURSOS DE GRADUAÇÃO / EPIS PARA LABORATÓRIOS </v>
      </c>
      <c r="I446" s="144" t="s">
        <v>1376</v>
      </c>
      <c r="J446" s="144" t="s">
        <v>1875</v>
      </c>
      <c r="K446" s="144" t="s">
        <v>1910</v>
      </c>
      <c r="L446" s="144" t="s">
        <v>1017</v>
      </c>
      <c r="M446" s="144" t="s">
        <v>354</v>
      </c>
      <c r="N446" s="144" t="s">
        <v>177</v>
      </c>
      <c r="O446" s="144" t="s">
        <v>178</v>
      </c>
      <c r="P446" s="144" t="s">
        <v>288</v>
      </c>
      <c r="Q446" s="144" t="s">
        <v>179</v>
      </c>
      <c r="R446" s="144" t="s">
        <v>176</v>
      </c>
      <c r="S446" s="144" t="s">
        <v>180</v>
      </c>
      <c r="T446" s="144" t="s">
        <v>174</v>
      </c>
      <c r="U446" s="144" t="s">
        <v>119</v>
      </c>
      <c r="V446" s="144" t="s">
        <v>786</v>
      </c>
      <c r="W446" s="144" t="s">
        <v>674</v>
      </c>
      <c r="X446" s="51" t="str">
        <f t="shared" si="12"/>
        <v>3</v>
      </c>
      <c r="Y446" s="51" t="str">
        <f>IF(T446="","",IF(T446&lt;&gt;'Tabelas auxiliares'!$B$236,"FOLHA DE PESSOAL",IF(X446='Tabelas auxiliares'!$A$237,"CUSTEIO",IF(X446='Tabelas auxiliares'!$A$236,"INVESTIMENTO","ERRO - VERIFICAR"))))</f>
        <v>CUSTEIO</v>
      </c>
      <c r="Z446" s="64">
        <f t="shared" si="13"/>
        <v>572.29</v>
      </c>
      <c r="AA446" s="146">
        <v>572.29</v>
      </c>
      <c r="AB446" s="145"/>
      <c r="AC446" s="145"/>
      <c r="AD446" s="122" t="s">
        <v>436</v>
      </c>
      <c r="AE446" s="122" t="s">
        <v>176</v>
      </c>
      <c r="AF446" s="122" t="s">
        <v>177</v>
      </c>
      <c r="AG446" s="122" t="s">
        <v>178</v>
      </c>
      <c r="AH446" s="122" t="s">
        <v>288</v>
      </c>
      <c r="AI446" s="122" t="s">
        <v>179</v>
      </c>
      <c r="AJ446" s="122" t="s">
        <v>176</v>
      </c>
      <c r="AK446" s="122" t="s">
        <v>120</v>
      </c>
      <c r="AL446" s="122" t="s">
        <v>174</v>
      </c>
      <c r="AM446" s="122" t="s">
        <v>119</v>
      </c>
      <c r="AN446" s="122" t="s">
        <v>804</v>
      </c>
      <c r="AO446" s="122" t="s">
        <v>691</v>
      </c>
    </row>
    <row r="447" spans="1:41" x14ac:dyDescent="0.25">
      <c r="A447" s="143" t="s">
        <v>1060</v>
      </c>
      <c r="B447" t="s">
        <v>493</v>
      </c>
      <c r="C447" t="s">
        <v>1061</v>
      </c>
      <c r="D447" t="s">
        <v>303</v>
      </c>
      <c r="E447" t="s">
        <v>117</v>
      </c>
      <c r="F447" s="51" t="str">
        <f>IFERROR(VLOOKUP(D447,'Tabelas auxiliares'!$A$3:$B$61,2,FALSE),"")</f>
        <v>CCNH - TRI</v>
      </c>
      <c r="G447" s="51" t="str">
        <f>IFERROR(VLOOKUP($B447,'Tabelas auxiliares'!$A$65:$C$102,2,FALSE),"")</f>
        <v>Materiais didáticos e serviços - Graduação</v>
      </c>
      <c r="H447" s="51" t="str">
        <f>IFERROR(VLOOKUP($B447,'Tabelas auxiliares'!$A$65:$C$102,3,FALSE),"")</f>
        <v xml:space="preserve">VIDRARIAS / MATERIAL DE CONSUMO / MANUTENÇÃO DE EQUIPAMENTOS / REAGENTES QUIMICOS / MATERIAIS E SERVIÇOS DIVERSOS PARA LABORATORIOS DIDÁTICOS E CURSOS DE GRADUAÇÃO / EPIS PARA LABORATÓRIOS </v>
      </c>
      <c r="I447" s="144" t="s">
        <v>1376</v>
      </c>
      <c r="J447" s="144" t="s">
        <v>1875</v>
      </c>
      <c r="K447" s="144" t="s">
        <v>1911</v>
      </c>
      <c r="L447" s="144" t="s">
        <v>1017</v>
      </c>
      <c r="M447" s="144" t="s">
        <v>341</v>
      </c>
      <c r="N447" s="144" t="s">
        <v>177</v>
      </c>
      <c r="O447" s="144" t="s">
        <v>178</v>
      </c>
      <c r="P447" s="144" t="s">
        <v>288</v>
      </c>
      <c r="Q447" s="144" t="s">
        <v>179</v>
      </c>
      <c r="R447" s="144" t="s">
        <v>176</v>
      </c>
      <c r="S447" s="144" t="s">
        <v>180</v>
      </c>
      <c r="T447" s="144" t="s">
        <v>174</v>
      </c>
      <c r="U447" s="144" t="s">
        <v>119</v>
      </c>
      <c r="V447" s="144" t="s">
        <v>786</v>
      </c>
      <c r="W447" s="144" t="s">
        <v>674</v>
      </c>
      <c r="X447" s="51" t="str">
        <f t="shared" si="12"/>
        <v>3</v>
      </c>
      <c r="Y447" s="51" t="str">
        <f>IF(T447="","",IF(T447&lt;&gt;'Tabelas auxiliares'!$B$236,"FOLHA DE PESSOAL",IF(X447='Tabelas auxiliares'!$A$237,"CUSTEIO",IF(X447='Tabelas auxiliares'!$A$236,"INVESTIMENTO","ERRO - VERIFICAR"))))</f>
        <v>CUSTEIO</v>
      </c>
      <c r="Z447" s="64">
        <f t="shared" si="13"/>
        <v>146.04</v>
      </c>
      <c r="AA447" s="146">
        <v>146.04</v>
      </c>
      <c r="AB447" s="145"/>
      <c r="AC447" s="145"/>
      <c r="AD447" s="122" t="s">
        <v>984</v>
      </c>
      <c r="AE447" s="122" t="s">
        <v>176</v>
      </c>
      <c r="AF447" s="122" t="s">
        <v>177</v>
      </c>
      <c r="AG447" s="122" t="s">
        <v>178</v>
      </c>
      <c r="AH447" s="122" t="s">
        <v>288</v>
      </c>
      <c r="AI447" s="122" t="s">
        <v>179</v>
      </c>
      <c r="AJ447" s="122" t="s">
        <v>176</v>
      </c>
      <c r="AK447" s="122" t="s">
        <v>120</v>
      </c>
      <c r="AL447" s="122" t="s">
        <v>174</v>
      </c>
      <c r="AM447" s="122" t="s">
        <v>119</v>
      </c>
      <c r="AN447" s="122" t="s">
        <v>804</v>
      </c>
      <c r="AO447" s="122" t="s">
        <v>691</v>
      </c>
    </row>
    <row r="448" spans="1:41" x14ac:dyDescent="0.25">
      <c r="A448" s="143" t="s">
        <v>1060</v>
      </c>
      <c r="B448" t="s">
        <v>493</v>
      </c>
      <c r="C448" t="s">
        <v>1061</v>
      </c>
      <c r="D448" t="s">
        <v>303</v>
      </c>
      <c r="E448" t="s">
        <v>117</v>
      </c>
      <c r="F448" s="51" t="str">
        <f>IFERROR(VLOOKUP(D448,'Tabelas auxiliares'!$A$3:$B$61,2,FALSE),"")</f>
        <v>CCNH - TRI</v>
      </c>
      <c r="G448" s="51" t="str">
        <f>IFERROR(VLOOKUP($B448,'Tabelas auxiliares'!$A$65:$C$102,2,FALSE),"")</f>
        <v>Materiais didáticos e serviços - Graduação</v>
      </c>
      <c r="H448" s="51" t="str">
        <f>IFERROR(VLOOKUP($B448,'Tabelas auxiliares'!$A$65:$C$102,3,FALSE),"")</f>
        <v xml:space="preserve">VIDRARIAS / MATERIAL DE CONSUMO / MANUTENÇÃO DE EQUIPAMENTOS / REAGENTES QUIMICOS / MATERIAIS E SERVIÇOS DIVERSOS PARA LABORATORIOS DIDÁTICOS E CURSOS DE GRADUAÇÃO / EPIS PARA LABORATÓRIOS </v>
      </c>
      <c r="I448" s="144" t="s">
        <v>1376</v>
      </c>
      <c r="J448" s="144" t="s">
        <v>1875</v>
      </c>
      <c r="K448" s="144" t="s">
        <v>1912</v>
      </c>
      <c r="L448" s="144" t="s">
        <v>1017</v>
      </c>
      <c r="M448" s="144" t="s">
        <v>355</v>
      </c>
      <c r="N448" s="144" t="s">
        <v>177</v>
      </c>
      <c r="O448" s="144" t="s">
        <v>178</v>
      </c>
      <c r="P448" s="144" t="s">
        <v>288</v>
      </c>
      <c r="Q448" s="144" t="s">
        <v>179</v>
      </c>
      <c r="R448" s="144" t="s">
        <v>176</v>
      </c>
      <c r="S448" s="144" t="s">
        <v>180</v>
      </c>
      <c r="T448" s="144" t="s">
        <v>174</v>
      </c>
      <c r="U448" s="144" t="s">
        <v>119</v>
      </c>
      <c r="V448" s="144" t="s">
        <v>786</v>
      </c>
      <c r="W448" s="144" t="s">
        <v>674</v>
      </c>
      <c r="X448" s="51" t="str">
        <f t="shared" si="12"/>
        <v>3</v>
      </c>
      <c r="Y448" s="51" t="str">
        <f>IF(T448="","",IF(T448&lt;&gt;'Tabelas auxiliares'!$B$236,"FOLHA DE PESSOAL",IF(X448='Tabelas auxiliares'!$A$237,"CUSTEIO",IF(X448='Tabelas auxiliares'!$A$236,"INVESTIMENTO","ERRO - VERIFICAR"))))</f>
        <v>CUSTEIO</v>
      </c>
      <c r="Z448" s="64">
        <f t="shared" si="13"/>
        <v>45</v>
      </c>
      <c r="AA448" s="146">
        <v>45</v>
      </c>
      <c r="AB448" s="145"/>
      <c r="AC448" s="145"/>
      <c r="AD448" s="122" t="s">
        <v>269</v>
      </c>
      <c r="AE448" s="122" t="s">
        <v>176</v>
      </c>
      <c r="AF448" s="122" t="s">
        <v>177</v>
      </c>
      <c r="AG448" s="122" t="s">
        <v>178</v>
      </c>
      <c r="AH448" s="122" t="s">
        <v>288</v>
      </c>
      <c r="AI448" s="122" t="s">
        <v>179</v>
      </c>
      <c r="AJ448" s="122" t="s">
        <v>176</v>
      </c>
      <c r="AK448" s="122" t="s">
        <v>120</v>
      </c>
      <c r="AL448" s="122" t="s">
        <v>174</v>
      </c>
      <c r="AM448" s="122" t="s">
        <v>119</v>
      </c>
      <c r="AN448" s="122" t="s">
        <v>804</v>
      </c>
      <c r="AO448" s="122" t="s">
        <v>691</v>
      </c>
    </row>
    <row r="449" spans="1:41" x14ac:dyDescent="0.25">
      <c r="A449" s="143" t="s">
        <v>1060</v>
      </c>
      <c r="B449" t="s">
        <v>493</v>
      </c>
      <c r="C449" t="s">
        <v>1061</v>
      </c>
      <c r="D449" t="s">
        <v>303</v>
      </c>
      <c r="E449" t="s">
        <v>117</v>
      </c>
      <c r="F449" s="51" t="str">
        <f>IFERROR(VLOOKUP(D449,'Tabelas auxiliares'!$A$3:$B$61,2,FALSE),"")</f>
        <v>CCNH - TRI</v>
      </c>
      <c r="G449" s="51" t="str">
        <f>IFERROR(VLOOKUP($B449,'Tabelas auxiliares'!$A$65:$C$102,2,FALSE),"")</f>
        <v>Materiais didáticos e serviços - Graduação</v>
      </c>
      <c r="H449" s="51" t="str">
        <f>IFERROR(VLOOKUP($B449,'Tabelas auxiliares'!$A$65:$C$102,3,FALSE),"")</f>
        <v xml:space="preserve">VIDRARIAS / MATERIAL DE CONSUMO / MANUTENÇÃO DE EQUIPAMENTOS / REAGENTES QUIMICOS / MATERIAIS E SERVIÇOS DIVERSOS PARA LABORATORIOS DIDÁTICOS E CURSOS DE GRADUAÇÃO / EPIS PARA LABORATÓRIOS </v>
      </c>
      <c r="I449" s="144" t="s">
        <v>1268</v>
      </c>
      <c r="J449" s="144" t="s">
        <v>1875</v>
      </c>
      <c r="K449" s="144" t="s">
        <v>1913</v>
      </c>
      <c r="L449" s="144" t="s">
        <v>1017</v>
      </c>
      <c r="M449" s="144" t="s">
        <v>1019</v>
      </c>
      <c r="N449" s="144" t="s">
        <v>177</v>
      </c>
      <c r="O449" s="144" t="s">
        <v>178</v>
      </c>
      <c r="P449" s="144" t="s">
        <v>288</v>
      </c>
      <c r="Q449" s="144" t="s">
        <v>179</v>
      </c>
      <c r="R449" s="144" t="s">
        <v>176</v>
      </c>
      <c r="S449" s="144" t="s">
        <v>180</v>
      </c>
      <c r="T449" s="144" t="s">
        <v>174</v>
      </c>
      <c r="U449" s="144" t="s">
        <v>119</v>
      </c>
      <c r="V449" s="144" t="s">
        <v>786</v>
      </c>
      <c r="W449" s="144" t="s">
        <v>674</v>
      </c>
      <c r="X449" s="51" t="str">
        <f t="shared" si="12"/>
        <v>3</v>
      </c>
      <c r="Y449" s="51" t="str">
        <f>IF(T449="","",IF(T449&lt;&gt;'Tabelas auxiliares'!$B$236,"FOLHA DE PESSOAL",IF(X449='Tabelas auxiliares'!$A$237,"CUSTEIO",IF(X449='Tabelas auxiliares'!$A$236,"INVESTIMENTO","ERRO - VERIFICAR"))))</f>
        <v>CUSTEIO</v>
      </c>
      <c r="Z449" s="64">
        <f t="shared" si="13"/>
        <v>116.82</v>
      </c>
      <c r="AA449" s="146">
        <v>116.82</v>
      </c>
      <c r="AB449" s="145"/>
      <c r="AC449" s="145"/>
      <c r="AD449" s="122" t="s">
        <v>437</v>
      </c>
      <c r="AE449" s="122" t="s">
        <v>176</v>
      </c>
      <c r="AF449" s="122" t="s">
        <v>177</v>
      </c>
      <c r="AG449" s="122" t="s">
        <v>178</v>
      </c>
      <c r="AH449" s="122" t="s">
        <v>288</v>
      </c>
      <c r="AI449" s="122" t="s">
        <v>179</v>
      </c>
      <c r="AJ449" s="122" t="s">
        <v>176</v>
      </c>
      <c r="AK449" s="122" t="s">
        <v>120</v>
      </c>
      <c r="AL449" s="122" t="s">
        <v>174</v>
      </c>
      <c r="AM449" s="122" t="s">
        <v>119</v>
      </c>
      <c r="AN449" s="122" t="s">
        <v>778</v>
      </c>
      <c r="AO449" s="122" t="s">
        <v>943</v>
      </c>
    </row>
    <row r="450" spans="1:41" x14ac:dyDescent="0.25">
      <c r="A450" s="143" t="s">
        <v>1060</v>
      </c>
      <c r="B450" t="s">
        <v>493</v>
      </c>
      <c r="C450" t="s">
        <v>1061</v>
      </c>
      <c r="D450" t="s">
        <v>303</v>
      </c>
      <c r="E450" t="s">
        <v>117</v>
      </c>
      <c r="F450" s="51" t="str">
        <f>IFERROR(VLOOKUP(D450,'Tabelas auxiliares'!$A$3:$B$61,2,FALSE),"")</f>
        <v>CCNH - TRI</v>
      </c>
      <c r="G450" s="51" t="str">
        <f>IFERROR(VLOOKUP($B450,'Tabelas auxiliares'!$A$65:$C$102,2,FALSE),"")</f>
        <v>Materiais didáticos e serviços - Graduação</v>
      </c>
      <c r="H450" s="51" t="str">
        <f>IFERROR(VLOOKUP($B450,'Tabelas auxiliares'!$A$65:$C$102,3,FALSE),"")</f>
        <v xml:space="preserve">VIDRARIAS / MATERIAL DE CONSUMO / MANUTENÇÃO DE EQUIPAMENTOS / REAGENTES QUIMICOS / MATERIAIS E SERVIÇOS DIVERSOS PARA LABORATORIOS DIDÁTICOS E CURSOS DE GRADUAÇÃO / EPIS PARA LABORATÓRIOS </v>
      </c>
      <c r="I450" s="144" t="s">
        <v>1268</v>
      </c>
      <c r="J450" s="144" t="s">
        <v>1875</v>
      </c>
      <c r="K450" s="144" t="s">
        <v>1914</v>
      </c>
      <c r="L450" s="144" t="s">
        <v>1017</v>
      </c>
      <c r="M450" s="144" t="s">
        <v>359</v>
      </c>
      <c r="N450" s="144" t="s">
        <v>177</v>
      </c>
      <c r="O450" s="144" t="s">
        <v>178</v>
      </c>
      <c r="P450" s="144" t="s">
        <v>288</v>
      </c>
      <c r="Q450" s="144" t="s">
        <v>179</v>
      </c>
      <c r="R450" s="144" t="s">
        <v>176</v>
      </c>
      <c r="S450" s="144" t="s">
        <v>180</v>
      </c>
      <c r="T450" s="144" t="s">
        <v>174</v>
      </c>
      <c r="U450" s="144" t="s">
        <v>119</v>
      </c>
      <c r="V450" s="144" t="s">
        <v>786</v>
      </c>
      <c r="W450" s="144" t="s">
        <v>674</v>
      </c>
      <c r="X450" s="51" t="str">
        <f t="shared" si="12"/>
        <v>3</v>
      </c>
      <c r="Y450" s="51" t="str">
        <f>IF(T450="","",IF(T450&lt;&gt;'Tabelas auxiliares'!$B$236,"FOLHA DE PESSOAL",IF(X450='Tabelas auxiliares'!$A$237,"CUSTEIO",IF(X450='Tabelas auxiliares'!$A$236,"INVESTIMENTO","ERRO - VERIFICAR"))))</f>
        <v>CUSTEIO</v>
      </c>
      <c r="Z450" s="64">
        <f t="shared" si="13"/>
        <v>204</v>
      </c>
      <c r="AA450" s="146">
        <v>204</v>
      </c>
      <c r="AB450" s="145"/>
      <c r="AC450" s="145"/>
      <c r="AD450" s="122" t="s">
        <v>438</v>
      </c>
      <c r="AE450" s="122" t="s">
        <v>176</v>
      </c>
      <c r="AF450" s="122" t="s">
        <v>177</v>
      </c>
      <c r="AG450" s="122" t="s">
        <v>178</v>
      </c>
      <c r="AH450" s="122" t="s">
        <v>288</v>
      </c>
      <c r="AI450" s="122" t="s">
        <v>179</v>
      </c>
      <c r="AJ450" s="122" t="s">
        <v>176</v>
      </c>
      <c r="AK450" s="122" t="s">
        <v>120</v>
      </c>
      <c r="AL450" s="122" t="s">
        <v>174</v>
      </c>
      <c r="AM450" s="122" t="s">
        <v>119</v>
      </c>
      <c r="AN450" s="122" t="s">
        <v>805</v>
      </c>
      <c r="AO450" s="122" t="s">
        <v>983</v>
      </c>
    </row>
    <row r="451" spans="1:41" x14ac:dyDescent="0.25">
      <c r="A451" s="143" t="s">
        <v>1060</v>
      </c>
      <c r="B451" t="s">
        <v>499</v>
      </c>
      <c r="C451" t="s">
        <v>1061</v>
      </c>
      <c r="D451" t="s">
        <v>15</v>
      </c>
      <c r="E451" t="s">
        <v>117</v>
      </c>
      <c r="F451" s="51" t="str">
        <f>IFERROR(VLOOKUP(D451,'Tabelas auxiliares'!$A$3:$B$61,2,FALSE),"")</f>
        <v>PROPES - PRÓ-REITORIA DE PESQUISA / CEM</v>
      </c>
      <c r="G451" s="51" t="str">
        <f>IFERROR(VLOOKUP($B451,'Tabelas auxiliares'!$A$65:$C$102,2,FALSE),"")</f>
        <v>Materiais didáticos e serviços - Pesquisa</v>
      </c>
      <c r="H451" s="51" t="str">
        <f>IFERROR(VLOOKUP($B451,'Tabelas auxiliares'!$A$65:$C$102,3,FALSE),"")</f>
        <v>VIDRARIAS / MATERIAL DE CONSUMO / MANUTENÇÃO DE EQUIPAMENTOS / REAGENTES QUIMICOS / MATERIAIS E SERVIÇOS DIVERSOS PARA LABORATORIOS / RACAO PARA ANIMAIS / MATERIAIS PESQUISA NÚCLEOS ESTRATÉGICOS / EPIS PARA LABORATÓRIOS</v>
      </c>
      <c r="I451" s="144" t="s">
        <v>1382</v>
      </c>
      <c r="J451" s="144" t="s">
        <v>1915</v>
      </c>
      <c r="K451" s="144" t="s">
        <v>1916</v>
      </c>
      <c r="L451" s="144" t="s">
        <v>432</v>
      </c>
      <c r="M451" s="144" t="s">
        <v>675</v>
      </c>
      <c r="N451" s="144" t="s">
        <v>177</v>
      </c>
      <c r="O451" s="144" t="s">
        <v>178</v>
      </c>
      <c r="P451" s="144" t="s">
        <v>288</v>
      </c>
      <c r="Q451" s="144" t="s">
        <v>179</v>
      </c>
      <c r="R451" s="144" t="s">
        <v>176</v>
      </c>
      <c r="S451" s="144" t="s">
        <v>120</v>
      </c>
      <c r="T451" s="144" t="s">
        <v>174</v>
      </c>
      <c r="U451" s="144" t="s">
        <v>119</v>
      </c>
      <c r="V451" s="144" t="s">
        <v>787</v>
      </c>
      <c r="W451" s="144" t="s">
        <v>676</v>
      </c>
      <c r="X451" s="51" t="str">
        <f t="shared" si="12"/>
        <v>3</v>
      </c>
      <c r="Y451" s="51" t="str">
        <f>IF(T451="","",IF(T451&lt;&gt;'Tabelas auxiliares'!$B$236,"FOLHA DE PESSOAL",IF(X451='Tabelas auxiliares'!$A$237,"CUSTEIO",IF(X451='Tabelas auxiliares'!$A$236,"INVESTIMENTO","ERRO - VERIFICAR"))))</f>
        <v>CUSTEIO</v>
      </c>
      <c r="Z451" s="64">
        <f t="shared" si="13"/>
        <v>200000</v>
      </c>
      <c r="AA451" s="145"/>
      <c r="AB451" s="145"/>
      <c r="AC451" s="146">
        <v>200000</v>
      </c>
      <c r="AD451" s="122" t="s">
        <v>270</v>
      </c>
      <c r="AE451" s="122" t="s">
        <v>176</v>
      </c>
      <c r="AF451" s="122" t="s">
        <v>177</v>
      </c>
      <c r="AG451" s="122" t="s">
        <v>178</v>
      </c>
      <c r="AH451" s="122" t="s">
        <v>288</v>
      </c>
      <c r="AI451" s="122" t="s">
        <v>179</v>
      </c>
      <c r="AJ451" s="122" t="s">
        <v>176</v>
      </c>
      <c r="AK451" s="122" t="s">
        <v>120</v>
      </c>
      <c r="AL451" s="122" t="s">
        <v>174</v>
      </c>
      <c r="AM451" s="122" t="s">
        <v>119</v>
      </c>
      <c r="AN451" s="122" t="s">
        <v>804</v>
      </c>
      <c r="AO451" s="122" t="s">
        <v>691</v>
      </c>
    </row>
    <row r="452" spans="1:41" x14ac:dyDescent="0.25">
      <c r="A452" s="143" t="s">
        <v>1060</v>
      </c>
      <c r="B452" t="s">
        <v>499</v>
      </c>
      <c r="C452" t="s">
        <v>1061</v>
      </c>
      <c r="D452" t="s">
        <v>15</v>
      </c>
      <c r="E452" t="s">
        <v>117</v>
      </c>
      <c r="F452" s="51" t="str">
        <f>IFERROR(VLOOKUP(D452,'Tabelas auxiliares'!$A$3:$B$61,2,FALSE),"")</f>
        <v>PROPES - PRÓ-REITORIA DE PESQUISA / CEM</v>
      </c>
      <c r="G452" s="51" t="str">
        <f>IFERROR(VLOOKUP($B452,'Tabelas auxiliares'!$A$65:$C$102,2,FALSE),"")</f>
        <v>Materiais didáticos e serviços - Pesquisa</v>
      </c>
      <c r="H452" s="51" t="str">
        <f>IFERROR(VLOOKUP($B452,'Tabelas auxiliares'!$A$65:$C$102,3,FALSE),"")</f>
        <v>VIDRARIAS / MATERIAL DE CONSUMO / MANUTENÇÃO DE EQUIPAMENTOS / REAGENTES QUIMICOS / MATERIAIS E SERVIÇOS DIVERSOS PARA LABORATORIOS / RACAO PARA ANIMAIS / MATERIAIS PESQUISA NÚCLEOS ESTRATÉGICOS / EPIS PARA LABORATÓRIOS</v>
      </c>
      <c r="I452" s="144" t="s">
        <v>1820</v>
      </c>
      <c r="J452" s="144" t="s">
        <v>1917</v>
      </c>
      <c r="K452" s="144" t="s">
        <v>1918</v>
      </c>
      <c r="L452" s="144" t="s">
        <v>950</v>
      </c>
      <c r="M452" s="144" t="s">
        <v>951</v>
      </c>
      <c r="N452" s="144" t="s">
        <v>177</v>
      </c>
      <c r="O452" s="144" t="s">
        <v>178</v>
      </c>
      <c r="P452" s="144" t="s">
        <v>288</v>
      </c>
      <c r="Q452" s="144" t="s">
        <v>179</v>
      </c>
      <c r="R452" s="144" t="s">
        <v>176</v>
      </c>
      <c r="S452" s="144" t="s">
        <v>120</v>
      </c>
      <c r="T452" s="144" t="s">
        <v>174</v>
      </c>
      <c r="U452" s="144" t="s">
        <v>119</v>
      </c>
      <c r="V452" s="144" t="s">
        <v>952</v>
      </c>
      <c r="W452" s="144" t="s">
        <v>953</v>
      </c>
      <c r="X452" s="51" t="str">
        <f t="shared" ref="X452:X515" si="14">LEFT(V452,1)</f>
        <v>3</v>
      </c>
      <c r="Y452" s="51" t="str">
        <f>IF(T452="","",IF(T452&lt;&gt;'Tabelas auxiliares'!$B$236,"FOLHA DE PESSOAL",IF(X452='Tabelas auxiliares'!$A$237,"CUSTEIO",IF(X452='Tabelas auxiliares'!$A$236,"INVESTIMENTO","ERRO - VERIFICAR"))))</f>
        <v>CUSTEIO</v>
      </c>
      <c r="Z452" s="64">
        <f t="shared" si="13"/>
        <v>9000</v>
      </c>
      <c r="AA452" s="145"/>
      <c r="AB452" s="145"/>
      <c r="AC452" s="146">
        <v>9000</v>
      </c>
      <c r="AD452" s="122" t="s">
        <v>271</v>
      </c>
      <c r="AE452" s="122" t="s">
        <v>176</v>
      </c>
      <c r="AF452" s="122" t="s">
        <v>177</v>
      </c>
      <c r="AG452" s="122" t="s">
        <v>178</v>
      </c>
      <c r="AH452" s="122" t="s">
        <v>288</v>
      </c>
      <c r="AI452" s="122" t="s">
        <v>179</v>
      </c>
      <c r="AJ452" s="122" t="s">
        <v>176</v>
      </c>
      <c r="AK452" s="122" t="s">
        <v>120</v>
      </c>
      <c r="AL452" s="122" t="s">
        <v>174</v>
      </c>
      <c r="AM452" s="122" t="s">
        <v>119</v>
      </c>
      <c r="AN452" s="122" t="s">
        <v>805</v>
      </c>
      <c r="AO452" s="122" t="s">
        <v>983</v>
      </c>
    </row>
    <row r="453" spans="1:41" x14ac:dyDescent="0.25">
      <c r="A453" s="143" t="s">
        <v>1060</v>
      </c>
      <c r="B453" t="s">
        <v>499</v>
      </c>
      <c r="C453" t="s">
        <v>1061</v>
      </c>
      <c r="D453" t="s">
        <v>15</v>
      </c>
      <c r="E453" t="s">
        <v>117</v>
      </c>
      <c r="F453" s="51" t="str">
        <f>IFERROR(VLOOKUP(D453,'Tabelas auxiliares'!$A$3:$B$61,2,FALSE),"")</f>
        <v>PROPES - PRÓ-REITORIA DE PESQUISA / CEM</v>
      </c>
      <c r="G453" s="51" t="str">
        <f>IFERROR(VLOOKUP($B453,'Tabelas auxiliares'!$A$65:$C$102,2,FALSE),"")</f>
        <v>Materiais didáticos e serviços - Pesquisa</v>
      </c>
      <c r="H453" s="51" t="str">
        <f>IFERROR(VLOOKUP($B453,'Tabelas auxiliares'!$A$65:$C$102,3,FALSE),"")</f>
        <v>VIDRARIAS / MATERIAL DE CONSUMO / MANUTENÇÃO DE EQUIPAMENTOS / REAGENTES QUIMICOS / MATERIAIS E SERVIÇOS DIVERSOS PARA LABORATORIOS / RACAO PARA ANIMAIS / MATERIAIS PESQUISA NÚCLEOS ESTRATÉGICOS / EPIS PARA LABORATÓRIOS</v>
      </c>
      <c r="I453" s="144" t="s">
        <v>1820</v>
      </c>
      <c r="J453" s="144" t="s">
        <v>1917</v>
      </c>
      <c r="K453" s="144" t="s">
        <v>1919</v>
      </c>
      <c r="L453" s="144" t="s">
        <v>954</v>
      </c>
      <c r="M453" s="144" t="s">
        <v>955</v>
      </c>
      <c r="N453" s="144" t="s">
        <v>177</v>
      </c>
      <c r="O453" s="144" t="s">
        <v>178</v>
      </c>
      <c r="P453" s="144" t="s">
        <v>288</v>
      </c>
      <c r="Q453" s="144" t="s">
        <v>179</v>
      </c>
      <c r="R453" s="144" t="s">
        <v>176</v>
      </c>
      <c r="S453" s="144" t="s">
        <v>120</v>
      </c>
      <c r="T453" s="144" t="s">
        <v>174</v>
      </c>
      <c r="U453" s="144" t="s">
        <v>119</v>
      </c>
      <c r="V453" s="144" t="s">
        <v>952</v>
      </c>
      <c r="W453" s="144" t="s">
        <v>953</v>
      </c>
      <c r="X453" s="51" t="str">
        <f t="shared" si="14"/>
        <v>3</v>
      </c>
      <c r="Y453" s="51" t="str">
        <f>IF(T453="","",IF(T453&lt;&gt;'Tabelas auxiliares'!$B$236,"FOLHA DE PESSOAL",IF(X453='Tabelas auxiliares'!$A$237,"CUSTEIO",IF(X453='Tabelas auxiliares'!$A$236,"INVESTIMENTO","ERRO - VERIFICAR"))))</f>
        <v>CUSTEIO</v>
      </c>
      <c r="Z453" s="64">
        <f t="shared" ref="Z453:Z516" si="15">IF(AA453+AB453+AC453&lt;&gt;0,AA453+AB453+AC453,"")</f>
        <v>42240</v>
      </c>
      <c r="AA453" s="145"/>
      <c r="AB453" s="145"/>
      <c r="AC453" s="146">
        <v>42240</v>
      </c>
      <c r="AD453" s="122" t="s">
        <v>272</v>
      </c>
      <c r="AE453" s="122" t="s">
        <v>176</v>
      </c>
      <c r="AF453" s="122" t="s">
        <v>177</v>
      </c>
      <c r="AG453" s="122" t="s">
        <v>178</v>
      </c>
      <c r="AH453" s="122" t="s">
        <v>288</v>
      </c>
      <c r="AI453" s="122" t="s">
        <v>179</v>
      </c>
      <c r="AJ453" s="122" t="s">
        <v>176</v>
      </c>
      <c r="AK453" s="122" t="s">
        <v>120</v>
      </c>
      <c r="AL453" s="122" t="s">
        <v>174</v>
      </c>
      <c r="AM453" s="122" t="s">
        <v>119</v>
      </c>
      <c r="AN453" s="122" t="s">
        <v>804</v>
      </c>
      <c r="AO453" s="122" t="s">
        <v>691</v>
      </c>
    </row>
    <row r="454" spans="1:41" x14ac:dyDescent="0.25">
      <c r="A454" s="143" t="s">
        <v>1060</v>
      </c>
      <c r="B454" t="s">
        <v>502</v>
      </c>
      <c r="C454" t="s">
        <v>1061</v>
      </c>
      <c r="D454" t="s">
        <v>55</v>
      </c>
      <c r="E454" t="s">
        <v>117</v>
      </c>
      <c r="F454" s="51" t="str">
        <f>IFERROR(VLOOKUP(D454,'Tabelas auxiliares'!$A$3:$B$61,2,FALSE),"")</f>
        <v>PROEC - PRÓ-REITORIA DE EXTENSÃO E CULTURA</v>
      </c>
      <c r="G454" s="51" t="str">
        <f>IFERROR(VLOOKUP($B454,'Tabelas auxiliares'!$A$65:$C$102,2,FALSE),"")</f>
        <v>Materiais didáticos e serviços - Extensão</v>
      </c>
      <c r="H454" s="51" t="str">
        <f>IFERROR(VLOOKUP($B454,'Tabelas auxiliares'!$A$65:$C$102,3,FALSE),"")</f>
        <v>MATERIAL DE CONSUMO / MATERIAIS E SERVIÇOS DIVERSOS PARA ATIVIDADES CULTURAIS E DE EXTENSÃO / SERVIÇOS CORO</v>
      </c>
      <c r="I454" s="144" t="s">
        <v>1295</v>
      </c>
      <c r="J454" s="144" t="s">
        <v>1920</v>
      </c>
      <c r="K454" s="144" t="s">
        <v>1921</v>
      </c>
      <c r="L454" s="144" t="s">
        <v>1049</v>
      </c>
      <c r="M454" s="144" t="s">
        <v>1050</v>
      </c>
      <c r="N454" s="144" t="s">
        <v>177</v>
      </c>
      <c r="O454" s="144" t="s">
        <v>178</v>
      </c>
      <c r="P454" s="144" t="s">
        <v>288</v>
      </c>
      <c r="Q454" s="144" t="s">
        <v>179</v>
      </c>
      <c r="R454" s="144" t="s">
        <v>176</v>
      </c>
      <c r="S454" s="144" t="s">
        <v>120</v>
      </c>
      <c r="T454" s="144" t="s">
        <v>174</v>
      </c>
      <c r="U454" s="144" t="s">
        <v>119</v>
      </c>
      <c r="V454" s="144" t="s">
        <v>810</v>
      </c>
      <c r="W454" s="144" t="s">
        <v>697</v>
      </c>
      <c r="X454" s="51" t="str">
        <f t="shared" si="14"/>
        <v>3</v>
      </c>
      <c r="Y454" s="51" t="str">
        <f>IF(T454="","",IF(T454&lt;&gt;'Tabelas auxiliares'!$B$236,"FOLHA DE PESSOAL",IF(X454='Tabelas auxiliares'!$A$237,"CUSTEIO",IF(X454='Tabelas auxiliares'!$A$236,"INVESTIMENTO","ERRO - VERIFICAR"))))</f>
        <v>CUSTEIO</v>
      </c>
      <c r="Z454" s="64">
        <f t="shared" si="15"/>
        <v>32915</v>
      </c>
      <c r="AA454" s="146">
        <v>32915</v>
      </c>
      <c r="AB454" s="145"/>
      <c r="AC454" s="145"/>
      <c r="AD454" s="122" t="s">
        <v>1029</v>
      </c>
      <c r="AE454" s="122" t="s">
        <v>176</v>
      </c>
      <c r="AF454" s="122" t="s">
        <v>177</v>
      </c>
      <c r="AG454" s="122" t="s">
        <v>178</v>
      </c>
      <c r="AH454" s="122" t="s">
        <v>288</v>
      </c>
      <c r="AI454" s="122" t="s">
        <v>179</v>
      </c>
      <c r="AJ454" s="122" t="s">
        <v>176</v>
      </c>
      <c r="AK454" s="122" t="s">
        <v>120</v>
      </c>
      <c r="AL454" s="122" t="s">
        <v>174</v>
      </c>
      <c r="AM454" s="122" t="s">
        <v>119</v>
      </c>
      <c r="AN454" s="122" t="s">
        <v>805</v>
      </c>
      <c r="AO454" s="122" t="s">
        <v>983</v>
      </c>
    </row>
    <row r="455" spans="1:41" x14ac:dyDescent="0.25">
      <c r="A455" s="143" t="s">
        <v>1060</v>
      </c>
      <c r="B455" t="s">
        <v>502</v>
      </c>
      <c r="C455" t="s">
        <v>1061</v>
      </c>
      <c r="D455" t="s">
        <v>55</v>
      </c>
      <c r="E455" t="s">
        <v>117</v>
      </c>
      <c r="F455" s="51" t="str">
        <f>IFERROR(VLOOKUP(D455,'Tabelas auxiliares'!$A$3:$B$61,2,FALSE),"")</f>
        <v>PROEC - PRÓ-REITORIA DE EXTENSÃO E CULTURA</v>
      </c>
      <c r="G455" s="51" t="str">
        <f>IFERROR(VLOOKUP($B455,'Tabelas auxiliares'!$A$65:$C$102,2,FALSE),"")</f>
        <v>Materiais didáticos e serviços - Extensão</v>
      </c>
      <c r="H455" s="51" t="str">
        <f>IFERROR(VLOOKUP($B455,'Tabelas auxiliares'!$A$65:$C$102,3,FALSE),"")</f>
        <v>MATERIAL DE CONSUMO / MATERIAIS E SERVIÇOS DIVERSOS PARA ATIVIDADES CULTURAIS E DE EXTENSÃO / SERVIÇOS CORO</v>
      </c>
      <c r="I455" s="144" t="s">
        <v>1421</v>
      </c>
      <c r="J455" s="144" t="s">
        <v>1285</v>
      </c>
      <c r="K455" s="144" t="s">
        <v>1922</v>
      </c>
      <c r="L455" s="144" t="s">
        <v>1287</v>
      </c>
      <c r="M455" s="144" t="s">
        <v>1923</v>
      </c>
      <c r="N455" s="144" t="s">
        <v>177</v>
      </c>
      <c r="O455" s="144" t="s">
        <v>178</v>
      </c>
      <c r="P455" s="144" t="s">
        <v>288</v>
      </c>
      <c r="Q455" s="144" t="s">
        <v>179</v>
      </c>
      <c r="R455" s="144" t="s">
        <v>176</v>
      </c>
      <c r="S455" s="144" t="s">
        <v>120</v>
      </c>
      <c r="T455" s="144" t="s">
        <v>174</v>
      </c>
      <c r="U455" s="144" t="s">
        <v>119</v>
      </c>
      <c r="V455" s="144" t="s">
        <v>792</v>
      </c>
      <c r="W455" s="144" t="s">
        <v>959</v>
      </c>
      <c r="X455" s="51" t="str">
        <f t="shared" si="14"/>
        <v>3</v>
      </c>
      <c r="Y455" s="51" t="str">
        <f>IF(T455="","",IF(T455&lt;&gt;'Tabelas auxiliares'!$B$236,"FOLHA DE PESSOAL",IF(X455='Tabelas auxiliares'!$A$237,"CUSTEIO",IF(X455='Tabelas auxiliares'!$A$236,"INVESTIMENTO","ERRO - VERIFICAR"))))</f>
        <v>CUSTEIO</v>
      </c>
      <c r="Z455" s="64">
        <f t="shared" si="15"/>
        <v>1436.49</v>
      </c>
      <c r="AA455" s="146">
        <v>1436.49</v>
      </c>
      <c r="AB455" s="145"/>
      <c r="AC455" s="145"/>
      <c r="AD455" s="122" t="s">
        <v>273</v>
      </c>
      <c r="AE455" s="122" t="s">
        <v>176</v>
      </c>
      <c r="AF455" s="122" t="s">
        <v>177</v>
      </c>
      <c r="AG455" s="122" t="s">
        <v>178</v>
      </c>
      <c r="AH455" s="122" t="s">
        <v>288</v>
      </c>
      <c r="AI455" s="122" t="s">
        <v>179</v>
      </c>
      <c r="AJ455" s="122" t="s">
        <v>176</v>
      </c>
      <c r="AK455" s="122" t="s">
        <v>120</v>
      </c>
      <c r="AL455" s="122" t="s">
        <v>174</v>
      </c>
      <c r="AM455" s="122" t="s">
        <v>119</v>
      </c>
      <c r="AN455" s="122" t="s">
        <v>804</v>
      </c>
      <c r="AO455" s="122" t="s">
        <v>691</v>
      </c>
    </row>
    <row r="456" spans="1:41" x14ac:dyDescent="0.25">
      <c r="A456" s="143" t="s">
        <v>1060</v>
      </c>
      <c r="B456" t="s">
        <v>505</v>
      </c>
      <c r="C456" t="s">
        <v>1061</v>
      </c>
      <c r="D456" t="s">
        <v>57</v>
      </c>
      <c r="E456" t="s">
        <v>117</v>
      </c>
      <c r="F456" s="51" t="str">
        <f>IFERROR(VLOOKUP(D456,'Tabelas auxiliares'!$A$3:$B$61,2,FALSE),"")</f>
        <v>EDITORA DA UFABC</v>
      </c>
      <c r="G456" s="51" t="str">
        <f>IFERROR(VLOOKUP($B456,'Tabelas auxiliares'!$A$65:$C$102,2,FALSE),"")</f>
        <v>Materiais didáticos e serviços - Editora</v>
      </c>
      <c r="H456" s="51" t="str">
        <f>IFERROR(VLOOKUP($B456,'Tabelas auxiliares'!$A$65:$C$102,3,FALSE),"")</f>
        <v>SERVICO DE ENCADERNAÇÃO /MATERIAL DE CONSUMO / MATERIAL PARA ATIVIDADES DA EDITORA / REGISTRO ISBN</v>
      </c>
      <c r="I456" s="144" t="s">
        <v>1232</v>
      </c>
      <c r="J456" s="144" t="s">
        <v>1924</v>
      </c>
      <c r="K456" s="144" t="s">
        <v>1925</v>
      </c>
      <c r="L456" s="144" t="s">
        <v>423</v>
      </c>
      <c r="M456" s="144" t="s">
        <v>424</v>
      </c>
      <c r="N456" s="144" t="s">
        <v>177</v>
      </c>
      <c r="O456" s="144" t="s">
        <v>178</v>
      </c>
      <c r="P456" s="144" t="s">
        <v>288</v>
      </c>
      <c r="Q456" s="144" t="s">
        <v>179</v>
      </c>
      <c r="R456" s="144" t="s">
        <v>176</v>
      </c>
      <c r="S456" s="144" t="s">
        <v>120</v>
      </c>
      <c r="T456" s="144" t="s">
        <v>174</v>
      </c>
      <c r="U456" s="144" t="s">
        <v>119</v>
      </c>
      <c r="V456" s="144" t="s">
        <v>788</v>
      </c>
      <c r="W456" s="144" t="s">
        <v>956</v>
      </c>
      <c r="X456" s="51" t="str">
        <f t="shared" si="14"/>
        <v>3</v>
      </c>
      <c r="Y456" s="51" t="str">
        <f>IF(T456="","",IF(T456&lt;&gt;'Tabelas auxiliares'!$B$236,"FOLHA DE PESSOAL",IF(X456='Tabelas auxiliares'!$A$237,"CUSTEIO",IF(X456='Tabelas auxiliares'!$A$236,"INVESTIMENTO","ERRO - VERIFICAR"))))</f>
        <v>CUSTEIO</v>
      </c>
      <c r="Z456" s="64">
        <f t="shared" si="15"/>
        <v>1250</v>
      </c>
      <c r="AA456" s="145"/>
      <c r="AB456" s="145"/>
      <c r="AC456" s="146">
        <v>1250</v>
      </c>
      <c r="AD456" s="122" t="s">
        <v>427</v>
      </c>
      <c r="AE456" s="122" t="s">
        <v>176</v>
      </c>
      <c r="AF456" s="122" t="s">
        <v>177</v>
      </c>
      <c r="AG456" s="122" t="s">
        <v>178</v>
      </c>
      <c r="AH456" s="122" t="s">
        <v>288</v>
      </c>
      <c r="AI456" s="122" t="s">
        <v>179</v>
      </c>
      <c r="AJ456" s="122" t="s">
        <v>176</v>
      </c>
      <c r="AK456" s="122" t="s">
        <v>120</v>
      </c>
      <c r="AL456" s="122" t="s">
        <v>174</v>
      </c>
      <c r="AM456" s="122" t="s">
        <v>119</v>
      </c>
      <c r="AN456" s="122" t="s">
        <v>804</v>
      </c>
      <c r="AO456" s="122" t="s">
        <v>691</v>
      </c>
    </row>
    <row r="457" spans="1:41" x14ac:dyDescent="0.25">
      <c r="A457" s="143" t="s">
        <v>1060</v>
      </c>
      <c r="B457" t="s">
        <v>508</v>
      </c>
      <c r="C457" t="s">
        <v>1061</v>
      </c>
      <c r="D457" t="s">
        <v>31</v>
      </c>
      <c r="E457" t="s">
        <v>117</v>
      </c>
      <c r="F457" s="51" t="str">
        <f>IFERROR(VLOOKUP(D457,'Tabelas auxiliares'!$A$3:$B$61,2,FALSE),"")</f>
        <v>ACI - SERVIÇOS GRÁFICOS * D.U.C</v>
      </c>
      <c r="G457" s="51" t="str">
        <f>IFERROR(VLOOKUP($B457,'Tabelas auxiliares'!$A$65:$C$102,2,FALSE),"")</f>
        <v>Materiais de consumo e serviços não acadêmicos</v>
      </c>
      <c r="H457" s="51" t="str">
        <f>IFERROR(VLOOKUP($B457,'Tabelas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57" s="144" t="s">
        <v>1376</v>
      </c>
      <c r="J457" s="144" t="s">
        <v>1926</v>
      </c>
      <c r="K457" s="144" t="s">
        <v>1927</v>
      </c>
      <c r="L457" s="144" t="s">
        <v>361</v>
      </c>
      <c r="M457" s="144" t="s">
        <v>360</v>
      </c>
      <c r="N457" s="144" t="s">
        <v>177</v>
      </c>
      <c r="O457" s="144" t="s">
        <v>178</v>
      </c>
      <c r="P457" s="144" t="s">
        <v>288</v>
      </c>
      <c r="Q457" s="144" t="s">
        <v>179</v>
      </c>
      <c r="R457" s="144" t="s">
        <v>176</v>
      </c>
      <c r="S457" s="144" t="s">
        <v>120</v>
      </c>
      <c r="T457" s="144" t="s">
        <v>174</v>
      </c>
      <c r="U457" s="144" t="s">
        <v>119</v>
      </c>
      <c r="V457" s="144" t="s">
        <v>732</v>
      </c>
      <c r="W457" s="144" t="s">
        <v>642</v>
      </c>
      <c r="X457" s="51" t="str">
        <f t="shared" si="14"/>
        <v>3</v>
      </c>
      <c r="Y457" s="51" t="str">
        <f>IF(T457="","",IF(T457&lt;&gt;'Tabelas auxiliares'!$B$236,"FOLHA DE PESSOAL",IF(X457='Tabelas auxiliares'!$A$237,"CUSTEIO",IF(X457='Tabelas auxiliares'!$A$236,"INVESTIMENTO","ERRO - VERIFICAR"))))</f>
        <v>CUSTEIO</v>
      </c>
      <c r="Z457" s="64">
        <f t="shared" si="15"/>
        <v>24112.52</v>
      </c>
      <c r="AA457" s="146">
        <v>20222.22</v>
      </c>
      <c r="AB457" s="145"/>
      <c r="AC457" s="146">
        <v>3890.3</v>
      </c>
      <c r="AD457" s="122" t="s">
        <v>428</v>
      </c>
      <c r="AE457" s="122" t="s">
        <v>176</v>
      </c>
      <c r="AF457" s="122" t="s">
        <v>177</v>
      </c>
      <c r="AG457" s="122" t="s">
        <v>178</v>
      </c>
      <c r="AH457" s="122" t="s">
        <v>288</v>
      </c>
      <c r="AI457" s="122" t="s">
        <v>179</v>
      </c>
      <c r="AJ457" s="122" t="s">
        <v>176</v>
      </c>
      <c r="AK457" s="122" t="s">
        <v>120</v>
      </c>
      <c r="AL457" s="122" t="s">
        <v>174</v>
      </c>
      <c r="AM457" s="122" t="s">
        <v>119</v>
      </c>
      <c r="AN457" s="122" t="s">
        <v>805</v>
      </c>
      <c r="AO457" s="122" t="s">
        <v>983</v>
      </c>
    </row>
    <row r="458" spans="1:41" x14ac:dyDescent="0.25">
      <c r="A458" s="143" t="s">
        <v>1060</v>
      </c>
      <c r="B458" t="s">
        <v>508</v>
      </c>
      <c r="C458" t="s">
        <v>1061</v>
      </c>
      <c r="D458" t="s">
        <v>35</v>
      </c>
      <c r="E458" t="s">
        <v>117</v>
      </c>
      <c r="F458" s="51" t="str">
        <f>IFERROR(VLOOKUP(D458,'Tabelas auxiliares'!$A$3:$B$61,2,FALSE),"")</f>
        <v>PU - PREFEITURA UNIVERSITÁRIA</v>
      </c>
      <c r="G458" s="51" t="str">
        <f>IFERROR(VLOOKUP($B458,'Tabelas auxiliares'!$A$65:$C$102,2,FALSE),"")</f>
        <v>Materiais de consumo e serviços não acadêmicos</v>
      </c>
      <c r="H458" s="51" t="str">
        <f>IFERROR(VLOOKUP($B458,'Tabelas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58" s="144" t="s">
        <v>1820</v>
      </c>
      <c r="J458" s="144" t="s">
        <v>1928</v>
      </c>
      <c r="K458" s="144" t="s">
        <v>1929</v>
      </c>
      <c r="L458" s="144" t="s">
        <v>957</v>
      </c>
      <c r="M458" s="144" t="s">
        <v>1930</v>
      </c>
      <c r="N458" s="144" t="s">
        <v>177</v>
      </c>
      <c r="O458" s="144" t="s">
        <v>178</v>
      </c>
      <c r="P458" s="144" t="s">
        <v>288</v>
      </c>
      <c r="Q458" s="144" t="s">
        <v>179</v>
      </c>
      <c r="R458" s="144" t="s">
        <v>176</v>
      </c>
      <c r="S458" s="144" t="s">
        <v>120</v>
      </c>
      <c r="T458" s="144" t="s">
        <v>174</v>
      </c>
      <c r="U458" s="144" t="s">
        <v>119</v>
      </c>
      <c r="V458" s="144" t="s">
        <v>821</v>
      </c>
      <c r="W458" s="144" t="s">
        <v>706</v>
      </c>
      <c r="X458" s="51" t="str">
        <f t="shared" si="14"/>
        <v>3</v>
      </c>
      <c r="Y458" s="51" t="str">
        <f>IF(T458="","",IF(T458&lt;&gt;'Tabelas auxiliares'!$B$236,"FOLHA DE PESSOAL",IF(X458='Tabelas auxiliares'!$A$237,"CUSTEIO",IF(X458='Tabelas auxiliares'!$A$236,"INVESTIMENTO","ERRO - VERIFICAR"))))</f>
        <v>CUSTEIO</v>
      </c>
      <c r="Z458" s="64">
        <f t="shared" si="15"/>
        <v>29100</v>
      </c>
      <c r="AA458" s="145"/>
      <c r="AB458" s="145"/>
      <c r="AC458" s="146">
        <v>29100</v>
      </c>
      <c r="AD458" s="122" t="s">
        <v>985</v>
      </c>
      <c r="AE458" s="122" t="s">
        <v>176</v>
      </c>
      <c r="AF458" s="122" t="s">
        <v>177</v>
      </c>
      <c r="AG458" s="122" t="s">
        <v>178</v>
      </c>
      <c r="AH458" s="122" t="s">
        <v>288</v>
      </c>
      <c r="AI458" s="122" t="s">
        <v>179</v>
      </c>
      <c r="AJ458" s="122" t="s">
        <v>176</v>
      </c>
      <c r="AK458" s="122" t="s">
        <v>120</v>
      </c>
      <c r="AL458" s="122" t="s">
        <v>174</v>
      </c>
      <c r="AM458" s="122" t="s">
        <v>119</v>
      </c>
      <c r="AN458" s="122" t="s">
        <v>804</v>
      </c>
      <c r="AO458" s="122" t="s">
        <v>691</v>
      </c>
    </row>
    <row r="459" spans="1:41" x14ac:dyDescent="0.25">
      <c r="A459" s="143" t="s">
        <v>1060</v>
      </c>
      <c r="B459" t="s">
        <v>508</v>
      </c>
      <c r="C459" t="s">
        <v>1061</v>
      </c>
      <c r="D459" t="s">
        <v>35</v>
      </c>
      <c r="E459" t="s">
        <v>117</v>
      </c>
      <c r="F459" s="51" t="str">
        <f>IFERROR(VLOOKUP(D459,'Tabelas auxiliares'!$A$3:$B$61,2,FALSE),"")</f>
        <v>PU - PREFEITURA UNIVERSITÁRIA</v>
      </c>
      <c r="G459" s="51" t="str">
        <f>IFERROR(VLOOKUP($B459,'Tabelas auxiliares'!$A$65:$C$102,2,FALSE),"")</f>
        <v>Materiais de consumo e serviços não acadêmicos</v>
      </c>
      <c r="H459" s="51" t="str">
        <f>IFERROR(VLOOKUP($B459,'Tabelas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59" s="144" t="s">
        <v>1533</v>
      </c>
      <c r="J459" s="144" t="s">
        <v>1928</v>
      </c>
      <c r="K459" s="144" t="s">
        <v>1931</v>
      </c>
      <c r="L459" s="144" t="s">
        <v>1932</v>
      </c>
      <c r="M459" s="144" t="s">
        <v>1933</v>
      </c>
      <c r="N459" s="144" t="s">
        <v>177</v>
      </c>
      <c r="O459" s="144" t="s">
        <v>178</v>
      </c>
      <c r="P459" s="144" t="s">
        <v>288</v>
      </c>
      <c r="Q459" s="144" t="s">
        <v>179</v>
      </c>
      <c r="R459" s="144" t="s">
        <v>176</v>
      </c>
      <c r="S459" s="144" t="s">
        <v>120</v>
      </c>
      <c r="T459" s="144" t="s">
        <v>174</v>
      </c>
      <c r="U459" s="144" t="s">
        <v>119</v>
      </c>
      <c r="V459" s="144" t="s">
        <v>821</v>
      </c>
      <c r="W459" s="144" t="s">
        <v>706</v>
      </c>
      <c r="X459" s="51" t="str">
        <f t="shared" si="14"/>
        <v>3</v>
      </c>
      <c r="Y459" s="51" t="str">
        <f>IF(T459="","",IF(T459&lt;&gt;'Tabelas auxiliares'!$B$236,"FOLHA DE PESSOAL",IF(X459='Tabelas auxiliares'!$A$237,"CUSTEIO",IF(X459='Tabelas auxiliares'!$A$236,"INVESTIMENTO","ERRO - VERIFICAR"))))</f>
        <v>CUSTEIO</v>
      </c>
      <c r="Z459" s="64">
        <f t="shared" si="15"/>
        <v>19300</v>
      </c>
      <c r="AA459" s="145"/>
      <c r="AB459" s="145"/>
      <c r="AC459" s="146">
        <v>19300</v>
      </c>
      <c r="AD459" s="122" t="s">
        <v>986</v>
      </c>
      <c r="AE459" s="122" t="s">
        <v>176</v>
      </c>
      <c r="AF459" s="122" t="s">
        <v>177</v>
      </c>
      <c r="AG459" s="122" t="s">
        <v>178</v>
      </c>
      <c r="AH459" s="122" t="s">
        <v>288</v>
      </c>
      <c r="AI459" s="122" t="s">
        <v>179</v>
      </c>
      <c r="AJ459" s="122" t="s">
        <v>176</v>
      </c>
      <c r="AK459" s="122" t="s">
        <v>120</v>
      </c>
      <c r="AL459" s="122" t="s">
        <v>174</v>
      </c>
      <c r="AM459" s="122" t="s">
        <v>119</v>
      </c>
      <c r="AN459" s="122" t="s">
        <v>804</v>
      </c>
      <c r="AO459" s="122" t="s">
        <v>691</v>
      </c>
    </row>
    <row r="460" spans="1:41" x14ac:dyDescent="0.25">
      <c r="A460" s="143" t="s">
        <v>1060</v>
      </c>
      <c r="B460" t="s">
        <v>508</v>
      </c>
      <c r="C460" t="s">
        <v>1061</v>
      </c>
      <c r="D460" t="s">
        <v>35</v>
      </c>
      <c r="E460" t="s">
        <v>117</v>
      </c>
      <c r="F460" s="51" t="str">
        <f>IFERROR(VLOOKUP(D460,'Tabelas auxiliares'!$A$3:$B$61,2,FALSE),"")</f>
        <v>PU - PREFEITURA UNIVERSITÁRIA</v>
      </c>
      <c r="G460" s="51" t="str">
        <f>IFERROR(VLOOKUP($B460,'Tabelas auxiliares'!$A$65:$C$102,2,FALSE),"")</f>
        <v>Materiais de consumo e serviços não acadêmicos</v>
      </c>
      <c r="H460" s="51" t="str">
        <f>IFERROR(VLOOKUP($B460,'Tabelas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60" s="144" t="s">
        <v>1533</v>
      </c>
      <c r="J460" s="144" t="s">
        <v>1928</v>
      </c>
      <c r="K460" s="144" t="s">
        <v>1934</v>
      </c>
      <c r="L460" s="144" t="s">
        <v>1932</v>
      </c>
      <c r="M460" s="144" t="s">
        <v>1935</v>
      </c>
      <c r="N460" s="144" t="s">
        <v>177</v>
      </c>
      <c r="O460" s="144" t="s">
        <v>178</v>
      </c>
      <c r="P460" s="144" t="s">
        <v>288</v>
      </c>
      <c r="Q460" s="144" t="s">
        <v>179</v>
      </c>
      <c r="R460" s="144" t="s">
        <v>176</v>
      </c>
      <c r="S460" s="144" t="s">
        <v>120</v>
      </c>
      <c r="T460" s="144" t="s">
        <v>174</v>
      </c>
      <c r="U460" s="144" t="s">
        <v>119</v>
      </c>
      <c r="V460" s="144" t="s">
        <v>821</v>
      </c>
      <c r="W460" s="144" t="s">
        <v>706</v>
      </c>
      <c r="X460" s="51" t="str">
        <f t="shared" si="14"/>
        <v>3</v>
      </c>
      <c r="Y460" s="51" t="str">
        <f>IF(T460="","",IF(T460&lt;&gt;'Tabelas auxiliares'!$B$236,"FOLHA DE PESSOAL",IF(X460='Tabelas auxiliares'!$A$237,"CUSTEIO",IF(X460='Tabelas auxiliares'!$A$236,"INVESTIMENTO","ERRO - VERIFICAR"))))</f>
        <v>CUSTEIO</v>
      </c>
      <c r="Z460" s="64">
        <f t="shared" si="15"/>
        <v>42000</v>
      </c>
      <c r="AA460" s="146">
        <v>42000</v>
      </c>
      <c r="AB460" s="145"/>
      <c r="AC460" s="145"/>
      <c r="AD460" s="122" t="s">
        <v>391</v>
      </c>
      <c r="AE460" s="122" t="s">
        <v>390</v>
      </c>
      <c r="AF460" s="122" t="s">
        <v>177</v>
      </c>
      <c r="AG460" s="122" t="s">
        <v>178</v>
      </c>
      <c r="AH460" s="122" t="s">
        <v>288</v>
      </c>
      <c r="AI460" s="122" t="s">
        <v>179</v>
      </c>
      <c r="AJ460" s="122" t="s">
        <v>176</v>
      </c>
      <c r="AK460" s="122" t="s">
        <v>120</v>
      </c>
      <c r="AL460" s="122" t="s">
        <v>174</v>
      </c>
      <c r="AM460" s="122" t="s">
        <v>119</v>
      </c>
      <c r="AN460" s="122" t="s">
        <v>829</v>
      </c>
      <c r="AO460" s="122" t="s">
        <v>714</v>
      </c>
    </row>
    <row r="461" spans="1:41" x14ac:dyDescent="0.25">
      <c r="A461" s="143" t="s">
        <v>1060</v>
      </c>
      <c r="B461" t="s">
        <v>508</v>
      </c>
      <c r="C461" t="s">
        <v>1061</v>
      </c>
      <c r="D461" t="s">
        <v>35</v>
      </c>
      <c r="E461" t="s">
        <v>117</v>
      </c>
      <c r="F461" s="51" t="str">
        <f>IFERROR(VLOOKUP(D461,'Tabelas auxiliares'!$A$3:$B$61,2,FALSE),"")</f>
        <v>PU - PREFEITURA UNIVERSITÁRIA</v>
      </c>
      <c r="G461" s="51" t="str">
        <f>IFERROR(VLOOKUP($B461,'Tabelas auxiliares'!$A$65:$C$102,2,FALSE),"")</f>
        <v>Materiais de consumo e serviços não acadêmicos</v>
      </c>
      <c r="H461" s="51" t="str">
        <f>IFERROR(VLOOKUP($B461,'Tabelas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61" s="144" t="s">
        <v>1138</v>
      </c>
      <c r="J461" s="144" t="s">
        <v>1182</v>
      </c>
      <c r="K461" s="144" t="s">
        <v>1936</v>
      </c>
      <c r="L461" s="144" t="s">
        <v>1184</v>
      </c>
      <c r="M461" s="144" t="s">
        <v>242</v>
      </c>
      <c r="N461" s="144" t="s">
        <v>177</v>
      </c>
      <c r="O461" s="144" t="s">
        <v>178</v>
      </c>
      <c r="P461" s="144" t="s">
        <v>288</v>
      </c>
      <c r="Q461" s="144" t="s">
        <v>179</v>
      </c>
      <c r="R461" s="144" t="s">
        <v>176</v>
      </c>
      <c r="S461" s="144" t="s">
        <v>120</v>
      </c>
      <c r="T461" s="144" t="s">
        <v>174</v>
      </c>
      <c r="U461" s="144" t="s">
        <v>119</v>
      </c>
      <c r="V461" s="144" t="s">
        <v>781</v>
      </c>
      <c r="W461" s="144" t="s">
        <v>671</v>
      </c>
      <c r="X461" s="51" t="str">
        <f t="shared" si="14"/>
        <v>3</v>
      </c>
      <c r="Y461" s="51" t="str">
        <f>IF(T461="","",IF(T461&lt;&gt;'Tabelas auxiliares'!$B$236,"FOLHA DE PESSOAL",IF(X461='Tabelas auxiliares'!$A$237,"CUSTEIO",IF(X461='Tabelas auxiliares'!$A$236,"INVESTIMENTO","ERRO - VERIFICAR"))))</f>
        <v>CUSTEIO</v>
      </c>
      <c r="Z461" s="64">
        <f t="shared" si="15"/>
        <v>153.4</v>
      </c>
      <c r="AA461" s="146">
        <v>153.4</v>
      </c>
      <c r="AB461" s="145"/>
      <c r="AC461" s="145"/>
      <c r="AD461" s="122" t="s">
        <v>391</v>
      </c>
      <c r="AE461" s="122" t="s">
        <v>390</v>
      </c>
      <c r="AF461" s="122" t="s">
        <v>177</v>
      </c>
      <c r="AG461" s="122" t="s">
        <v>178</v>
      </c>
      <c r="AH461" s="122" t="s">
        <v>288</v>
      </c>
      <c r="AI461" s="122" t="s">
        <v>179</v>
      </c>
      <c r="AJ461" s="122" t="s">
        <v>176</v>
      </c>
      <c r="AK461" s="122" t="s">
        <v>120</v>
      </c>
      <c r="AL461" s="122" t="s">
        <v>174</v>
      </c>
      <c r="AM461" s="122" t="s">
        <v>119</v>
      </c>
      <c r="AN461" s="122" t="s">
        <v>830</v>
      </c>
      <c r="AO461" s="122" t="s">
        <v>715</v>
      </c>
    </row>
    <row r="462" spans="1:41" x14ac:dyDescent="0.25">
      <c r="A462" s="143" t="s">
        <v>1060</v>
      </c>
      <c r="B462" t="s">
        <v>508</v>
      </c>
      <c r="C462" t="s">
        <v>1061</v>
      </c>
      <c r="D462" t="s">
        <v>79</v>
      </c>
      <c r="E462" t="s">
        <v>117</v>
      </c>
      <c r="F462" s="51" t="str">
        <f>IFERROR(VLOOKUP(D462,'Tabelas auxiliares'!$A$3:$B$61,2,FALSE),"")</f>
        <v>NTI - SUPRIMENTO DE INFORMÁTICA * D.U.C</v>
      </c>
      <c r="G462" s="51" t="str">
        <f>IFERROR(VLOOKUP($B462,'Tabelas auxiliares'!$A$65:$C$102,2,FALSE),"")</f>
        <v>Materiais de consumo e serviços não acadêmicos</v>
      </c>
      <c r="H462" s="51" t="str">
        <f>IFERROR(VLOOKUP($B462,'Tabelas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62" s="144" t="s">
        <v>1640</v>
      </c>
      <c r="J462" s="144" t="s">
        <v>1937</v>
      </c>
      <c r="K462" s="144" t="s">
        <v>1938</v>
      </c>
      <c r="L462" s="144" t="s">
        <v>381</v>
      </c>
      <c r="M462" s="144" t="s">
        <v>868</v>
      </c>
      <c r="N462" s="144" t="s">
        <v>177</v>
      </c>
      <c r="O462" s="144" t="s">
        <v>178</v>
      </c>
      <c r="P462" s="144" t="s">
        <v>288</v>
      </c>
      <c r="Q462" s="144" t="s">
        <v>179</v>
      </c>
      <c r="R462" s="144" t="s">
        <v>176</v>
      </c>
      <c r="S462" s="144" t="s">
        <v>120</v>
      </c>
      <c r="T462" s="144" t="s">
        <v>174</v>
      </c>
      <c r="U462" s="144" t="s">
        <v>119</v>
      </c>
      <c r="V462" s="144" t="s">
        <v>824</v>
      </c>
      <c r="W462" s="144" t="s">
        <v>709</v>
      </c>
      <c r="X462" s="51" t="str">
        <f t="shared" si="14"/>
        <v>3</v>
      </c>
      <c r="Y462" s="51" t="str">
        <f>IF(T462="","",IF(T462&lt;&gt;'Tabelas auxiliares'!$B$236,"FOLHA DE PESSOAL",IF(X462='Tabelas auxiliares'!$A$237,"CUSTEIO",IF(X462='Tabelas auxiliares'!$A$236,"INVESTIMENTO","ERRO - VERIFICAR"))))</f>
        <v>CUSTEIO</v>
      </c>
      <c r="Z462" s="64">
        <f t="shared" si="15"/>
        <v>47862</v>
      </c>
      <c r="AA462" s="146">
        <v>16035</v>
      </c>
      <c r="AB462" s="146">
        <v>14827</v>
      </c>
      <c r="AC462" s="146">
        <v>17000</v>
      </c>
      <c r="AD462" s="122" t="s">
        <v>391</v>
      </c>
      <c r="AE462" s="122" t="s">
        <v>390</v>
      </c>
      <c r="AF462" s="122" t="s">
        <v>177</v>
      </c>
      <c r="AG462" s="122" t="s">
        <v>178</v>
      </c>
      <c r="AH462" s="122" t="s">
        <v>288</v>
      </c>
      <c r="AI462" s="122" t="s">
        <v>179</v>
      </c>
      <c r="AJ462" s="122" t="s">
        <v>176</v>
      </c>
      <c r="AK462" s="122" t="s">
        <v>120</v>
      </c>
      <c r="AL462" s="122" t="s">
        <v>174</v>
      </c>
      <c r="AM462" s="122" t="s">
        <v>119</v>
      </c>
      <c r="AN462" s="122" t="s">
        <v>798</v>
      </c>
      <c r="AO462" s="122" t="s">
        <v>684</v>
      </c>
    </row>
    <row r="463" spans="1:41" x14ac:dyDescent="0.25">
      <c r="A463" s="143" t="s">
        <v>1060</v>
      </c>
      <c r="B463" t="s">
        <v>508</v>
      </c>
      <c r="C463" t="s">
        <v>1061</v>
      </c>
      <c r="D463" t="s">
        <v>88</v>
      </c>
      <c r="E463" t="s">
        <v>117</v>
      </c>
      <c r="F463" s="51" t="str">
        <f>IFERROR(VLOOKUP(D463,'Tabelas auxiliares'!$A$3:$B$61,2,FALSE),"")</f>
        <v>SUGEPE - SUPERINTENDÊNCIA DE GESTÃO DE PESSOAS</v>
      </c>
      <c r="G463" s="51" t="str">
        <f>IFERROR(VLOOKUP($B463,'Tabelas auxiliares'!$A$65:$C$102,2,FALSE),"")</f>
        <v>Materiais de consumo e serviços não acadêmicos</v>
      </c>
      <c r="H463" s="51" t="str">
        <f>IFERROR(VLOOKUP($B463,'Tabelas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63" s="144" t="s">
        <v>1580</v>
      </c>
      <c r="J463" s="144" t="s">
        <v>1939</v>
      </c>
      <c r="K463" s="144" t="s">
        <v>1940</v>
      </c>
      <c r="L463" s="144" t="s">
        <v>248</v>
      </c>
      <c r="M463" s="144" t="s">
        <v>249</v>
      </c>
      <c r="N463" s="144" t="s">
        <v>177</v>
      </c>
      <c r="O463" s="144" t="s">
        <v>178</v>
      </c>
      <c r="P463" s="144" t="s">
        <v>288</v>
      </c>
      <c r="Q463" s="144" t="s">
        <v>179</v>
      </c>
      <c r="R463" s="144" t="s">
        <v>176</v>
      </c>
      <c r="S463" s="144" t="s">
        <v>120</v>
      </c>
      <c r="T463" s="144" t="s">
        <v>174</v>
      </c>
      <c r="U463" s="144" t="s">
        <v>119</v>
      </c>
      <c r="V463" s="144" t="s">
        <v>789</v>
      </c>
      <c r="W463" s="144" t="s">
        <v>677</v>
      </c>
      <c r="X463" s="51" t="str">
        <f t="shared" si="14"/>
        <v>3</v>
      </c>
      <c r="Y463" s="51" t="str">
        <f>IF(T463="","",IF(T463&lt;&gt;'Tabelas auxiliares'!$B$236,"FOLHA DE PESSOAL",IF(X463='Tabelas auxiliares'!$A$237,"CUSTEIO",IF(X463='Tabelas auxiliares'!$A$236,"INVESTIMENTO","ERRO - VERIFICAR"))))</f>
        <v>CUSTEIO</v>
      </c>
      <c r="Z463" s="64">
        <f t="shared" si="15"/>
        <v>20962</v>
      </c>
      <c r="AA463" s="145"/>
      <c r="AB463" s="145"/>
      <c r="AC463" s="146">
        <v>20962</v>
      </c>
      <c r="AD463" s="122" t="s">
        <v>987</v>
      </c>
      <c r="AE463" s="122" t="s">
        <v>176</v>
      </c>
      <c r="AF463" s="122" t="s">
        <v>177</v>
      </c>
      <c r="AG463" s="122" t="s">
        <v>178</v>
      </c>
      <c r="AH463" s="122" t="s">
        <v>288</v>
      </c>
      <c r="AI463" s="122" t="s">
        <v>179</v>
      </c>
      <c r="AJ463" s="122" t="s">
        <v>176</v>
      </c>
      <c r="AK463" s="122" t="s">
        <v>120</v>
      </c>
      <c r="AL463" s="122" t="s">
        <v>174</v>
      </c>
      <c r="AM463" s="122" t="s">
        <v>119</v>
      </c>
      <c r="AN463" s="122" t="s">
        <v>831</v>
      </c>
      <c r="AO463" s="122" t="s">
        <v>716</v>
      </c>
    </row>
    <row r="464" spans="1:41" x14ac:dyDescent="0.25">
      <c r="A464" s="143" t="s">
        <v>1060</v>
      </c>
      <c r="B464" t="s">
        <v>508</v>
      </c>
      <c r="C464" t="s">
        <v>1061</v>
      </c>
      <c r="D464" t="s">
        <v>88</v>
      </c>
      <c r="E464" t="s">
        <v>117</v>
      </c>
      <c r="F464" s="51" t="str">
        <f>IFERROR(VLOOKUP(D464,'Tabelas auxiliares'!$A$3:$B$61,2,FALSE),"")</f>
        <v>SUGEPE - SUPERINTENDÊNCIA DE GESTÃO DE PESSOAS</v>
      </c>
      <c r="G464" s="51" t="str">
        <f>IFERROR(VLOOKUP($B464,'Tabelas auxiliares'!$A$65:$C$102,2,FALSE),"")</f>
        <v>Materiais de consumo e serviços não acadêmicos</v>
      </c>
      <c r="H464" s="51" t="str">
        <f>IFERROR(VLOOKUP($B464,'Tabelas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64" s="144" t="s">
        <v>1580</v>
      </c>
      <c r="J464" s="144" t="s">
        <v>1939</v>
      </c>
      <c r="K464" s="144" t="s">
        <v>1941</v>
      </c>
      <c r="L464" s="144" t="s">
        <v>248</v>
      </c>
      <c r="M464" s="144" t="s">
        <v>250</v>
      </c>
      <c r="N464" s="144" t="s">
        <v>177</v>
      </c>
      <c r="O464" s="144" t="s">
        <v>178</v>
      </c>
      <c r="P464" s="144" t="s">
        <v>288</v>
      </c>
      <c r="Q464" s="144" t="s">
        <v>179</v>
      </c>
      <c r="R464" s="144" t="s">
        <v>176</v>
      </c>
      <c r="S464" s="144" t="s">
        <v>120</v>
      </c>
      <c r="T464" s="144" t="s">
        <v>174</v>
      </c>
      <c r="U464" s="144" t="s">
        <v>119</v>
      </c>
      <c r="V464" s="144" t="s">
        <v>790</v>
      </c>
      <c r="W464" s="144" t="s">
        <v>678</v>
      </c>
      <c r="X464" s="51" t="str">
        <f t="shared" si="14"/>
        <v>3</v>
      </c>
      <c r="Y464" s="51" t="str">
        <f>IF(T464="","",IF(T464&lt;&gt;'Tabelas auxiliares'!$B$236,"FOLHA DE PESSOAL",IF(X464='Tabelas auxiliares'!$A$237,"CUSTEIO",IF(X464='Tabelas auxiliares'!$A$236,"INVESTIMENTO","ERRO - VERIFICAR"))))</f>
        <v>CUSTEIO</v>
      </c>
      <c r="Z464" s="64">
        <f t="shared" si="15"/>
        <v>5119.2</v>
      </c>
      <c r="AA464" s="146">
        <v>5119.2</v>
      </c>
      <c r="AB464" s="145"/>
      <c r="AC464" s="145"/>
      <c r="AD464" s="122" t="s">
        <v>988</v>
      </c>
      <c r="AE464" s="122" t="s">
        <v>176</v>
      </c>
      <c r="AF464" s="122" t="s">
        <v>177</v>
      </c>
      <c r="AG464" s="122" t="s">
        <v>178</v>
      </c>
      <c r="AH464" s="122" t="s">
        <v>288</v>
      </c>
      <c r="AI464" s="122" t="s">
        <v>179</v>
      </c>
      <c r="AJ464" s="122" t="s">
        <v>176</v>
      </c>
      <c r="AK464" s="122" t="s">
        <v>120</v>
      </c>
      <c r="AL464" s="122" t="s">
        <v>174</v>
      </c>
      <c r="AM464" s="122" t="s">
        <v>119</v>
      </c>
      <c r="AN464" s="122" t="s">
        <v>831</v>
      </c>
      <c r="AO464" s="122" t="s">
        <v>716</v>
      </c>
    </row>
    <row r="465" spans="1:41" x14ac:dyDescent="0.25">
      <c r="A465" s="143" t="s">
        <v>1060</v>
      </c>
      <c r="B465" t="s">
        <v>508</v>
      </c>
      <c r="C465" t="s">
        <v>1061</v>
      </c>
      <c r="D465" t="s">
        <v>88</v>
      </c>
      <c r="E465" t="s">
        <v>117</v>
      </c>
      <c r="F465" s="51" t="str">
        <f>IFERROR(VLOOKUP(D465,'Tabelas auxiliares'!$A$3:$B$61,2,FALSE),"")</f>
        <v>SUGEPE - SUPERINTENDÊNCIA DE GESTÃO DE PESSOAS</v>
      </c>
      <c r="G465" s="51" t="str">
        <f>IFERROR(VLOOKUP($B465,'Tabelas auxiliares'!$A$65:$C$102,2,FALSE),"")</f>
        <v>Materiais de consumo e serviços não acadêmicos</v>
      </c>
      <c r="H465" s="51" t="str">
        <f>IFERROR(VLOOKUP($B465,'Tabelas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65" s="144" t="s">
        <v>1583</v>
      </c>
      <c r="J465" s="144" t="s">
        <v>1942</v>
      </c>
      <c r="K465" s="144" t="s">
        <v>1943</v>
      </c>
      <c r="L465" s="144" t="s">
        <v>186</v>
      </c>
      <c r="M465" s="144" t="s">
        <v>860</v>
      </c>
      <c r="N465" s="144" t="s">
        <v>177</v>
      </c>
      <c r="O465" s="144" t="s">
        <v>178</v>
      </c>
      <c r="P465" s="144" t="s">
        <v>288</v>
      </c>
      <c r="Q465" s="144" t="s">
        <v>179</v>
      </c>
      <c r="R465" s="144" t="s">
        <v>176</v>
      </c>
      <c r="S465" s="144" t="s">
        <v>120</v>
      </c>
      <c r="T465" s="144" t="s">
        <v>174</v>
      </c>
      <c r="U465" s="144" t="s">
        <v>119</v>
      </c>
      <c r="V465" s="144" t="s">
        <v>723</v>
      </c>
      <c r="W465" s="144" t="s">
        <v>635</v>
      </c>
      <c r="X465" s="51" t="str">
        <f t="shared" si="14"/>
        <v>3</v>
      </c>
      <c r="Y465" s="51" t="str">
        <f>IF(T465="","",IF(T465&lt;&gt;'Tabelas auxiliares'!$B$236,"FOLHA DE PESSOAL",IF(X465='Tabelas auxiliares'!$A$237,"CUSTEIO",IF(X465='Tabelas auxiliares'!$A$236,"INVESTIMENTO","ERRO - VERIFICAR"))))</f>
        <v>CUSTEIO</v>
      </c>
      <c r="Z465" s="64">
        <f t="shared" si="15"/>
        <v>1760</v>
      </c>
      <c r="AA465" s="145"/>
      <c r="AB465" s="145"/>
      <c r="AC465" s="146">
        <v>1760</v>
      </c>
      <c r="AD465" s="122" t="s">
        <v>274</v>
      </c>
      <c r="AE465" s="122" t="s">
        <v>176</v>
      </c>
      <c r="AF465" s="122" t="s">
        <v>177</v>
      </c>
      <c r="AG465" s="122" t="s">
        <v>178</v>
      </c>
      <c r="AH465" s="122" t="s">
        <v>288</v>
      </c>
      <c r="AI465" s="122" t="s">
        <v>179</v>
      </c>
      <c r="AJ465" s="122" t="s">
        <v>176</v>
      </c>
      <c r="AK465" s="122" t="s">
        <v>120</v>
      </c>
      <c r="AL465" s="122" t="s">
        <v>174</v>
      </c>
      <c r="AM465" s="122" t="s">
        <v>119</v>
      </c>
      <c r="AN465" s="122" t="s">
        <v>804</v>
      </c>
      <c r="AO465" s="122" t="s">
        <v>691</v>
      </c>
    </row>
    <row r="466" spans="1:41" x14ac:dyDescent="0.25">
      <c r="A466" s="143" t="s">
        <v>1060</v>
      </c>
      <c r="B466" t="s">
        <v>508</v>
      </c>
      <c r="C466" t="s">
        <v>1061</v>
      </c>
      <c r="D466" t="s">
        <v>88</v>
      </c>
      <c r="E466" t="s">
        <v>117</v>
      </c>
      <c r="F466" s="51" t="str">
        <f>IFERROR(VLOOKUP(D466,'Tabelas auxiliares'!$A$3:$B$61,2,FALSE),"")</f>
        <v>SUGEPE - SUPERINTENDÊNCIA DE GESTÃO DE PESSOAS</v>
      </c>
      <c r="G466" s="51" t="str">
        <f>IFERROR(VLOOKUP($B466,'Tabelas auxiliares'!$A$65:$C$102,2,FALSE),"")</f>
        <v>Materiais de consumo e serviços não acadêmicos</v>
      </c>
      <c r="H466" s="51" t="str">
        <f>IFERROR(VLOOKUP($B466,'Tabelas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466" s="144" t="s">
        <v>1944</v>
      </c>
      <c r="J466" s="144" t="s">
        <v>1942</v>
      </c>
      <c r="K466" s="144" t="s">
        <v>1945</v>
      </c>
      <c r="L466" s="144" t="s">
        <v>186</v>
      </c>
      <c r="M466" s="144" t="s">
        <v>860</v>
      </c>
      <c r="N466" s="144" t="s">
        <v>177</v>
      </c>
      <c r="O466" s="144" t="s">
        <v>178</v>
      </c>
      <c r="P466" s="144" t="s">
        <v>288</v>
      </c>
      <c r="Q466" s="144" t="s">
        <v>179</v>
      </c>
      <c r="R466" s="144" t="s">
        <v>176</v>
      </c>
      <c r="S466" s="144" t="s">
        <v>120</v>
      </c>
      <c r="T466" s="144" t="s">
        <v>174</v>
      </c>
      <c r="U466" s="144" t="s">
        <v>119</v>
      </c>
      <c r="V466" s="144" t="s">
        <v>723</v>
      </c>
      <c r="W466" s="144" t="s">
        <v>635</v>
      </c>
      <c r="X466" s="51" t="str">
        <f t="shared" si="14"/>
        <v>3</v>
      </c>
      <c r="Y466" s="51" t="str">
        <f>IF(T466="","",IF(T466&lt;&gt;'Tabelas auxiliares'!$B$236,"FOLHA DE PESSOAL",IF(X466='Tabelas auxiliares'!$A$237,"CUSTEIO",IF(X466='Tabelas auxiliares'!$A$236,"INVESTIMENTO","ERRO - VERIFICAR"))))</f>
        <v>CUSTEIO</v>
      </c>
      <c r="Z466" s="64">
        <f t="shared" si="15"/>
        <v>1760</v>
      </c>
      <c r="AA466" s="145"/>
      <c r="AB466" s="145"/>
      <c r="AC466" s="146">
        <v>1760</v>
      </c>
      <c r="AD466" s="122" t="s">
        <v>439</v>
      </c>
      <c r="AE466" s="122" t="s">
        <v>176</v>
      </c>
      <c r="AF466" s="122" t="s">
        <v>177</v>
      </c>
      <c r="AG466" s="122" t="s">
        <v>178</v>
      </c>
      <c r="AH466" s="122" t="s">
        <v>288</v>
      </c>
      <c r="AI466" s="122" t="s">
        <v>179</v>
      </c>
      <c r="AJ466" s="122" t="s">
        <v>176</v>
      </c>
      <c r="AK466" s="122" t="s">
        <v>120</v>
      </c>
      <c r="AL466" s="122" t="s">
        <v>174</v>
      </c>
      <c r="AM466" s="122" t="s">
        <v>119</v>
      </c>
      <c r="AN466" s="122" t="s">
        <v>805</v>
      </c>
      <c r="AO466" s="122" t="s">
        <v>983</v>
      </c>
    </row>
    <row r="467" spans="1:41" x14ac:dyDescent="0.25">
      <c r="A467" s="143" t="s">
        <v>1060</v>
      </c>
      <c r="B467" t="s">
        <v>511</v>
      </c>
      <c r="C467" t="s">
        <v>1061</v>
      </c>
      <c r="D467" t="s">
        <v>35</v>
      </c>
      <c r="E467" t="s">
        <v>117</v>
      </c>
      <c r="F467" s="51" t="str">
        <f>IFERROR(VLOOKUP(D467,'Tabelas auxiliares'!$A$3:$B$61,2,FALSE),"")</f>
        <v>PU - PREFEITURA UNIVERSITÁRIA</v>
      </c>
      <c r="G467" s="51" t="str">
        <f>IFERROR(VLOOKUP($B467,'Tabelas auxiliares'!$A$65:$C$102,2,FALSE),"")</f>
        <v>Manutenção</v>
      </c>
      <c r="H467" s="51" t="str">
        <f>IFERROR(VLOOKUP($B467,'Tabelas auxiliares'!$A$65:$C$102,3,FALSE),"")</f>
        <v>ALMOXARIFADO / AR CONDICIONADO / COMBATE INCÊNDIO / CORTINAS / ELEVADORES / GERADORES DE ENERGIA / HIDRÁULICA / IMÓVEIS / INSTALAÇÕES ELÉTRICAS  / JARDINAGEM / MANUTENÇÃO PREDIAL / DESINSETIZAÇÃO / CHAVEIRO / INVENTÁRIO PATRIMONIAL</v>
      </c>
      <c r="I467" s="144" t="s">
        <v>1946</v>
      </c>
      <c r="J467" s="144" t="s">
        <v>1318</v>
      </c>
      <c r="K467" s="144" t="s">
        <v>1947</v>
      </c>
      <c r="L467" s="144" t="s">
        <v>251</v>
      </c>
      <c r="M467" s="144" t="s">
        <v>252</v>
      </c>
      <c r="N467" s="144" t="s">
        <v>177</v>
      </c>
      <c r="O467" s="144" t="s">
        <v>178</v>
      </c>
      <c r="P467" s="144" t="s">
        <v>288</v>
      </c>
      <c r="Q467" s="144" t="s">
        <v>179</v>
      </c>
      <c r="R467" s="144" t="s">
        <v>176</v>
      </c>
      <c r="S467" s="144" t="s">
        <v>120</v>
      </c>
      <c r="T467" s="144" t="s">
        <v>174</v>
      </c>
      <c r="U467" s="144" t="s">
        <v>119</v>
      </c>
      <c r="V467" s="144" t="s">
        <v>791</v>
      </c>
      <c r="W467" s="144" t="s">
        <v>679</v>
      </c>
      <c r="X467" s="51" t="str">
        <f t="shared" si="14"/>
        <v>3</v>
      </c>
      <c r="Y467" s="51" t="str">
        <f>IF(T467="","",IF(T467&lt;&gt;'Tabelas auxiliares'!$B$236,"FOLHA DE PESSOAL",IF(X467='Tabelas auxiliares'!$A$237,"CUSTEIO",IF(X467='Tabelas auxiliares'!$A$236,"INVESTIMENTO","ERRO - VERIFICAR"))))</f>
        <v>CUSTEIO</v>
      </c>
      <c r="Z467" s="64">
        <f t="shared" si="15"/>
        <v>1871501.38</v>
      </c>
      <c r="AA467" s="146">
        <v>1184565.92</v>
      </c>
      <c r="AB467" s="146">
        <v>253348.66</v>
      </c>
      <c r="AC467" s="146">
        <v>433586.8</v>
      </c>
      <c r="AD467" s="122" t="s">
        <v>863</v>
      </c>
      <c r="AE467" s="122" t="s">
        <v>176</v>
      </c>
      <c r="AF467" s="122" t="s">
        <v>177</v>
      </c>
      <c r="AG467" s="122" t="s">
        <v>178</v>
      </c>
      <c r="AH467" s="122" t="s">
        <v>288</v>
      </c>
      <c r="AI467" s="122" t="s">
        <v>179</v>
      </c>
      <c r="AJ467" s="122" t="s">
        <v>176</v>
      </c>
      <c r="AK467" s="122" t="s">
        <v>120</v>
      </c>
      <c r="AL467" s="122" t="s">
        <v>174</v>
      </c>
      <c r="AM467" s="122" t="s">
        <v>119</v>
      </c>
      <c r="AN467" s="122" t="s">
        <v>804</v>
      </c>
      <c r="AO467" s="122" t="s">
        <v>691</v>
      </c>
    </row>
    <row r="468" spans="1:41" x14ac:dyDescent="0.25">
      <c r="A468" s="143" t="s">
        <v>1060</v>
      </c>
      <c r="B468" t="s">
        <v>511</v>
      </c>
      <c r="C468" t="s">
        <v>1061</v>
      </c>
      <c r="D468" t="s">
        <v>35</v>
      </c>
      <c r="E468" t="s">
        <v>117</v>
      </c>
      <c r="F468" s="51" t="str">
        <f>IFERROR(VLOOKUP(D468,'Tabelas auxiliares'!$A$3:$B$61,2,FALSE),"")</f>
        <v>PU - PREFEITURA UNIVERSITÁRIA</v>
      </c>
      <c r="G468" s="51" t="str">
        <f>IFERROR(VLOOKUP($B468,'Tabelas auxiliares'!$A$65:$C$102,2,FALSE),"")</f>
        <v>Manutenção</v>
      </c>
      <c r="H468" s="51" t="str">
        <f>IFERROR(VLOOKUP($B468,'Tabelas auxiliares'!$A$65:$C$102,3,FALSE),"")</f>
        <v>ALMOXARIFADO / AR CONDICIONADO / COMBATE INCÊNDIO / CORTINAS / ELEVADORES / GERADORES DE ENERGIA / HIDRÁULICA / IMÓVEIS / INSTALAÇÕES ELÉTRICAS  / JARDINAGEM / MANUTENÇÃO PREDIAL / DESINSETIZAÇÃO / CHAVEIRO / INVENTÁRIO PATRIMONIAL</v>
      </c>
      <c r="I468" s="144" t="s">
        <v>1556</v>
      </c>
      <c r="J468" s="144" t="s">
        <v>1948</v>
      </c>
      <c r="K468" s="144" t="s">
        <v>1949</v>
      </c>
      <c r="L468" s="144" t="s">
        <v>253</v>
      </c>
      <c r="M468" s="144" t="s">
        <v>254</v>
      </c>
      <c r="N468" s="144" t="s">
        <v>177</v>
      </c>
      <c r="O468" s="144" t="s">
        <v>178</v>
      </c>
      <c r="P468" s="144" t="s">
        <v>288</v>
      </c>
      <c r="Q468" s="144" t="s">
        <v>179</v>
      </c>
      <c r="R468" s="144" t="s">
        <v>176</v>
      </c>
      <c r="S468" s="144" t="s">
        <v>120</v>
      </c>
      <c r="T468" s="144" t="s">
        <v>174</v>
      </c>
      <c r="U468" s="144" t="s">
        <v>119</v>
      </c>
      <c r="V468" s="144" t="s">
        <v>792</v>
      </c>
      <c r="W468" s="144" t="s">
        <v>959</v>
      </c>
      <c r="X468" s="51" t="str">
        <f t="shared" si="14"/>
        <v>3</v>
      </c>
      <c r="Y468" s="51" t="str">
        <f>IF(T468="","",IF(T468&lt;&gt;'Tabelas auxiliares'!$B$236,"FOLHA DE PESSOAL",IF(X468='Tabelas auxiliares'!$A$237,"CUSTEIO",IF(X468='Tabelas auxiliares'!$A$236,"INVESTIMENTO","ERRO - VERIFICAR"))))</f>
        <v>CUSTEIO</v>
      </c>
      <c r="Z468" s="64">
        <f t="shared" si="15"/>
        <v>1976.4</v>
      </c>
      <c r="AA468" s="145"/>
      <c r="AB468" s="145"/>
      <c r="AC468" s="146">
        <v>1976.4</v>
      </c>
      <c r="AD468" s="122" t="s">
        <v>275</v>
      </c>
      <c r="AE468" s="122" t="s">
        <v>176</v>
      </c>
      <c r="AF468" s="122" t="s">
        <v>177</v>
      </c>
      <c r="AG468" s="122" t="s">
        <v>178</v>
      </c>
      <c r="AH468" s="122" t="s">
        <v>288</v>
      </c>
      <c r="AI468" s="122" t="s">
        <v>179</v>
      </c>
      <c r="AJ468" s="122" t="s">
        <v>176</v>
      </c>
      <c r="AK468" s="122" t="s">
        <v>120</v>
      </c>
      <c r="AL468" s="122" t="s">
        <v>174</v>
      </c>
      <c r="AM468" s="122" t="s">
        <v>119</v>
      </c>
      <c r="AN468" s="122" t="s">
        <v>804</v>
      </c>
      <c r="AO468" s="122" t="s">
        <v>691</v>
      </c>
    </row>
    <row r="469" spans="1:41" x14ac:dyDescent="0.25">
      <c r="A469" s="143" t="s">
        <v>1060</v>
      </c>
      <c r="B469" t="s">
        <v>511</v>
      </c>
      <c r="C469" t="s">
        <v>1061</v>
      </c>
      <c r="D469" t="s">
        <v>35</v>
      </c>
      <c r="E469" t="s">
        <v>117</v>
      </c>
      <c r="F469" s="51" t="str">
        <f>IFERROR(VLOOKUP(D469,'Tabelas auxiliares'!$A$3:$B$61,2,FALSE),"")</f>
        <v>PU - PREFEITURA UNIVERSITÁRIA</v>
      </c>
      <c r="G469" s="51" t="str">
        <f>IFERROR(VLOOKUP($B469,'Tabelas auxiliares'!$A$65:$C$102,2,FALSE),"")</f>
        <v>Manutenção</v>
      </c>
      <c r="H469" s="51" t="str">
        <f>IFERROR(VLOOKUP($B469,'Tabelas auxiliares'!$A$65:$C$102,3,FALSE),"")</f>
        <v>ALMOXARIFADO / AR CONDICIONADO / COMBATE INCÊNDIO / CORTINAS / ELEVADORES / GERADORES DE ENERGIA / HIDRÁULICA / IMÓVEIS / INSTALAÇÕES ELÉTRICAS  / JARDINAGEM / MANUTENÇÃO PREDIAL / DESINSETIZAÇÃO / CHAVEIRO / INVENTÁRIO PATRIMONIAL</v>
      </c>
      <c r="I469" s="144" t="s">
        <v>1556</v>
      </c>
      <c r="J469" s="144" t="s">
        <v>1948</v>
      </c>
      <c r="K469" s="144" t="s">
        <v>1950</v>
      </c>
      <c r="L469" s="144" t="s">
        <v>253</v>
      </c>
      <c r="M469" s="144" t="s">
        <v>255</v>
      </c>
      <c r="N469" s="144" t="s">
        <v>177</v>
      </c>
      <c r="O469" s="144" t="s">
        <v>178</v>
      </c>
      <c r="P469" s="144" t="s">
        <v>288</v>
      </c>
      <c r="Q469" s="144" t="s">
        <v>179</v>
      </c>
      <c r="R469" s="144" t="s">
        <v>176</v>
      </c>
      <c r="S469" s="144" t="s">
        <v>120</v>
      </c>
      <c r="T469" s="144" t="s">
        <v>174</v>
      </c>
      <c r="U469" s="144" t="s">
        <v>119</v>
      </c>
      <c r="V469" s="144" t="s">
        <v>792</v>
      </c>
      <c r="W469" s="144" t="s">
        <v>959</v>
      </c>
      <c r="X469" s="51" t="str">
        <f t="shared" si="14"/>
        <v>3</v>
      </c>
      <c r="Y469" s="51" t="str">
        <f>IF(T469="","",IF(T469&lt;&gt;'Tabelas auxiliares'!$B$236,"FOLHA DE PESSOAL",IF(X469='Tabelas auxiliares'!$A$237,"CUSTEIO",IF(X469='Tabelas auxiliares'!$A$236,"INVESTIMENTO","ERRO - VERIFICAR"))))</f>
        <v>CUSTEIO</v>
      </c>
      <c r="Z469" s="64">
        <f t="shared" si="15"/>
        <v>3097.5</v>
      </c>
      <c r="AA469" s="145"/>
      <c r="AB469" s="145"/>
      <c r="AC469" s="146">
        <v>3097.5</v>
      </c>
      <c r="AD469" s="122" t="s">
        <v>276</v>
      </c>
      <c r="AE469" s="122" t="s">
        <v>176</v>
      </c>
      <c r="AF469" s="122" t="s">
        <v>177</v>
      </c>
      <c r="AG469" s="122" t="s">
        <v>178</v>
      </c>
      <c r="AH469" s="122" t="s">
        <v>288</v>
      </c>
      <c r="AI469" s="122" t="s">
        <v>179</v>
      </c>
      <c r="AJ469" s="122" t="s">
        <v>176</v>
      </c>
      <c r="AK469" s="122" t="s">
        <v>120</v>
      </c>
      <c r="AL469" s="122" t="s">
        <v>174</v>
      </c>
      <c r="AM469" s="122" t="s">
        <v>119</v>
      </c>
      <c r="AN469" s="122" t="s">
        <v>778</v>
      </c>
      <c r="AO469" s="122" t="s">
        <v>943</v>
      </c>
    </row>
    <row r="470" spans="1:41" x14ac:dyDescent="0.25">
      <c r="A470" s="143" t="s">
        <v>1060</v>
      </c>
      <c r="B470" t="s">
        <v>511</v>
      </c>
      <c r="C470" t="s">
        <v>1061</v>
      </c>
      <c r="D470" t="s">
        <v>35</v>
      </c>
      <c r="E470" t="s">
        <v>117</v>
      </c>
      <c r="F470" s="51" t="str">
        <f>IFERROR(VLOOKUP(D470,'Tabelas auxiliares'!$A$3:$B$61,2,FALSE),"")</f>
        <v>PU - PREFEITURA UNIVERSITÁRIA</v>
      </c>
      <c r="G470" s="51" t="str">
        <f>IFERROR(VLOOKUP($B470,'Tabelas auxiliares'!$A$65:$C$102,2,FALSE),"")</f>
        <v>Manutenção</v>
      </c>
      <c r="H470" s="51" t="str">
        <f>IFERROR(VLOOKUP($B470,'Tabelas auxiliares'!$A$65:$C$102,3,FALSE),"")</f>
        <v>ALMOXARIFADO / AR CONDICIONADO / COMBATE INCÊNDIO / CORTINAS / ELEVADORES / GERADORES DE ENERGIA / HIDRÁULICA / IMÓVEIS / INSTALAÇÕES ELÉTRICAS  / JARDINAGEM / MANUTENÇÃO PREDIAL / DESINSETIZAÇÃO / CHAVEIRO / INVENTÁRIO PATRIMONIAL</v>
      </c>
      <c r="I470" s="144" t="s">
        <v>1556</v>
      </c>
      <c r="J470" s="144" t="s">
        <v>1948</v>
      </c>
      <c r="K470" s="144" t="s">
        <v>1951</v>
      </c>
      <c r="L470" s="144" t="s">
        <v>253</v>
      </c>
      <c r="M470" s="144" t="s">
        <v>256</v>
      </c>
      <c r="N470" s="144" t="s">
        <v>177</v>
      </c>
      <c r="O470" s="144" t="s">
        <v>178</v>
      </c>
      <c r="P470" s="144" t="s">
        <v>288</v>
      </c>
      <c r="Q470" s="144" t="s">
        <v>179</v>
      </c>
      <c r="R470" s="144" t="s">
        <v>176</v>
      </c>
      <c r="S470" s="144" t="s">
        <v>120</v>
      </c>
      <c r="T470" s="144" t="s">
        <v>174</v>
      </c>
      <c r="U470" s="144" t="s">
        <v>119</v>
      </c>
      <c r="V470" s="144" t="s">
        <v>792</v>
      </c>
      <c r="W470" s="144" t="s">
        <v>959</v>
      </c>
      <c r="X470" s="51" t="str">
        <f t="shared" si="14"/>
        <v>3</v>
      </c>
      <c r="Y470" s="51" t="str">
        <f>IF(T470="","",IF(T470&lt;&gt;'Tabelas auxiliares'!$B$236,"FOLHA DE PESSOAL",IF(X470='Tabelas auxiliares'!$A$237,"CUSTEIO",IF(X470='Tabelas auxiliares'!$A$236,"INVESTIMENTO","ERRO - VERIFICAR"))))</f>
        <v>CUSTEIO</v>
      </c>
      <c r="Z470" s="64">
        <f t="shared" si="15"/>
        <v>304</v>
      </c>
      <c r="AA470" s="145"/>
      <c r="AB470" s="145"/>
      <c r="AC470" s="146">
        <v>304</v>
      </c>
      <c r="AD470" s="122" t="s">
        <v>277</v>
      </c>
      <c r="AE470" s="122" t="s">
        <v>176</v>
      </c>
      <c r="AF470" s="122" t="s">
        <v>177</v>
      </c>
      <c r="AG470" s="122" t="s">
        <v>178</v>
      </c>
      <c r="AH470" s="122" t="s">
        <v>288</v>
      </c>
      <c r="AI470" s="122" t="s">
        <v>179</v>
      </c>
      <c r="AJ470" s="122" t="s">
        <v>176</v>
      </c>
      <c r="AK470" s="122" t="s">
        <v>120</v>
      </c>
      <c r="AL470" s="122" t="s">
        <v>174</v>
      </c>
      <c r="AM470" s="122" t="s">
        <v>119</v>
      </c>
      <c r="AN470" s="122" t="s">
        <v>804</v>
      </c>
      <c r="AO470" s="122" t="s">
        <v>691</v>
      </c>
    </row>
    <row r="471" spans="1:41" x14ac:dyDescent="0.25">
      <c r="A471" s="143" t="s">
        <v>1060</v>
      </c>
      <c r="B471" t="s">
        <v>511</v>
      </c>
      <c r="C471" t="s">
        <v>1061</v>
      </c>
      <c r="D471" t="s">
        <v>35</v>
      </c>
      <c r="E471" t="s">
        <v>117</v>
      </c>
      <c r="F471" s="51" t="str">
        <f>IFERROR(VLOOKUP(D471,'Tabelas auxiliares'!$A$3:$B$61,2,FALSE),"")</f>
        <v>PU - PREFEITURA UNIVERSITÁRIA</v>
      </c>
      <c r="G471" s="51" t="str">
        <f>IFERROR(VLOOKUP($B471,'Tabelas auxiliares'!$A$65:$C$102,2,FALSE),"")</f>
        <v>Manutenção</v>
      </c>
      <c r="H471" s="51" t="str">
        <f>IFERROR(VLOOKUP($B471,'Tabelas auxiliares'!$A$65:$C$102,3,FALSE),"")</f>
        <v>ALMOXARIFADO / AR CONDICIONADO / COMBATE INCÊNDIO / CORTINAS / ELEVADORES / GERADORES DE ENERGIA / HIDRÁULICA / IMÓVEIS / INSTALAÇÕES ELÉTRICAS  / JARDINAGEM / MANUTENÇÃO PREDIAL / DESINSETIZAÇÃO / CHAVEIRO / INVENTÁRIO PATRIMONIAL</v>
      </c>
      <c r="I471" s="144" t="s">
        <v>1462</v>
      </c>
      <c r="J471" s="144" t="s">
        <v>1952</v>
      </c>
      <c r="K471" s="144" t="s">
        <v>1953</v>
      </c>
      <c r="L471" s="144" t="s">
        <v>425</v>
      </c>
      <c r="M471" s="144" t="s">
        <v>370</v>
      </c>
      <c r="N471" s="144" t="s">
        <v>177</v>
      </c>
      <c r="O471" s="144" t="s">
        <v>178</v>
      </c>
      <c r="P471" s="144" t="s">
        <v>288</v>
      </c>
      <c r="Q471" s="144" t="s">
        <v>179</v>
      </c>
      <c r="R471" s="144" t="s">
        <v>176</v>
      </c>
      <c r="S471" s="144" t="s">
        <v>120</v>
      </c>
      <c r="T471" s="144" t="s">
        <v>174</v>
      </c>
      <c r="U471" s="144" t="s">
        <v>119</v>
      </c>
      <c r="V471" s="144" t="s">
        <v>793</v>
      </c>
      <c r="W471" s="144" t="s">
        <v>680</v>
      </c>
      <c r="X471" s="51" t="str">
        <f t="shared" si="14"/>
        <v>3</v>
      </c>
      <c r="Y471" s="51" t="str">
        <f>IF(T471="","",IF(T471&lt;&gt;'Tabelas auxiliares'!$B$236,"FOLHA DE PESSOAL",IF(X471='Tabelas auxiliares'!$A$237,"CUSTEIO",IF(X471='Tabelas auxiliares'!$A$236,"INVESTIMENTO","ERRO - VERIFICAR"))))</f>
        <v>CUSTEIO</v>
      </c>
      <c r="Z471" s="64">
        <f t="shared" si="15"/>
        <v>296690.94</v>
      </c>
      <c r="AA471" s="146">
        <v>257483.02</v>
      </c>
      <c r="AB471" s="146">
        <v>7309.23</v>
      </c>
      <c r="AC471" s="146">
        <v>31898.69</v>
      </c>
      <c r="AD471" s="122" t="s">
        <v>278</v>
      </c>
      <c r="AE471" s="122" t="s">
        <v>176</v>
      </c>
      <c r="AF471" s="122" t="s">
        <v>177</v>
      </c>
      <c r="AG471" s="122" t="s">
        <v>178</v>
      </c>
      <c r="AH471" s="122" t="s">
        <v>288</v>
      </c>
      <c r="AI471" s="122" t="s">
        <v>179</v>
      </c>
      <c r="AJ471" s="122" t="s">
        <v>176</v>
      </c>
      <c r="AK471" s="122" t="s">
        <v>120</v>
      </c>
      <c r="AL471" s="122" t="s">
        <v>174</v>
      </c>
      <c r="AM471" s="122" t="s">
        <v>119</v>
      </c>
      <c r="AN471" s="122" t="s">
        <v>805</v>
      </c>
      <c r="AO471" s="122" t="s">
        <v>983</v>
      </c>
    </row>
    <row r="472" spans="1:41" x14ac:dyDescent="0.25">
      <c r="A472" s="143" t="s">
        <v>1060</v>
      </c>
      <c r="B472" t="s">
        <v>511</v>
      </c>
      <c r="C472" t="s">
        <v>1061</v>
      </c>
      <c r="D472" t="s">
        <v>35</v>
      </c>
      <c r="E472" t="s">
        <v>117</v>
      </c>
      <c r="F472" s="51" t="str">
        <f>IFERROR(VLOOKUP(D472,'Tabelas auxiliares'!$A$3:$B$61,2,FALSE),"")</f>
        <v>PU - PREFEITURA UNIVERSITÁRIA</v>
      </c>
      <c r="G472" s="51" t="str">
        <f>IFERROR(VLOOKUP($B472,'Tabelas auxiliares'!$A$65:$C$102,2,FALSE),"")</f>
        <v>Manutenção</v>
      </c>
      <c r="H472" s="51" t="str">
        <f>IFERROR(VLOOKUP($B472,'Tabelas auxiliares'!$A$65:$C$102,3,FALSE),"")</f>
        <v>ALMOXARIFADO / AR CONDICIONADO / COMBATE INCÊNDIO / CORTINAS / ELEVADORES / GERADORES DE ENERGIA / HIDRÁULICA / IMÓVEIS / INSTALAÇÕES ELÉTRICAS  / JARDINAGEM / MANUTENÇÃO PREDIAL / DESINSETIZAÇÃO / CHAVEIRO / INVENTÁRIO PATRIMONIAL</v>
      </c>
      <c r="I472" s="144" t="s">
        <v>1360</v>
      </c>
      <c r="J472" s="144" t="s">
        <v>1954</v>
      </c>
      <c r="K472" s="144" t="s">
        <v>1955</v>
      </c>
      <c r="L472" s="144" t="s">
        <v>126</v>
      </c>
      <c r="M472" s="144" t="s">
        <v>369</v>
      </c>
      <c r="N472" s="144" t="s">
        <v>177</v>
      </c>
      <c r="O472" s="144" t="s">
        <v>178</v>
      </c>
      <c r="P472" s="144" t="s">
        <v>288</v>
      </c>
      <c r="Q472" s="144" t="s">
        <v>179</v>
      </c>
      <c r="R472" s="144" t="s">
        <v>176</v>
      </c>
      <c r="S472" s="144" t="s">
        <v>120</v>
      </c>
      <c r="T472" s="144" t="s">
        <v>174</v>
      </c>
      <c r="U472" s="144" t="s">
        <v>119</v>
      </c>
      <c r="V472" s="144" t="s">
        <v>794</v>
      </c>
      <c r="W472" s="144" t="s">
        <v>670</v>
      </c>
      <c r="X472" s="51" t="str">
        <f t="shared" si="14"/>
        <v>3</v>
      </c>
      <c r="Y472" s="51" t="str">
        <f>IF(T472="","",IF(T472&lt;&gt;'Tabelas auxiliares'!$B$236,"FOLHA DE PESSOAL",IF(X472='Tabelas auxiliares'!$A$237,"CUSTEIO",IF(X472='Tabelas auxiliares'!$A$236,"INVESTIMENTO","ERRO - VERIFICAR"))))</f>
        <v>CUSTEIO</v>
      </c>
      <c r="Z472" s="64">
        <f t="shared" si="15"/>
        <v>10873.779999999999</v>
      </c>
      <c r="AA472" s="146">
        <v>4484.04</v>
      </c>
      <c r="AB472" s="145"/>
      <c r="AC472" s="146">
        <v>6389.74</v>
      </c>
      <c r="AD472" s="122" t="s">
        <v>279</v>
      </c>
      <c r="AE472" s="122" t="s">
        <v>176</v>
      </c>
      <c r="AF472" s="122" t="s">
        <v>177</v>
      </c>
      <c r="AG472" s="122" t="s">
        <v>178</v>
      </c>
      <c r="AH472" s="122" t="s">
        <v>288</v>
      </c>
      <c r="AI472" s="122" t="s">
        <v>179</v>
      </c>
      <c r="AJ472" s="122" t="s">
        <v>176</v>
      </c>
      <c r="AK472" s="122" t="s">
        <v>120</v>
      </c>
      <c r="AL472" s="122" t="s">
        <v>174</v>
      </c>
      <c r="AM472" s="122" t="s">
        <v>119</v>
      </c>
      <c r="AN472" s="122" t="s">
        <v>804</v>
      </c>
      <c r="AO472" s="122" t="s">
        <v>691</v>
      </c>
    </row>
    <row r="473" spans="1:41" x14ac:dyDescent="0.25">
      <c r="A473" s="143" t="s">
        <v>1060</v>
      </c>
      <c r="B473" t="s">
        <v>511</v>
      </c>
      <c r="C473" t="s">
        <v>1061</v>
      </c>
      <c r="D473" t="s">
        <v>35</v>
      </c>
      <c r="E473" t="s">
        <v>117</v>
      </c>
      <c r="F473" s="51" t="str">
        <f>IFERROR(VLOOKUP(D473,'Tabelas auxiliares'!$A$3:$B$61,2,FALSE),"")</f>
        <v>PU - PREFEITURA UNIVERSITÁRIA</v>
      </c>
      <c r="G473" s="51" t="str">
        <f>IFERROR(VLOOKUP($B473,'Tabelas auxiliares'!$A$65:$C$102,2,FALSE),"")</f>
        <v>Manutenção</v>
      </c>
      <c r="H473" s="51" t="str">
        <f>IFERROR(VLOOKUP($B473,'Tabelas auxiliares'!$A$65:$C$102,3,FALSE),"")</f>
        <v>ALMOXARIFADO / AR CONDICIONADO / COMBATE INCÊNDIO / CORTINAS / ELEVADORES / GERADORES DE ENERGIA / HIDRÁULICA / IMÓVEIS / INSTALAÇÕES ELÉTRICAS  / JARDINAGEM / MANUTENÇÃO PREDIAL / DESINSETIZAÇÃO / CHAVEIRO / INVENTÁRIO PATRIMONIAL</v>
      </c>
      <c r="I473" s="144" t="s">
        <v>1470</v>
      </c>
      <c r="J473" s="144" t="s">
        <v>1321</v>
      </c>
      <c r="K473" s="144" t="s">
        <v>1956</v>
      </c>
      <c r="L473" s="144" t="s">
        <v>365</v>
      </c>
      <c r="M473" s="144" t="s">
        <v>364</v>
      </c>
      <c r="N473" s="144" t="s">
        <v>177</v>
      </c>
      <c r="O473" s="144" t="s">
        <v>178</v>
      </c>
      <c r="P473" s="144" t="s">
        <v>288</v>
      </c>
      <c r="Q473" s="144" t="s">
        <v>179</v>
      </c>
      <c r="R473" s="144" t="s">
        <v>176</v>
      </c>
      <c r="S473" s="144" t="s">
        <v>120</v>
      </c>
      <c r="T473" s="144" t="s">
        <v>174</v>
      </c>
      <c r="U473" s="144" t="s">
        <v>119</v>
      </c>
      <c r="V473" s="144" t="s">
        <v>791</v>
      </c>
      <c r="W473" s="144" t="s">
        <v>679</v>
      </c>
      <c r="X473" s="51" t="str">
        <f t="shared" si="14"/>
        <v>3</v>
      </c>
      <c r="Y473" s="51" t="str">
        <f>IF(T473="","",IF(T473&lt;&gt;'Tabelas auxiliares'!$B$236,"FOLHA DE PESSOAL",IF(X473='Tabelas auxiliares'!$A$237,"CUSTEIO",IF(X473='Tabelas auxiliares'!$A$236,"INVESTIMENTO","ERRO - VERIFICAR"))))</f>
        <v>CUSTEIO</v>
      </c>
      <c r="Z473" s="64">
        <f t="shared" si="15"/>
        <v>38101.649999999994</v>
      </c>
      <c r="AA473" s="146">
        <v>27473.23</v>
      </c>
      <c r="AB473" s="146">
        <v>7580.33</v>
      </c>
      <c r="AC473" s="146">
        <v>3048.09</v>
      </c>
      <c r="AD473" s="122" t="s">
        <v>692</v>
      </c>
      <c r="AE473" s="122" t="s">
        <v>176</v>
      </c>
      <c r="AF473" s="122" t="s">
        <v>177</v>
      </c>
      <c r="AG473" s="122" t="s">
        <v>178</v>
      </c>
      <c r="AH473" s="122" t="s">
        <v>288</v>
      </c>
      <c r="AI473" s="122" t="s">
        <v>179</v>
      </c>
      <c r="AJ473" s="122" t="s">
        <v>176</v>
      </c>
      <c r="AK473" s="122" t="s">
        <v>120</v>
      </c>
      <c r="AL473" s="122" t="s">
        <v>174</v>
      </c>
      <c r="AM473" s="122" t="s">
        <v>119</v>
      </c>
      <c r="AN473" s="122" t="s">
        <v>804</v>
      </c>
      <c r="AO473" s="122" t="s">
        <v>691</v>
      </c>
    </row>
    <row r="474" spans="1:41" x14ac:dyDescent="0.25">
      <c r="A474" s="143" t="s">
        <v>1060</v>
      </c>
      <c r="B474" t="s">
        <v>511</v>
      </c>
      <c r="C474" t="s">
        <v>1061</v>
      </c>
      <c r="D474" t="s">
        <v>35</v>
      </c>
      <c r="E474" t="s">
        <v>117</v>
      </c>
      <c r="F474" s="51" t="str">
        <f>IFERROR(VLOOKUP(D474,'Tabelas auxiliares'!$A$3:$B$61,2,FALSE),"")</f>
        <v>PU - PREFEITURA UNIVERSITÁRIA</v>
      </c>
      <c r="G474" s="51" t="str">
        <f>IFERROR(VLOOKUP($B474,'Tabelas auxiliares'!$A$65:$C$102,2,FALSE),"")</f>
        <v>Manutenção</v>
      </c>
      <c r="H474" s="51" t="str">
        <f>IFERROR(VLOOKUP($B474,'Tabelas auxiliares'!$A$65:$C$102,3,FALSE),"")</f>
        <v>ALMOXARIFADO / AR CONDICIONADO / COMBATE INCÊNDIO / CORTINAS / ELEVADORES / GERADORES DE ENERGIA / HIDRÁULICA / IMÓVEIS / INSTALAÇÕES ELÉTRICAS  / JARDINAGEM / MANUTENÇÃO PREDIAL / DESINSETIZAÇÃO / CHAVEIRO / INVENTÁRIO PATRIMONIAL</v>
      </c>
      <c r="I474" s="144" t="s">
        <v>1113</v>
      </c>
      <c r="J474" s="144" t="s">
        <v>1957</v>
      </c>
      <c r="K474" s="144" t="s">
        <v>1958</v>
      </c>
      <c r="L474" s="144" t="s">
        <v>366</v>
      </c>
      <c r="M474" s="144" t="s">
        <v>258</v>
      </c>
      <c r="N474" s="144" t="s">
        <v>177</v>
      </c>
      <c r="O474" s="144" t="s">
        <v>178</v>
      </c>
      <c r="P474" s="144" t="s">
        <v>288</v>
      </c>
      <c r="Q474" s="144" t="s">
        <v>179</v>
      </c>
      <c r="R474" s="144" t="s">
        <v>176</v>
      </c>
      <c r="S474" s="144" t="s">
        <v>120</v>
      </c>
      <c r="T474" s="144" t="s">
        <v>174</v>
      </c>
      <c r="U474" s="144" t="s">
        <v>119</v>
      </c>
      <c r="V474" s="144" t="s">
        <v>795</v>
      </c>
      <c r="W474" s="144" t="s">
        <v>681</v>
      </c>
      <c r="X474" s="51" t="str">
        <f t="shared" si="14"/>
        <v>3</v>
      </c>
      <c r="Y474" s="51" t="str">
        <f>IF(T474="","",IF(T474&lt;&gt;'Tabelas auxiliares'!$B$236,"FOLHA DE PESSOAL",IF(X474='Tabelas auxiliares'!$A$237,"CUSTEIO",IF(X474='Tabelas auxiliares'!$A$236,"INVESTIMENTO","ERRO - VERIFICAR"))))</f>
        <v>CUSTEIO</v>
      </c>
      <c r="Z474" s="64">
        <f t="shared" si="15"/>
        <v>220970.54</v>
      </c>
      <c r="AA474" s="146">
        <v>213269.2</v>
      </c>
      <c r="AB474" s="145"/>
      <c r="AC474" s="146">
        <v>7701.34</v>
      </c>
      <c r="AD474" s="122" t="s">
        <v>989</v>
      </c>
      <c r="AE474" s="122" t="s">
        <v>176</v>
      </c>
      <c r="AF474" s="122" t="s">
        <v>177</v>
      </c>
      <c r="AG474" s="122" t="s">
        <v>178</v>
      </c>
      <c r="AH474" s="122" t="s">
        <v>288</v>
      </c>
      <c r="AI474" s="122" t="s">
        <v>179</v>
      </c>
      <c r="AJ474" s="122" t="s">
        <v>176</v>
      </c>
      <c r="AK474" s="122" t="s">
        <v>120</v>
      </c>
      <c r="AL474" s="122" t="s">
        <v>174</v>
      </c>
      <c r="AM474" s="122" t="s">
        <v>119</v>
      </c>
      <c r="AN474" s="122" t="s">
        <v>804</v>
      </c>
      <c r="AO474" s="122" t="s">
        <v>691</v>
      </c>
    </row>
    <row r="475" spans="1:41" x14ac:dyDescent="0.25">
      <c r="A475" s="143" t="s">
        <v>1060</v>
      </c>
      <c r="B475" t="s">
        <v>511</v>
      </c>
      <c r="C475" t="s">
        <v>1061</v>
      </c>
      <c r="D475" t="s">
        <v>35</v>
      </c>
      <c r="E475" t="s">
        <v>117</v>
      </c>
      <c r="F475" s="51" t="str">
        <f>IFERROR(VLOOKUP(D475,'Tabelas auxiliares'!$A$3:$B$61,2,FALSE),"")</f>
        <v>PU - PREFEITURA UNIVERSITÁRIA</v>
      </c>
      <c r="G475" s="51" t="str">
        <f>IFERROR(VLOOKUP($B475,'Tabelas auxiliares'!$A$65:$C$102,2,FALSE),"")</f>
        <v>Manutenção</v>
      </c>
      <c r="H475" s="51" t="str">
        <f>IFERROR(VLOOKUP($B475,'Tabelas auxiliares'!$A$65:$C$102,3,FALSE),"")</f>
        <v>ALMOXARIFADO / AR CONDICIONADO / COMBATE INCÊNDIO / CORTINAS / ELEVADORES / GERADORES DE ENERGIA / HIDRÁULICA / IMÓVEIS / INSTALAÇÕES ELÉTRICAS  / JARDINAGEM / MANUTENÇÃO PREDIAL / DESINSETIZAÇÃO / CHAVEIRO / INVENTÁRIO PATRIMONIAL</v>
      </c>
      <c r="I475" s="144" t="s">
        <v>1373</v>
      </c>
      <c r="J475" s="144" t="s">
        <v>1959</v>
      </c>
      <c r="K475" s="144" t="s">
        <v>1960</v>
      </c>
      <c r="L475" s="144" t="s">
        <v>960</v>
      </c>
      <c r="M475" s="144" t="s">
        <v>961</v>
      </c>
      <c r="N475" s="144" t="s">
        <v>177</v>
      </c>
      <c r="O475" s="144" t="s">
        <v>178</v>
      </c>
      <c r="P475" s="144" t="s">
        <v>288</v>
      </c>
      <c r="Q475" s="144" t="s">
        <v>179</v>
      </c>
      <c r="R475" s="144" t="s">
        <v>176</v>
      </c>
      <c r="S475" s="144" t="s">
        <v>120</v>
      </c>
      <c r="T475" s="144" t="s">
        <v>174</v>
      </c>
      <c r="U475" s="144" t="s">
        <v>119</v>
      </c>
      <c r="V475" s="144" t="s">
        <v>821</v>
      </c>
      <c r="W475" s="144" t="s">
        <v>706</v>
      </c>
      <c r="X475" s="51" t="str">
        <f t="shared" si="14"/>
        <v>3</v>
      </c>
      <c r="Y475" s="51" t="str">
        <f>IF(T475="","",IF(T475&lt;&gt;'Tabelas auxiliares'!$B$236,"FOLHA DE PESSOAL",IF(X475='Tabelas auxiliares'!$A$237,"CUSTEIO",IF(X475='Tabelas auxiliares'!$A$236,"INVESTIMENTO","ERRO - VERIFICAR"))))</f>
        <v>CUSTEIO</v>
      </c>
      <c r="Z475" s="64">
        <f t="shared" si="15"/>
        <v>14400</v>
      </c>
      <c r="AA475" s="145"/>
      <c r="AB475" s="145"/>
      <c r="AC475" s="146">
        <v>14400</v>
      </c>
      <c r="AD475" s="122" t="s">
        <v>990</v>
      </c>
      <c r="AE475" s="122" t="s">
        <v>176</v>
      </c>
      <c r="AF475" s="122" t="s">
        <v>177</v>
      </c>
      <c r="AG475" s="122" t="s">
        <v>178</v>
      </c>
      <c r="AH475" s="122" t="s">
        <v>288</v>
      </c>
      <c r="AI475" s="122" t="s">
        <v>179</v>
      </c>
      <c r="AJ475" s="122" t="s">
        <v>176</v>
      </c>
      <c r="AK475" s="122" t="s">
        <v>120</v>
      </c>
      <c r="AL475" s="122" t="s">
        <v>174</v>
      </c>
      <c r="AM475" s="122" t="s">
        <v>119</v>
      </c>
      <c r="AN475" s="122" t="s">
        <v>804</v>
      </c>
      <c r="AO475" s="122" t="s">
        <v>691</v>
      </c>
    </row>
    <row r="476" spans="1:41" x14ac:dyDescent="0.25">
      <c r="A476" s="143" t="s">
        <v>1060</v>
      </c>
      <c r="B476" t="s">
        <v>511</v>
      </c>
      <c r="C476" t="s">
        <v>1061</v>
      </c>
      <c r="D476" t="s">
        <v>35</v>
      </c>
      <c r="E476" t="s">
        <v>117</v>
      </c>
      <c r="F476" s="51" t="str">
        <f>IFERROR(VLOOKUP(D476,'Tabelas auxiliares'!$A$3:$B$61,2,FALSE),"")</f>
        <v>PU - PREFEITURA UNIVERSITÁRIA</v>
      </c>
      <c r="G476" s="51" t="str">
        <f>IFERROR(VLOOKUP($B476,'Tabelas auxiliares'!$A$65:$C$102,2,FALSE),"")</f>
        <v>Manutenção</v>
      </c>
      <c r="H476" s="51" t="str">
        <f>IFERROR(VLOOKUP($B476,'Tabelas auxiliares'!$A$65:$C$102,3,FALSE),"")</f>
        <v>ALMOXARIFADO / AR CONDICIONADO / COMBATE INCÊNDIO / CORTINAS / ELEVADORES / GERADORES DE ENERGIA / HIDRÁULICA / IMÓVEIS / INSTALAÇÕES ELÉTRICAS  / JARDINAGEM / MANUTENÇÃO PREDIAL / DESINSETIZAÇÃO / CHAVEIRO / INVENTÁRIO PATRIMONIAL</v>
      </c>
      <c r="I476" s="144" t="s">
        <v>1373</v>
      </c>
      <c r="J476" s="144" t="s">
        <v>1961</v>
      </c>
      <c r="K476" s="144" t="s">
        <v>1962</v>
      </c>
      <c r="L476" s="144" t="s">
        <v>962</v>
      </c>
      <c r="M476" s="144" t="s">
        <v>963</v>
      </c>
      <c r="N476" s="144" t="s">
        <v>177</v>
      </c>
      <c r="O476" s="144" t="s">
        <v>178</v>
      </c>
      <c r="P476" s="144" t="s">
        <v>288</v>
      </c>
      <c r="Q476" s="144" t="s">
        <v>179</v>
      </c>
      <c r="R476" s="144" t="s">
        <v>176</v>
      </c>
      <c r="S476" s="144" t="s">
        <v>120</v>
      </c>
      <c r="T476" s="144" t="s">
        <v>174</v>
      </c>
      <c r="U476" s="144" t="s">
        <v>119</v>
      </c>
      <c r="V476" s="144" t="s">
        <v>821</v>
      </c>
      <c r="W476" s="144" t="s">
        <v>706</v>
      </c>
      <c r="X476" s="51" t="str">
        <f t="shared" si="14"/>
        <v>3</v>
      </c>
      <c r="Y476" s="51" t="str">
        <f>IF(T476="","",IF(T476&lt;&gt;'Tabelas auxiliares'!$B$236,"FOLHA DE PESSOAL",IF(X476='Tabelas auxiliares'!$A$237,"CUSTEIO",IF(X476='Tabelas auxiliares'!$A$236,"INVESTIMENTO","ERRO - VERIFICAR"))))</f>
        <v>CUSTEIO</v>
      </c>
      <c r="Z476" s="64">
        <f t="shared" si="15"/>
        <v>76.099999999999994</v>
      </c>
      <c r="AA476" s="145"/>
      <c r="AB476" s="145"/>
      <c r="AC476" s="146">
        <v>76.099999999999994</v>
      </c>
      <c r="AD476" s="122" t="s">
        <v>991</v>
      </c>
      <c r="AE476" s="122" t="s">
        <v>176</v>
      </c>
      <c r="AF476" s="122" t="s">
        <v>177</v>
      </c>
      <c r="AG476" s="122" t="s">
        <v>178</v>
      </c>
      <c r="AH476" s="122" t="s">
        <v>288</v>
      </c>
      <c r="AI476" s="122" t="s">
        <v>179</v>
      </c>
      <c r="AJ476" s="122" t="s">
        <v>176</v>
      </c>
      <c r="AK476" s="122" t="s">
        <v>120</v>
      </c>
      <c r="AL476" s="122" t="s">
        <v>174</v>
      </c>
      <c r="AM476" s="122" t="s">
        <v>119</v>
      </c>
      <c r="AN476" s="122" t="s">
        <v>805</v>
      </c>
      <c r="AO476" s="122" t="s">
        <v>983</v>
      </c>
    </row>
    <row r="477" spans="1:41" x14ac:dyDescent="0.25">
      <c r="A477" s="143" t="s">
        <v>1060</v>
      </c>
      <c r="B477" t="s">
        <v>511</v>
      </c>
      <c r="C477" t="s">
        <v>1061</v>
      </c>
      <c r="D477" t="s">
        <v>35</v>
      </c>
      <c r="E477" t="s">
        <v>117</v>
      </c>
      <c r="F477" s="51" t="str">
        <f>IFERROR(VLOOKUP(D477,'Tabelas auxiliares'!$A$3:$B$61,2,FALSE),"")</f>
        <v>PU - PREFEITURA UNIVERSITÁRIA</v>
      </c>
      <c r="G477" s="51" t="str">
        <f>IFERROR(VLOOKUP($B477,'Tabelas auxiliares'!$A$65:$C$102,2,FALSE),"")</f>
        <v>Manutenção</v>
      </c>
      <c r="H477" s="51" t="str">
        <f>IFERROR(VLOOKUP($B477,'Tabelas auxiliares'!$A$65:$C$102,3,FALSE),"")</f>
        <v>ALMOXARIFADO / AR CONDICIONADO / COMBATE INCÊNDIO / CORTINAS / ELEVADORES / GERADORES DE ENERGIA / HIDRÁULICA / IMÓVEIS / INSTALAÇÕES ELÉTRICAS  / JARDINAGEM / MANUTENÇÃO PREDIAL / DESINSETIZAÇÃO / CHAVEIRO / INVENTÁRIO PATRIMONIAL</v>
      </c>
      <c r="I477" s="144" t="s">
        <v>1373</v>
      </c>
      <c r="J477" s="144" t="s">
        <v>1961</v>
      </c>
      <c r="K477" s="144" t="s">
        <v>1963</v>
      </c>
      <c r="L477" s="144" t="s">
        <v>962</v>
      </c>
      <c r="M477" s="144" t="s">
        <v>964</v>
      </c>
      <c r="N477" s="144" t="s">
        <v>177</v>
      </c>
      <c r="O477" s="144" t="s">
        <v>178</v>
      </c>
      <c r="P477" s="144" t="s">
        <v>288</v>
      </c>
      <c r="Q477" s="144" t="s">
        <v>179</v>
      </c>
      <c r="R477" s="144" t="s">
        <v>176</v>
      </c>
      <c r="S477" s="144" t="s">
        <v>120</v>
      </c>
      <c r="T477" s="144" t="s">
        <v>174</v>
      </c>
      <c r="U477" s="144" t="s">
        <v>119</v>
      </c>
      <c r="V477" s="144" t="s">
        <v>821</v>
      </c>
      <c r="W477" s="144" t="s">
        <v>706</v>
      </c>
      <c r="X477" s="51" t="str">
        <f t="shared" si="14"/>
        <v>3</v>
      </c>
      <c r="Y477" s="51" t="str">
        <f>IF(T477="","",IF(T477&lt;&gt;'Tabelas auxiliares'!$B$236,"FOLHA DE PESSOAL",IF(X477='Tabelas auxiliares'!$A$237,"CUSTEIO",IF(X477='Tabelas auxiliares'!$A$236,"INVESTIMENTO","ERRO - VERIFICAR"))))</f>
        <v>CUSTEIO</v>
      </c>
      <c r="Z477" s="64">
        <f t="shared" si="15"/>
        <v>3267</v>
      </c>
      <c r="AA477" s="146">
        <v>3267</v>
      </c>
      <c r="AB477" s="145"/>
      <c r="AC477" s="145"/>
      <c r="AD477" s="122" t="s">
        <v>280</v>
      </c>
      <c r="AE477" s="122" t="s">
        <v>176</v>
      </c>
      <c r="AF477" s="122" t="s">
        <v>177</v>
      </c>
      <c r="AG477" s="122" t="s">
        <v>178</v>
      </c>
      <c r="AH477" s="122" t="s">
        <v>288</v>
      </c>
      <c r="AI477" s="122" t="s">
        <v>179</v>
      </c>
      <c r="AJ477" s="122" t="s">
        <v>176</v>
      </c>
      <c r="AK477" s="122" t="s">
        <v>120</v>
      </c>
      <c r="AL477" s="122" t="s">
        <v>174</v>
      </c>
      <c r="AM477" s="122" t="s">
        <v>119</v>
      </c>
      <c r="AN477" s="122" t="s">
        <v>804</v>
      </c>
      <c r="AO477" s="122" t="s">
        <v>691</v>
      </c>
    </row>
    <row r="478" spans="1:41" x14ac:dyDescent="0.25">
      <c r="A478" s="143" t="s">
        <v>1060</v>
      </c>
      <c r="B478" t="s">
        <v>511</v>
      </c>
      <c r="C478" t="s">
        <v>1061</v>
      </c>
      <c r="D478" t="s">
        <v>35</v>
      </c>
      <c r="E478" t="s">
        <v>117</v>
      </c>
      <c r="F478" s="51" t="str">
        <f>IFERROR(VLOOKUP(D478,'Tabelas auxiliares'!$A$3:$B$61,2,FALSE),"")</f>
        <v>PU - PREFEITURA UNIVERSITÁRIA</v>
      </c>
      <c r="G478" s="51" t="str">
        <f>IFERROR(VLOOKUP($B478,'Tabelas auxiliares'!$A$65:$C$102,2,FALSE),"")</f>
        <v>Manutenção</v>
      </c>
      <c r="H478" s="51" t="str">
        <f>IFERROR(VLOOKUP($B478,'Tabelas auxiliares'!$A$65:$C$102,3,FALSE),"")</f>
        <v>ALMOXARIFADO / AR CONDICIONADO / COMBATE INCÊNDIO / CORTINAS / ELEVADORES / GERADORES DE ENERGIA / HIDRÁULICA / IMÓVEIS / INSTALAÇÕES ELÉTRICAS  / JARDINAGEM / MANUTENÇÃO PREDIAL / DESINSETIZAÇÃO / CHAVEIRO / INVENTÁRIO PATRIMONIAL</v>
      </c>
      <c r="I478" s="144" t="s">
        <v>1373</v>
      </c>
      <c r="J478" s="144" t="s">
        <v>1961</v>
      </c>
      <c r="K478" s="144" t="s">
        <v>1964</v>
      </c>
      <c r="L478" s="144" t="s">
        <v>965</v>
      </c>
      <c r="M478" s="144" t="s">
        <v>966</v>
      </c>
      <c r="N478" s="144" t="s">
        <v>177</v>
      </c>
      <c r="O478" s="144" t="s">
        <v>178</v>
      </c>
      <c r="P478" s="144" t="s">
        <v>288</v>
      </c>
      <c r="Q478" s="144" t="s">
        <v>179</v>
      </c>
      <c r="R478" s="144" t="s">
        <v>176</v>
      </c>
      <c r="S478" s="144" t="s">
        <v>120</v>
      </c>
      <c r="T478" s="144" t="s">
        <v>174</v>
      </c>
      <c r="U478" s="144" t="s">
        <v>119</v>
      </c>
      <c r="V478" s="144" t="s">
        <v>821</v>
      </c>
      <c r="W478" s="144" t="s">
        <v>706</v>
      </c>
      <c r="X478" s="51" t="str">
        <f t="shared" si="14"/>
        <v>3</v>
      </c>
      <c r="Y478" s="51" t="str">
        <f>IF(T478="","",IF(T478&lt;&gt;'Tabelas auxiliares'!$B$236,"FOLHA DE PESSOAL",IF(X478='Tabelas auxiliares'!$A$237,"CUSTEIO",IF(X478='Tabelas auxiliares'!$A$236,"INVESTIMENTO","ERRO - VERIFICAR"))))</f>
        <v>CUSTEIO</v>
      </c>
      <c r="Z478" s="64">
        <f t="shared" si="15"/>
        <v>1100</v>
      </c>
      <c r="AA478" s="145"/>
      <c r="AB478" s="145"/>
      <c r="AC478" s="146">
        <v>1100</v>
      </c>
    </row>
    <row r="479" spans="1:41" x14ac:dyDescent="0.25">
      <c r="A479" s="143" t="s">
        <v>1060</v>
      </c>
      <c r="B479" t="s">
        <v>511</v>
      </c>
      <c r="C479" t="s">
        <v>1061</v>
      </c>
      <c r="D479" t="s">
        <v>35</v>
      </c>
      <c r="E479" t="s">
        <v>117</v>
      </c>
      <c r="F479" s="51" t="str">
        <f>IFERROR(VLOOKUP(D479,'Tabelas auxiliares'!$A$3:$B$61,2,FALSE),"")</f>
        <v>PU - PREFEITURA UNIVERSITÁRIA</v>
      </c>
      <c r="G479" s="51" t="str">
        <f>IFERROR(VLOOKUP($B479,'Tabelas auxiliares'!$A$65:$C$102,2,FALSE),"")</f>
        <v>Manutenção</v>
      </c>
      <c r="H479" s="51" t="str">
        <f>IFERROR(VLOOKUP($B479,'Tabelas auxiliares'!$A$65:$C$102,3,FALSE),"")</f>
        <v>ALMOXARIFADO / AR CONDICIONADO / COMBATE INCÊNDIO / CORTINAS / ELEVADORES / GERADORES DE ENERGIA / HIDRÁULICA / IMÓVEIS / INSTALAÇÕES ELÉTRICAS  / JARDINAGEM / MANUTENÇÃO PREDIAL / DESINSETIZAÇÃO / CHAVEIRO / INVENTÁRIO PATRIMONIAL</v>
      </c>
      <c r="I479" s="144" t="s">
        <v>1169</v>
      </c>
      <c r="J479" s="144" t="s">
        <v>1965</v>
      </c>
      <c r="K479" s="144" t="s">
        <v>1966</v>
      </c>
      <c r="L479" s="144" t="s">
        <v>967</v>
      </c>
      <c r="M479" s="144" t="s">
        <v>968</v>
      </c>
      <c r="N479" s="144" t="s">
        <v>177</v>
      </c>
      <c r="O479" s="144" t="s">
        <v>178</v>
      </c>
      <c r="P479" s="144" t="s">
        <v>288</v>
      </c>
      <c r="Q479" s="144" t="s">
        <v>179</v>
      </c>
      <c r="R479" s="144" t="s">
        <v>176</v>
      </c>
      <c r="S479" s="144" t="s">
        <v>120</v>
      </c>
      <c r="T479" s="144" t="s">
        <v>174</v>
      </c>
      <c r="U479" s="144" t="s">
        <v>119</v>
      </c>
      <c r="V479" s="144" t="s">
        <v>832</v>
      </c>
      <c r="W479" s="144" t="s">
        <v>718</v>
      </c>
      <c r="X479" s="51" t="str">
        <f t="shared" si="14"/>
        <v>3</v>
      </c>
      <c r="Y479" s="51" t="str">
        <f>IF(T479="","",IF(T479&lt;&gt;'Tabelas auxiliares'!$B$236,"FOLHA DE PESSOAL",IF(X479='Tabelas auxiliares'!$A$237,"CUSTEIO",IF(X479='Tabelas auxiliares'!$A$236,"INVESTIMENTO","ERRO - VERIFICAR"))))</f>
        <v>CUSTEIO</v>
      </c>
      <c r="Z479" s="64">
        <f t="shared" si="15"/>
        <v>6502.95</v>
      </c>
      <c r="AA479" s="145"/>
      <c r="AB479" s="145"/>
      <c r="AC479" s="146">
        <v>6502.95</v>
      </c>
    </row>
    <row r="480" spans="1:41" x14ac:dyDescent="0.25">
      <c r="A480" s="143" t="s">
        <v>1060</v>
      </c>
      <c r="B480" t="s">
        <v>511</v>
      </c>
      <c r="C480" t="s">
        <v>1061</v>
      </c>
      <c r="D480" t="s">
        <v>35</v>
      </c>
      <c r="E480" t="s">
        <v>117</v>
      </c>
      <c r="F480" s="51" t="str">
        <f>IFERROR(VLOOKUP(D480,'Tabelas auxiliares'!$A$3:$B$61,2,FALSE),"")</f>
        <v>PU - PREFEITURA UNIVERSITÁRIA</v>
      </c>
      <c r="G480" s="51" t="str">
        <f>IFERROR(VLOOKUP($B480,'Tabelas auxiliares'!$A$65:$C$102,2,FALSE),"")</f>
        <v>Manutenção</v>
      </c>
      <c r="H480" s="51" t="str">
        <f>IFERROR(VLOOKUP($B480,'Tabelas auxiliares'!$A$65:$C$102,3,FALSE),"")</f>
        <v>ALMOXARIFADO / AR CONDICIONADO / COMBATE INCÊNDIO / CORTINAS / ELEVADORES / GERADORES DE ENERGIA / HIDRÁULICA / IMÓVEIS / INSTALAÇÕES ELÉTRICAS  / JARDINAGEM / MANUTENÇÃO PREDIAL / DESINSETIZAÇÃO / CHAVEIRO / INVENTÁRIO PATRIMONIAL</v>
      </c>
      <c r="I480" s="144" t="s">
        <v>1169</v>
      </c>
      <c r="J480" s="144" t="s">
        <v>1965</v>
      </c>
      <c r="K480" s="144" t="s">
        <v>1967</v>
      </c>
      <c r="L480" s="144" t="s">
        <v>967</v>
      </c>
      <c r="M480" s="144" t="s">
        <v>969</v>
      </c>
      <c r="N480" s="144" t="s">
        <v>177</v>
      </c>
      <c r="O480" s="144" t="s">
        <v>178</v>
      </c>
      <c r="P480" s="144" t="s">
        <v>288</v>
      </c>
      <c r="Q480" s="144" t="s">
        <v>179</v>
      </c>
      <c r="R480" s="144" t="s">
        <v>176</v>
      </c>
      <c r="S480" s="144" t="s">
        <v>120</v>
      </c>
      <c r="T480" s="144" t="s">
        <v>174</v>
      </c>
      <c r="U480" s="144" t="s">
        <v>119</v>
      </c>
      <c r="V480" s="144" t="s">
        <v>832</v>
      </c>
      <c r="W480" s="144" t="s">
        <v>718</v>
      </c>
      <c r="X480" s="51" t="str">
        <f t="shared" si="14"/>
        <v>3</v>
      </c>
      <c r="Y480" s="51" t="str">
        <f>IF(T480="","",IF(T480&lt;&gt;'Tabelas auxiliares'!$B$236,"FOLHA DE PESSOAL",IF(X480='Tabelas auxiliares'!$A$237,"CUSTEIO",IF(X480='Tabelas auxiliares'!$A$236,"INVESTIMENTO","ERRO - VERIFICAR"))))</f>
        <v>CUSTEIO</v>
      </c>
      <c r="Z480" s="64">
        <f t="shared" si="15"/>
        <v>7489.2</v>
      </c>
      <c r="AA480" s="145"/>
      <c r="AB480" s="145"/>
      <c r="AC480" s="146">
        <v>7489.2</v>
      </c>
    </row>
    <row r="481" spans="1:29" x14ac:dyDescent="0.25">
      <c r="A481" s="143" t="s">
        <v>1060</v>
      </c>
      <c r="B481" t="s">
        <v>511</v>
      </c>
      <c r="C481" t="s">
        <v>1061</v>
      </c>
      <c r="D481" t="s">
        <v>35</v>
      </c>
      <c r="E481" t="s">
        <v>117</v>
      </c>
      <c r="F481" s="51" t="str">
        <f>IFERROR(VLOOKUP(D481,'Tabelas auxiliares'!$A$3:$B$61,2,FALSE),"")</f>
        <v>PU - PREFEITURA UNIVERSITÁRIA</v>
      </c>
      <c r="G481" s="51" t="str">
        <f>IFERROR(VLOOKUP($B481,'Tabelas auxiliares'!$A$65:$C$102,2,FALSE),"")</f>
        <v>Manutenção</v>
      </c>
      <c r="H481" s="51" t="str">
        <f>IFERROR(VLOOKUP($B481,'Tabelas auxiliares'!$A$65:$C$102,3,FALSE),"")</f>
        <v>ALMOXARIFADO / AR CONDICIONADO / COMBATE INCÊNDIO / CORTINAS / ELEVADORES / GERADORES DE ENERGIA / HIDRÁULICA / IMÓVEIS / INSTALAÇÕES ELÉTRICAS  / JARDINAGEM / MANUTENÇÃO PREDIAL / DESINSETIZAÇÃO / CHAVEIRO / INVENTÁRIO PATRIMONIAL</v>
      </c>
      <c r="I481" s="144" t="s">
        <v>1169</v>
      </c>
      <c r="J481" s="144" t="s">
        <v>1965</v>
      </c>
      <c r="K481" s="144" t="s">
        <v>1968</v>
      </c>
      <c r="L481" s="144" t="s">
        <v>967</v>
      </c>
      <c r="M481" s="144" t="s">
        <v>970</v>
      </c>
      <c r="N481" s="144" t="s">
        <v>177</v>
      </c>
      <c r="O481" s="144" t="s">
        <v>178</v>
      </c>
      <c r="P481" s="144" t="s">
        <v>288</v>
      </c>
      <c r="Q481" s="144" t="s">
        <v>179</v>
      </c>
      <c r="R481" s="144" t="s">
        <v>176</v>
      </c>
      <c r="S481" s="144" t="s">
        <v>120</v>
      </c>
      <c r="T481" s="144" t="s">
        <v>174</v>
      </c>
      <c r="U481" s="144" t="s">
        <v>119</v>
      </c>
      <c r="V481" s="144" t="s">
        <v>832</v>
      </c>
      <c r="W481" s="144" t="s">
        <v>718</v>
      </c>
      <c r="X481" s="51" t="str">
        <f t="shared" si="14"/>
        <v>3</v>
      </c>
      <c r="Y481" s="51" t="str">
        <f>IF(T481="","",IF(T481&lt;&gt;'Tabelas auxiliares'!$B$236,"FOLHA DE PESSOAL",IF(X481='Tabelas auxiliares'!$A$237,"CUSTEIO",IF(X481='Tabelas auxiliares'!$A$236,"INVESTIMENTO","ERRO - VERIFICAR"))))</f>
        <v>CUSTEIO</v>
      </c>
      <c r="Z481" s="64">
        <f t="shared" si="15"/>
        <v>11400</v>
      </c>
      <c r="AA481" s="145"/>
      <c r="AB481" s="145"/>
      <c r="AC481" s="146">
        <v>11400</v>
      </c>
    </row>
    <row r="482" spans="1:29" x14ac:dyDescent="0.25">
      <c r="A482" s="143" t="s">
        <v>1060</v>
      </c>
      <c r="B482" t="s">
        <v>511</v>
      </c>
      <c r="C482" t="s">
        <v>1061</v>
      </c>
      <c r="D482" t="s">
        <v>35</v>
      </c>
      <c r="E482" t="s">
        <v>117</v>
      </c>
      <c r="F482" s="51" t="str">
        <f>IFERROR(VLOOKUP(D482,'Tabelas auxiliares'!$A$3:$B$61,2,FALSE),"")</f>
        <v>PU - PREFEITURA UNIVERSITÁRIA</v>
      </c>
      <c r="G482" s="51" t="str">
        <f>IFERROR(VLOOKUP($B482,'Tabelas auxiliares'!$A$65:$C$102,2,FALSE),"")</f>
        <v>Manutenção</v>
      </c>
      <c r="H482" s="51" t="str">
        <f>IFERROR(VLOOKUP($B482,'Tabelas auxiliares'!$A$65:$C$102,3,FALSE),"")</f>
        <v>ALMOXARIFADO / AR CONDICIONADO / COMBATE INCÊNDIO / CORTINAS / ELEVADORES / GERADORES DE ENERGIA / HIDRÁULICA / IMÓVEIS / INSTALAÇÕES ELÉTRICAS  / JARDINAGEM / MANUTENÇÃO PREDIAL / DESINSETIZAÇÃO / CHAVEIRO / INVENTÁRIO PATRIMONIAL</v>
      </c>
      <c r="I482" s="144" t="s">
        <v>1185</v>
      </c>
      <c r="J482" s="144" t="s">
        <v>1969</v>
      </c>
      <c r="K482" s="144" t="s">
        <v>1970</v>
      </c>
      <c r="L482" s="144" t="s">
        <v>367</v>
      </c>
      <c r="M482" s="144" t="s">
        <v>368</v>
      </c>
      <c r="N482" s="144" t="s">
        <v>177</v>
      </c>
      <c r="O482" s="144" t="s">
        <v>178</v>
      </c>
      <c r="P482" s="144" t="s">
        <v>288</v>
      </c>
      <c r="Q482" s="144" t="s">
        <v>179</v>
      </c>
      <c r="R482" s="144" t="s">
        <v>176</v>
      </c>
      <c r="S482" s="144" t="s">
        <v>120</v>
      </c>
      <c r="T482" s="144" t="s">
        <v>174</v>
      </c>
      <c r="U482" s="144" t="s">
        <v>119</v>
      </c>
      <c r="V482" s="144" t="s">
        <v>795</v>
      </c>
      <c r="W482" s="144" t="s">
        <v>681</v>
      </c>
      <c r="X482" s="51" t="str">
        <f t="shared" si="14"/>
        <v>3</v>
      </c>
      <c r="Y482" s="51" t="str">
        <f>IF(T482="","",IF(T482&lt;&gt;'Tabelas auxiliares'!$B$236,"FOLHA DE PESSOAL",IF(X482='Tabelas auxiliares'!$A$237,"CUSTEIO",IF(X482='Tabelas auxiliares'!$A$236,"INVESTIMENTO","ERRO - VERIFICAR"))))</f>
        <v>CUSTEIO</v>
      </c>
      <c r="Z482" s="64">
        <f t="shared" si="15"/>
        <v>85727.42</v>
      </c>
      <c r="AA482" s="146">
        <v>85727.42</v>
      </c>
      <c r="AB482" s="145"/>
      <c r="AC482" s="145"/>
    </row>
    <row r="483" spans="1:29" x14ac:dyDescent="0.25">
      <c r="A483" s="143" t="s">
        <v>1060</v>
      </c>
      <c r="B483" t="s">
        <v>511</v>
      </c>
      <c r="C483" t="s">
        <v>1061</v>
      </c>
      <c r="D483" t="s">
        <v>35</v>
      </c>
      <c r="E483" t="s">
        <v>117</v>
      </c>
      <c r="F483" s="51" t="str">
        <f>IFERROR(VLOOKUP(D483,'Tabelas auxiliares'!$A$3:$B$61,2,FALSE),"")</f>
        <v>PU - PREFEITURA UNIVERSITÁRIA</v>
      </c>
      <c r="G483" s="51" t="str">
        <f>IFERROR(VLOOKUP($B483,'Tabelas auxiliares'!$A$65:$C$102,2,FALSE),"")</f>
        <v>Manutenção</v>
      </c>
      <c r="H483" s="51" t="str">
        <f>IFERROR(VLOOKUP($B483,'Tabelas auxiliares'!$A$65:$C$102,3,FALSE),"")</f>
        <v>ALMOXARIFADO / AR CONDICIONADO / COMBATE INCÊNDIO / CORTINAS / ELEVADORES / GERADORES DE ENERGIA / HIDRÁULICA / IMÓVEIS / INSTALAÇÕES ELÉTRICAS  / JARDINAGEM / MANUTENÇÃO PREDIAL / DESINSETIZAÇÃO / CHAVEIRO / INVENTÁRIO PATRIMONIAL</v>
      </c>
      <c r="I483" s="144" t="s">
        <v>1268</v>
      </c>
      <c r="J483" s="144" t="s">
        <v>1965</v>
      </c>
      <c r="K483" s="144" t="s">
        <v>1971</v>
      </c>
      <c r="L483" s="144" t="s">
        <v>967</v>
      </c>
      <c r="M483" s="144" t="s">
        <v>970</v>
      </c>
      <c r="N483" s="144" t="s">
        <v>177</v>
      </c>
      <c r="O483" s="144" t="s">
        <v>178</v>
      </c>
      <c r="P483" s="144" t="s">
        <v>288</v>
      </c>
      <c r="Q483" s="144" t="s">
        <v>179</v>
      </c>
      <c r="R483" s="144" t="s">
        <v>176</v>
      </c>
      <c r="S483" s="144" t="s">
        <v>120</v>
      </c>
      <c r="T483" s="144" t="s">
        <v>174</v>
      </c>
      <c r="U483" s="144" t="s">
        <v>119</v>
      </c>
      <c r="V483" s="144" t="s">
        <v>832</v>
      </c>
      <c r="W483" s="144" t="s">
        <v>718</v>
      </c>
      <c r="X483" s="51" t="str">
        <f t="shared" si="14"/>
        <v>3</v>
      </c>
      <c r="Y483" s="51" t="str">
        <f>IF(T483="","",IF(T483&lt;&gt;'Tabelas auxiliares'!$B$236,"FOLHA DE PESSOAL",IF(X483='Tabelas auxiliares'!$A$237,"CUSTEIO",IF(X483='Tabelas auxiliares'!$A$236,"INVESTIMENTO","ERRO - VERIFICAR"))))</f>
        <v>CUSTEIO</v>
      </c>
      <c r="Z483" s="64">
        <f t="shared" si="15"/>
        <v>11400</v>
      </c>
      <c r="AA483" s="145"/>
      <c r="AB483" s="145"/>
      <c r="AC483" s="146">
        <v>11400</v>
      </c>
    </row>
    <row r="484" spans="1:29" x14ac:dyDescent="0.25">
      <c r="A484" s="143" t="s">
        <v>1060</v>
      </c>
      <c r="B484" t="s">
        <v>511</v>
      </c>
      <c r="C484" t="s">
        <v>1061</v>
      </c>
      <c r="D484" t="s">
        <v>35</v>
      </c>
      <c r="E484" t="s">
        <v>117</v>
      </c>
      <c r="F484" s="51" t="str">
        <f>IFERROR(VLOOKUP(D484,'Tabelas auxiliares'!$A$3:$B$61,2,FALSE),"")</f>
        <v>PU - PREFEITURA UNIVERSITÁRIA</v>
      </c>
      <c r="G484" s="51" t="str">
        <f>IFERROR(VLOOKUP($B484,'Tabelas auxiliares'!$A$65:$C$102,2,FALSE),"")</f>
        <v>Manutenção</v>
      </c>
      <c r="H484" s="51" t="str">
        <f>IFERROR(VLOOKUP($B484,'Tabelas auxiliares'!$A$65:$C$102,3,FALSE),"")</f>
        <v>ALMOXARIFADO / AR CONDICIONADO / COMBATE INCÊNDIO / CORTINAS / ELEVADORES / GERADORES DE ENERGIA / HIDRÁULICA / IMÓVEIS / INSTALAÇÕES ELÉTRICAS  / JARDINAGEM / MANUTENÇÃO PREDIAL / DESINSETIZAÇÃO / CHAVEIRO / INVENTÁRIO PATRIMONIAL</v>
      </c>
      <c r="I484" s="144" t="s">
        <v>1445</v>
      </c>
      <c r="J484" s="144" t="s">
        <v>1972</v>
      </c>
      <c r="K484" s="144" t="s">
        <v>1973</v>
      </c>
      <c r="L484" s="144" t="s">
        <v>362</v>
      </c>
      <c r="M484" s="144" t="s">
        <v>363</v>
      </c>
      <c r="N484" s="144" t="s">
        <v>177</v>
      </c>
      <c r="O484" s="144" t="s">
        <v>178</v>
      </c>
      <c r="P484" s="144" t="s">
        <v>288</v>
      </c>
      <c r="Q484" s="144" t="s">
        <v>179</v>
      </c>
      <c r="R484" s="144" t="s">
        <v>176</v>
      </c>
      <c r="S484" s="144" t="s">
        <v>120</v>
      </c>
      <c r="T484" s="144" t="s">
        <v>174</v>
      </c>
      <c r="U484" s="144" t="s">
        <v>119</v>
      </c>
      <c r="V484" s="144" t="s">
        <v>815</v>
      </c>
      <c r="W484" s="144" t="s">
        <v>702</v>
      </c>
      <c r="X484" s="51" t="str">
        <f t="shared" si="14"/>
        <v>3</v>
      </c>
      <c r="Y484" s="51" t="str">
        <f>IF(T484="","",IF(T484&lt;&gt;'Tabelas auxiliares'!$B$236,"FOLHA DE PESSOAL",IF(X484='Tabelas auxiliares'!$A$237,"CUSTEIO",IF(X484='Tabelas auxiliares'!$A$236,"INVESTIMENTO","ERRO - VERIFICAR"))))</f>
        <v>CUSTEIO</v>
      </c>
      <c r="Z484" s="64">
        <f t="shared" si="15"/>
        <v>2826.01</v>
      </c>
      <c r="AA484" s="146">
        <v>2826.01</v>
      </c>
      <c r="AB484" s="145"/>
      <c r="AC484" s="145"/>
    </row>
    <row r="485" spans="1:29" x14ac:dyDescent="0.25">
      <c r="A485" s="143" t="s">
        <v>1060</v>
      </c>
      <c r="B485" t="s">
        <v>518</v>
      </c>
      <c r="C485" t="s">
        <v>1061</v>
      </c>
      <c r="D485" t="s">
        <v>35</v>
      </c>
      <c r="E485" t="s">
        <v>117</v>
      </c>
      <c r="F485" s="51" t="str">
        <f>IFERROR(VLOOKUP(D485,'Tabelas auxiliares'!$A$3:$B$61,2,FALSE),"")</f>
        <v>PU - PREFEITURA UNIVERSITÁRIA</v>
      </c>
      <c r="G485" s="51" t="str">
        <f>IFERROR(VLOOKUP($B485,'Tabelas auxiliares'!$A$65:$C$102,2,FALSE),"")</f>
        <v>Recepção, portaria e zeladoria</v>
      </c>
      <c r="H485" s="51" t="str">
        <f>IFERROR(VLOOKUP($B485,'Tabelas auxiliares'!$A$65:$C$102,3,FALSE),"")</f>
        <v>PORTARIA / RECEPÇÃO / ZELADORIA</v>
      </c>
      <c r="I485" s="144" t="s">
        <v>1212</v>
      </c>
      <c r="J485" s="144" t="s">
        <v>1974</v>
      </c>
      <c r="K485" s="144" t="s">
        <v>1975</v>
      </c>
      <c r="L485" s="144" t="s">
        <v>257</v>
      </c>
      <c r="M485" s="144" t="s">
        <v>258</v>
      </c>
      <c r="N485" s="144" t="s">
        <v>177</v>
      </c>
      <c r="O485" s="144" t="s">
        <v>178</v>
      </c>
      <c r="P485" s="144" t="s">
        <v>288</v>
      </c>
      <c r="Q485" s="144" t="s">
        <v>179</v>
      </c>
      <c r="R485" s="144" t="s">
        <v>176</v>
      </c>
      <c r="S485" s="144" t="s">
        <v>120</v>
      </c>
      <c r="T485" s="144" t="s">
        <v>174</v>
      </c>
      <c r="U485" s="144" t="s">
        <v>119</v>
      </c>
      <c r="V485" s="144" t="s">
        <v>795</v>
      </c>
      <c r="W485" s="144" t="s">
        <v>681</v>
      </c>
      <c r="X485" s="51" t="str">
        <f t="shared" si="14"/>
        <v>3</v>
      </c>
      <c r="Y485" s="51" t="str">
        <f>IF(T485="","",IF(T485&lt;&gt;'Tabelas auxiliares'!$B$236,"FOLHA DE PESSOAL",IF(X485='Tabelas auxiliares'!$A$237,"CUSTEIO",IF(X485='Tabelas auxiliares'!$A$236,"INVESTIMENTO","ERRO - VERIFICAR"))))</f>
        <v>CUSTEIO</v>
      </c>
      <c r="Z485" s="64">
        <f t="shared" si="15"/>
        <v>345468.48</v>
      </c>
      <c r="AA485" s="146">
        <v>192274.15</v>
      </c>
      <c r="AB485" s="146">
        <v>6497.76</v>
      </c>
      <c r="AC485" s="146">
        <v>146696.57</v>
      </c>
    </row>
    <row r="486" spans="1:29" x14ac:dyDescent="0.25">
      <c r="A486" s="143" t="s">
        <v>1060</v>
      </c>
      <c r="B486" t="s">
        <v>518</v>
      </c>
      <c r="C486" t="s">
        <v>1061</v>
      </c>
      <c r="D486" t="s">
        <v>67</v>
      </c>
      <c r="E486" t="s">
        <v>117</v>
      </c>
      <c r="F486" s="51" t="str">
        <f>IFERROR(VLOOKUP(D486,'Tabelas auxiliares'!$A$3:$B$61,2,FALSE),"")</f>
        <v>PROAP - PRÓ-REITORIA DE POLÍTICAS AFIRMATIVAS</v>
      </c>
      <c r="G486" s="51" t="str">
        <f>IFERROR(VLOOKUP($B486,'Tabelas auxiliares'!$A$65:$C$102,2,FALSE),"")</f>
        <v>Recepção, portaria e zeladoria</v>
      </c>
      <c r="H486" s="51" t="str">
        <f>IFERROR(VLOOKUP($B486,'Tabelas auxiliares'!$A$65:$C$102,3,FALSE),"")</f>
        <v>PORTARIA / RECEPÇÃO / ZELADORIA</v>
      </c>
      <c r="I486" s="144" t="s">
        <v>1944</v>
      </c>
      <c r="J486" s="144" t="s">
        <v>1976</v>
      </c>
      <c r="K486" s="144" t="s">
        <v>1977</v>
      </c>
      <c r="L486" s="144" t="s">
        <v>372</v>
      </c>
      <c r="M486" s="144" t="s">
        <v>373</v>
      </c>
      <c r="N486" s="144" t="s">
        <v>177</v>
      </c>
      <c r="O486" s="144" t="s">
        <v>178</v>
      </c>
      <c r="P486" s="144" t="s">
        <v>288</v>
      </c>
      <c r="Q486" s="144" t="s">
        <v>179</v>
      </c>
      <c r="R486" s="144" t="s">
        <v>176</v>
      </c>
      <c r="S486" s="144" t="s">
        <v>120</v>
      </c>
      <c r="T486" s="144" t="s">
        <v>174</v>
      </c>
      <c r="U486" s="144" t="s">
        <v>119</v>
      </c>
      <c r="V486" s="144" t="s">
        <v>795</v>
      </c>
      <c r="W486" s="144" t="s">
        <v>681</v>
      </c>
      <c r="X486" s="51" t="str">
        <f t="shared" si="14"/>
        <v>3</v>
      </c>
      <c r="Y486" s="51" t="str">
        <f>IF(T486="","",IF(T486&lt;&gt;'Tabelas auxiliares'!$B$236,"FOLHA DE PESSOAL",IF(X486='Tabelas auxiliares'!$A$237,"CUSTEIO",IF(X486='Tabelas auxiliares'!$A$236,"INVESTIMENTO","ERRO - VERIFICAR"))))</f>
        <v>CUSTEIO</v>
      </c>
      <c r="Z486" s="64">
        <f t="shared" si="15"/>
        <v>1024226.45</v>
      </c>
      <c r="AA486" s="146">
        <v>786988.84</v>
      </c>
      <c r="AB486" s="146">
        <v>19386.919999999998</v>
      </c>
      <c r="AC486" s="146">
        <v>217850.69</v>
      </c>
    </row>
    <row r="487" spans="1:29" x14ac:dyDescent="0.25">
      <c r="A487" s="143" t="s">
        <v>1060</v>
      </c>
      <c r="B487" t="s">
        <v>521</v>
      </c>
      <c r="C487" t="s">
        <v>1061</v>
      </c>
      <c r="D487" t="s">
        <v>67</v>
      </c>
      <c r="E487" t="s">
        <v>117</v>
      </c>
      <c r="F487" s="51" t="str">
        <f>IFERROR(VLOOKUP(D487,'Tabelas auxiliares'!$A$3:$B$61,2,FALSE),"")</f>
        <v>PROAP - PRÓ-REITORIA DE POLÍTICAS AFIRMATIVAS</v>
      </c>
      <c r="G487" s="51" t="str">
        <f>IFERROR(VLOOKUP($B487,'Tabelas auxiliares'!$A$65:$C$102,2,FALSE),"")</f>
        <v>Segurança e vigilância</v>
      </c>
      <c r="H487" s="51" t="str">
        <f>IFERROR(VLOOKUP($B487,'Tabelas auxiliares'!$A$65:$C$102,3,FALSE),"")</f>
        <v>SISTEMA DE SEGURANÇA / VIGILÂNCIA</v>
      </c>
      <c r="I487" s="144" t="s">
        <v>1525</v>
      </c>
      <c r="J487" s="144" t="s">
        <v>1978</v>
      </c>
      <c r="K487" s="144" t="s">
        <v>1979</v>
      </c>
      <c r="L487" s="144" t="s">
        <v>374</v>
      </c>
      <c r="M487" s="144" t="s">
        <v>375</v>
      </c>
      <c r="N487" s="144" t="s">
        <v>177</v>
      </c>
      <c r="O487" s="144" t="s">
        <v>178</v>
      </c>
      <c r="P487" s="144" t="s">
        <v>288</v>
      </c>
      <c r="Q487" s="144" t="s">
        <v>179</v>
      </c>
      <c r="R487" s="144" t="s">
        <v>176</v>
      </c>
      <c r="S487" s="144" t="s">
        <v>120</v>
      </c>
      <c r="T487" s="144" t="s">
        <v>174</v>
      </c>
      <c r="U487" s="144" t="s">
        <v>119</v>
      </c>
      <c r="V487" s="144" t="s">
        <v>822</v>
      </c>
      <c r="W487" s="144" t="s">
        <v>707</v>
      </c>
      <c r="X487" s="51" t="str">
        <f t="shared" si="14"/>
        <v>3</v>
      </c>
      <c r="Y487" s="51" t="str">
        <f>IF(T487="","",IF(T487&lt;&gt;'Tabelas auxiliares'!$B$236,"FOLHA DE PESSOAL",IF(X487='Tabelas auxiliares'!$A$237,"CUSTEIO",IF(X487='Tabelas auxiliares'!$A$236,"INVESTIMENTO","ERRO - VERIFICAR"))))</f>
        <v>CUSTEIO</v>
      </c>
      <c r="Z487" s="64">
        <f t="shared" si="15"/>
        <v>1340777.97</v>
      </c>
      <c r="AA487" s="146">
        <v>446925.8</v>
      </c>
      <c r="AB487" s="146">
        <v>37530.300000000003</v>
      </c>
      <c r="AC487" s="146">
        <v>856321.87</v>
      </c>
    </row>
    <row r="488" spans="1:29" x14ac:dyDescent="0.25">
      <c r="A488" s="143" t="s">
        <v>1060</v>
      </c>
      <c r="B488" t="s">
        <v>524</v>
      </c>
      <c r="C488" t="s">
        <v>1061</v>
      </c>
      <c r="D488" t="s">
        <v>94</v>
      </c>
      <c r="E488" t="s">
        <v>117</v>
      </c>
      <c r="F488" s="51" t="str">
        <f>IFERROR(VLOOKUP(D488,'Tabelas auxiliares'!$A$3:$B$61,2,FALSE),"")</f>
        <v>Projetos TRANSVERSAIS</v>
      </c>
      <c r="G488" s="51" t="str">
        <f>IFERROR(VLOOKUP($B488,'Tabelas auxiliares'!$A$65:$C$102,2,FALSE),"")</f>
        <v>Tecnologia da informação e comunicação</v>
      </c>
      <c r="H488" s="51" t="str">
        <f>IFERROR(VLOOKUP($B488,'Tabelas auxiliares'!$A$65:$C$102,3,FALSE),"")</f>
        <v>TELEFONIA / TI</v>
      </c>
      <c r="I488" s="144" t="s">
        <v>1421</v>
      </c>
      <c r="J488" s="144" t="s">
        <v>1980</v>
      </c>
      <c r="K488" s="144" t="s">
        <v>1981</v>
      </c>
      <c r="L488" s="144" t="s">
        <v>1982</v>
      </c>
      <c r="M488" s="144" t="s">
        <v>1983</v>
      </c>
      <c r="N488" s="144" t="s">
        <v>177</v>
      </c>
      <c r="O488" s="144" t="s">
        <v>178</v>
      </c>
      <c r="P488" s="144" t="s">
        <v>288</v>
      </c>
      <c r="Q488" s="144" t="s">
        <v>1984</v>
      </c>
      <c r="R488" s="144" t="s">
        <v>1985</v>
      </c>
      <c r="S488" s="144" t="s">
        <v>120</v>
      </c>
      <c r="T488" s="144" t="s">
        <v>174</v>
      </c>
      <c r="U488" s="144" t="s">
        <v>119</v>
      </c>
      <c r="V488" s="144" t="s">
        <v>779</v>
      </c>
      <c r="W488" s="144" t="s">
        <v>669</v>
      </c>
      <c r="X488" s="51" t="str">
        <f t="shared" si="14"/>
        <v>3</v>
      </c>
      <c r="Y488" s="51" t="str">
        <f>IF(T488="","",IF(T488&lt;&gt;'Tabelas auxiliares'!$B$236,"FOLHA DE PESSOAL",IF(X488='Tabelas auxiliares'!$A$237,"CUSTEIO",IF(X488='Tabelas auxiliares'!$A$236,"INVESTIMENTO","ERRO - VERIFICAR"))))</f>
        <v>CUSTEIO</v>
      </c>
      <c r="Z488" s="64">
        <f t="shared" si="15"/>
        <v>310568.73</v>
      </c>
      <c r="AA488" s="145"/>
      <c r="AB488" s="146">
        <v>310568.73</v>
      </c>
      <c r="AC488" s="145"/>
    </row>
    <row r="489" spans="1:29" x14ac:dyDescent="0.25">
      <c r="A489" s="143" t="s">
        <v>1060</v>
      </c>
      <c r="B489" t="s">
        <v>524</v>
      </c>
      <c r="C489" t="s">
        <v>1061</v>
      </c>
      <c r="D489" t="s">
        <v>27</v>
      </c>
      <c r="E489" t="s">
        <v>117</v>
      </c>
      <c r="F489" s="51" t="str">
        <f>IFERROR(VLOOKUP(D489,'Tabelas auxiliares'!$A$3:$B$61,2,FALSE),"")</f>
        <v>ACI - ASSESSORIA DE COMUNICAÇÃO E IMPRENSA</v>
      </c>
      <c r="G489" s="51" t="str">
        <f>IFERROR(VLOOKUP($B489,'Tabelas auxiliares'!$A$65:$C$102,2,FALSE),"")</f>
        <v>Tecnologia da informação e comunicação</v>
      </c>
      <c r="H489" s="51" t="str">
        <f>IFERROR(VLOOKUP($B489,'Tabelas auxiliares'!$A$65:$C$102,3,FALSE),"")</f>
        <v>TELEFONIA / TI</v>
      </c>
      <c r="I489" s="144" t="s">
        <v>1250</v>
      </c>
      <c r="J489" s="144" t="s">
        <v>1986</v>
      </c>
      <c r="K489" s="144" t="s">
        <v>1987</v>
      </c>
      <c r="L489" s="144" t="s">
        <v>971</v>
      </c>
      <c r="M489" s="144" t="s">
        <v>972</v>
      </c>
      <c r="N489" s="144" t="s">
        <v>177</v>
      </c>
      <c r="O489" s="144" t="s">
        <v>178</v>
      </c>
      <c r="P489" s="144" t="s">
        <v>288</v>
      </c>
      <c r="Q489" s="144" t="s">
        <v>179</v>
      </c>
      <c r="R489" s="144" t="s">
        <v>176</v>
      </c>
      <c r="S489" s="144" t="s">
        <v>120</v>
      </c>
      <c r="T489" s="144" t="s">
        <v>174</v>
      </c>
      <c r="U489" s="144" t="s">
        <v>119</v>
      </c>
      <c r="V489" s="144" t="s">
        <v>823</v>
      </c>
      <c r="W489" s="144" t="s">
        <v>708</v>
      </c>
      <c r="X489" s="51" t="str">
        <f t="shared" si="14"/>
        <v>3</v>
      </c>
      <c r="Y489" s="51" t="str">
        <f>IF(T489="","",IF(T489&lt;&gt;'Tabelas auxiliares'!$B$236,"FOLHA DE PESSOAL",IF(X489='Tabelas auxiliares'!$A$237,"CUSTEIO",IF(X489='Tabelas auxiliares'!$A$236,"INVESTIMENTO","ERRO - VERIFICAR"))))</f>
        <v>CUSTEIO</v>
      </c>
      <c r="Z489" s="64">
        <f t="shared" si="15"/>
        <v>4335.5200000000004</v>
      </c>
      <c r="AA489" s="145"/>
      <c r="AB489" s="145"/>
      <c r="AC489" s="146">
        <v>4335.5200000000004</v>
      </c>
    </row>
    <row r="490" spans="1:29" x14ac:dyDescent="0.25">
      <c r="A490" s="143" t="s">
        <v>1060</v>
      </c>
      <c r="B490" t="s">
        <v>524</v>
      </c>
      <c r="C490" t="s">
        <v>1061</v>
      </c>
      <c r="D490" t="s">
        <v>61</v>
      </c>
      <c r="E490" t="s">
        <v>117</v>
      </c>
      <c r="F490" s="51" t="str">
        <f>IFERROR(VLOOKUP(D490,'Tabelas auxiliares'!$A$3:$B$61,2,FALSE),"")</f>
        <v>PROAD - PRÓ-REITORIA DE ADMINISTRAÇÃO</v>
      </c>
      <c r="G490" s="51" t="str">
        <f>IFERROR(VLOOKUP($B490,'Tabelas auxiliares'!$A$65:$C$102,2,FALSE),"")</f>
        <v>Tecnologia da informação e comunicação</v>
      </c>
      <c r="H490" s="51" t="str">
        <f>IFERROR(VLOOKUP($B490,'Tabelas auxiliares'!$A$65:$C$102,3,FALSE),"")</f>
        <v>TELEFONIA / TI</v>
      </c>
      <c r="I490" s="144" t="s">
        <v>1064</v>
      </c>
      <c r="J490" s="144" t="s">
        <v>1988</v>
      </c>
      <c r="K490" s="144" t="s">
        <v>1989</v>
      </c>
      <c r="L490" s="144" t="s">
        <v>973</v>
      </c>
      <c r="M490" s="144" t="s">
        <v>974</v>
      </c>
      <c r="N490" s="144" t="s">
        <v>177</v>
      </c>
      <c r="O490" s="144" t="s">
        <v>178</v>
      </c>
      <c r="P490" s="144" t="s">
        <v>288</v>
      </c>
      <c r="Q490" s="144" t="s">
        <v>179</v>
      </c>
      <c r="R490" s="144" t="s">
        <v>176</v>
      </c>
      <c r="S490" s="144" t="s">
        <v>120</v>
      </c>
      <c r="T490" s="144" t="s">
        <v>174</v>
      </c>
      <c r="U490" s="144" t="s">
        <v>119</v>
      </c>
      <c r="V490" s="144" t="s">
        <v>825</v>
      </c>
      <c r="W490" s="144" t="s">
        <v>710</v>
      </c>
      <c r="X490" s="51" t="str">
        <f t="shared" si="14"/>
        <v>3</v>
      </c>
      <c r="Y490" s="51" t="str">
        <f>IF(T490="","",IF(T490&lt;&gt;'Tabelas auxiliares'!$B$236,"FOLHA DE PESSOAL",IF(X490='Tabelas auxiliares'!$A$237,"CUSTEIO",IF(X490='Tabelas auxiliares'!$A$236,"INVESTIMENTO","ERRO - VERIFICAR"))))</f>
        <v>CUSTEIO</v>
      </c>
      <c r="Z490" s="64">
        <f t="shared" si="15"/>
        <v>2416.9699999999998</v>
      </c>
      <c r="AA490" s="146">
        <v>2416.9699999999998</v>
      </c>
      <c r="AB490" s="145"/>
      <c r="AC490" s="145"/>
    </row>
    <row r="491" spans="1:29" x14ac:dyDescent="0.25">
      <c r="A491" s="143" t="s">
        <v>1060</v>
      </c>
      <c r="B491" t="s">
        <v>524</v>
      </c>
      <c r="C491" t="s">
        <v>1061</v>
      </c>
      <c r="D491" t="s">
        <v>77</v>
      </c>
      <c r="E491" t="s">
        <v>117</v>
      </c>
      <c r="F491" s="51" t="str">
        <f>IFERROR(VLOOKUP(D491,'Tabelas auxiliares'!$A$3:$B$61,2,FALSE),"")</f>
        <v>NTI - NÚCLEO DE TECNOLOGIA DA INFORMAÇÃO</v>
      </c>
      <c r="G491" s="51" t="str">
        <f>IFERROR(VLOOKUP($B491,'Tabelas auxiliares'!$A$65:$C$102,2,FALSE),"")</f>
        <v>Tecnologia da informação e comunicação</v>
      </c>
      <c r="H491" s="51" t="str">
        <f>IFERROR(VLOOKUP($B491,'Tabelas auxiliares'!$A$65:$C$102,3,FALSE),"")</f>
        <v>TELEFONIA / TI</v>
      </c>
      <c r="I491" s="144" t="s">
        <v>1462</v>
      </c>
      <c r="J491" s="144" t="s">
        <v>1990</v>
      </c>
      <c r="K491" s="144" t="s">
        <v>1991</v>
      </c>
      <c r="L491" s="144" t="s">
        <v>127</v>
      </c>
      <c r="M491" s="144" t="s">
        <v>426</v>
      </c>
      <c r="N491" s="144" t="s">
        <v>177</v>
      </c>
      <c r="O491" s="144" t="s">
        <v>178</v>
      </c>
      <c r="P491" s="144" t="s">
        <v>288</v>
      </c>
      <c r="Q491" s="144" t="s">
        <v>179</v>
      </c>
      <c r="R491" s="144" t="s">
        <v>176</v>
      </c>
      <c r="S491" s="144" t="s">
        <v>120</v>
      </c>
      <c r="T491" s="144" t="s">
        <v>174</v>
      </c>
      <c r="U491" s="144" t="s">
        <v>119</v>
      </c>
      <c r="V491" s="144" t="s">
        <v>796</v>
      </c>
      <c r="W491" s="144" t="s">
        <v>682</v>
      </c>
      <c r="X491" s="51" t="str">
        <f t="shared" si="14"/>
        <v>3</v>
      </c>
      <c r="Y491" s="51" t="str">
        <f>IF(T491="","",IF(T491&lt;&gt;'Tabelas auxiliares'!$B$236,"FOLHA DE PESSOAL",IF(X491='Tabelas auxiliares'!$A$237,"CUSTEIO",IF(X491='Tabelas auxiliares'!$A$236,"INVESTIMENTO","ERRO - VERIFICAR"))))</f>
        <v>CUSTEIO</v>
      </c>
      <c r="Z491" s="64">
        <f t="shared" si="15"/>
        <v>166610</v>
      </c>
      <c r="AA491" s="145"/>
      <c r="AB491" s="145"/>
      <c r="AC491" s="146">
        <v>166610</v>
      </c>
    </row>
    <row r="492" spans="1:29" x14ac:dyDescent="0.25">
      <c r="A492" s="143" t="s">
        <v>1060</v>
      </c>
      <c r="B492" t="s">
        <v>524</v>
      </c>
      <c r="C492" t="s">
        <v>1061</v>
      </c>
      <c r="D492" t="s">
        <v>77</v>
      </c>
      <c r="E492" t="s">
        <v>117</v>
      </c>
      <c r="F492" s="51" t="str">
        <f>IFERROR(VLOOKUP(D492,'Tabelas auxiliares'!$A$3:$B$61,2,FALSE),"")</f>
        <v>NTI - NÚCLEO DE TECNOLOGIA DA INFORMAÇÃO</v>
      </c>
      <c r="G492" s="51" t="str">
        <f>IFERROR(VLOOKUP($B492,'Tabelas auxiliares'!$A$65:$C$102,2,FALSE),"")</f>
        <v>Tecnologia da informação e comunicação</v>
      </c>
      <c r="H492" s="51" t="str">
        <f>IFERROR(VLOOKUP($B492,'Tabelas auxiliares'!$A$65:$C$102,3,FALSE),"")</f>
        <v>TELEFONIA / TI</v>
      </c>
      <c r="I492" s="144" t="s">
        <v>1470</v>
      </c>
      <c r="J492" s="144" t="s">
        <v>1992</v>
      </c>
      <c r="K492" s="144" t="s">
        <v>1993</v>
      </c>
      <c r="L492" s="144" t="s">
        <v>379</v>
      </c>
      <c r="M492" s="144" t="s">
        <v>380</v>
      </c>
      <c r="N492" s="144" t="s">
        <v>177</v>
      </c>
      <c r="O492" s="144" t="s">
        <v>178</v>
      </c>
      <c r="P492" s="144" t="s">
        <v>288</v>
      </c>
      <c r="Q492" s="144" t="s">
        <v>179</v>
      </c>
      <c r="R492" s="144" t="s">
        <v>176</v>
      </c>
      <c r="S492" s="144" t="s">
        <v>120</v>
      </c>
      <c r="T492" s="144" t="s">
        <v>174</v>
      </c>
      <c r="U492" s="144" t="s">
        <v>119</v>
      </c>
      <c r="V492" s="144" t="s">
        <v>797</v>
      </c>
      <c r="W492" s="144" t="s">
        <v>683</v>
      </c>
      <c r="X492" s="51" t="str">
        <f t="shared" si="14"/>
        <v>3</v>
      </c>
      <c r="Y492" s="51" t="str">
        <f>IF(T492="","",IF(T492&lt;&gt;'Tabelas auxiliares'!$B$236,"FOLHA DE PESSOAL",IF(X492='Tabelas auxiliares'!$A$237,"CUSTEIO",IF(X492='Tabelas auxiliares'!$A$236,"INVESTIMENTO","ERRO - VERIFICAR"))))</f>
        <v>CUSTEIO</v>
      </c>
      <c r="Z492" s="64">
        <f t="shared" si="15"/>
        <v>77616</v>
      </c>
      <c r="AA492" s="146">
        <v>77616</v>
      </c>
      <c r="AB492" s="145"/>
      <c r="AC492" s="145"/>
    </row>
    <row r="493" spans="1:29" x14ac:dyDescent="0.25">
      <c r="A493" s="143" t="s">
        <v>1060</v>
      </c>
      <c r="B493" t="s">
        <v>524</v>
      </c>
      <c r="C493" t="s">
        <v>1061</v>
      </c>
      <c r="D493" t="s">
        <v>77</v>
      </c>
      <c r="E493" t="s">
        <v>117</v>
      </c>
      <c r="F493" s="51" t="str">
        <f>IFERROR(VLOOKUP(D493,'Tabelas auxiliares'!$A$3:$B$61,2,FALSE),"")</f>
        <v>NTI - NÚCLEO DE TECNOLOGIA DA INFORMAÇÃO</v>
      </c>
      <c r="G493" s="51" t="str">
        <f>IFERROR(VLOOKUP($B493,'Tabelas auxiliares'!$A$65:$C$102,2,FALSE),"")</f>
        <v>Tecnologia da informação e comunicação</v>
      </c>
      <c r="H493" s="51" t="str">
        <f>IFERROR(VLOOKUP($B493,'Tabelas auxiliares'!$A$65:$C$102,3,FALSE),"")</f>
        <v>TELEFONIA / TI</v>
      </c>
      <c r="I493" s="144" t="s">
        <v>1427</v>
      </c>
      <c r="J493" s="144" t="s">
        <v>1994</v>
      </c>
      <c r="K493" s="144" t="s">
        <v>1995</v>
      </c>
      <c r="L493" s="144" t="s">
        <v>128</v>
      </c>
      <c r="M493" s="144" t="s">
        <v>378</v>
      </c>
      <c r="N493" s="144" t="s">
        <v>177</v>
      </c>
      <c r="O493" s="144" t="s">
        <v>178</v>
      </c>
      <c r="P493" s="144" t="s">
        <v>288</v>
      </c>
      <c r="Q493" s="144" t="s">
        <v>179</v>
      </c>
      <c r="R493" s="144" t="s">
        <v>176</v>
      </c>
      <c r="S493" s="144" t="s">
        <v>120</v>
      </c>
      <c r="T493" s="144" t="s">
        <v>174</v>
      </c>
      <c r="U493" s="144" t="s">
        <v>119</v>
      </c>
      <c r="V493" s="144" t="s">
        <v>827</v>
      </c>
      <c r="W493" s="144" t="s">
        <v>712</v>
      </c>
      <c r="X493" s="51" t="str">
        <f t="shared" si="14"/>
        <v>3</v>
      </c>
      <c r="Y493" s="51" t="str">
        <f>IF(T493="","",IF(T493&lt;&gt;'Tabelas auxiliares'!$B$236,"FOLHA DE PESSOAL",IF(X493='Tabelas auxiliares'!$A$237,"CUSTEIO",IF(X493='Tabelas auxiliares'!$A$236,"INVESTIMENTO","ERRO - VERIFICAR"))))</f>
        <v>CUSTEIO</v>
      </c>
      <c r="Z493" s="64">
        <f t="shared" si="15"/>
        <v>396</v>
      </c>
      <c r="AA493" s="146">
        <v>297</v>
      </c>
      <c r="AB493" s="145"/>
      <c r="AC493" s="146">
        <v>99</v>
      </c>
    </row>
    <row r="494" spans="1:29" x14ac:dyDescent="0.25">
      <c r="A494" s="143" t="s">
        <v>1060</v>
      </c>
      <c r="B494" t="s">
        <v>524</v>
      </c>
      <c r="C494" t="s">
        <v>1061</v>
      </c>
      <c r="D494" t="s">
        <v>77</v>
      </c>
      <c r="E494" t="s">
        <v>117</v>
      </c>
      <c r="F494" s="51" t="str">
        <f>IFERROR(VLOOKUP(D494,'Tabelas auxiliares'!$A$3:$B$61,2,FALSE),"")</f>
        <v>NTI - NÚCLEO DE TECNOLOGIA DA INFORMAÇÃO</v>
      </c>
      <c r="G494" s="51" t="str">
        <f>IFERROR(VLOOKUP($B494,'Tabelas auxiliares'!$A$65:$C$102,2,FALSE),"")</f>
        <v>Tecnologia da informação e comunicação</v>
      </c>
      <c r="H494" s="51" t="str">
        <f>IFERROR(VLOOKUP($B494,'Tabelas auxiliares'!$A$65:$C$102,3,FALSE),"")</f>
        <v>TELEFONIA / TI</v>
      </c>
      <c r="I494" s="144" t="s">
        <v>1427</v>
      </c>
      <c r="J494" s="144" t="s">
        <v>1994</v>
      </c>
      <c r="K494" s="144" t="s">
        <v>1996</v>
      </c>
      <c r="L494" s="144" t="s">
        <v>128</v>
      </c>
      <c r="M494" s="144" t="s">
        <v>378</v>
      </c>
      <c r="N494" s="144" t="s">
        <v>177</v>
      </c>
      <c r="O494" s="144" t="s">
        <v>178</v>
      </c>
      <c r="P494" s="144" t="s">
        <v>288</v>
      </c>
      <c r="Q494" s="144" t="s">
        <v>179</v>
      </c>
      <c r="R494" s="144" t="s">
        <v>176</v>
      </c>
      <c r="S494" s="144" t="s">
        <v>120</v>
      </c>
      <c r="T494" s="144" t="s">
        <v>174</v>
      </c>
      <c r="U494" s="144" t="s">
        <v>119</v>
      </c>
      <c r="V494" s="144" t="s">
        <v>826</v>
      </c>
      <c r="W494" s="144" t="s">
        <v>711</v>
      </c>
      <c r="X494" s="51" t="str">
        <f t="shared" si="14"/>
        <v>3</v>
      </c>
      <c r="Y494" s="51" t="str">
        <f>IF(T494="","",IF(T494&lt;&gt;'Tabelas auxiliares'!$B$236,"FOLHA DE PESSOAL",IF(X494='Tabelas auxiliares'!$A$237,"CUSTEIO",IF(X494='Tabelas auxiliares'!$A$236,"INVESTIMENTO","ERRO - VERIFICAR"))))</f>
        <v>CUSTEIO</v>
      </c>
      <c r="Z494" s="64">
        <f t="shared" si="15"/>
        <v>36861.71</v>
      </c>
      <c r="AA494" s="146">
        <v>27209.91</v>
      </c>
      <c r="AB494" s="145"/>
      <c r="AC494" s="146">
        <v>9651.7999999999993</v>
      </c>
    </row>
    <row r="495" spans="1:29" x14ac:dyDescent="0.25">
      <c r="A495" s="143" t="s">
        <v>1060</v>
      </c>
      <c r="B495" t="s">
        <v>524</v>
      </c>
      <c r="C495" t="s">
        <v>1061</v>
      </c>
      <c r="D495" t="s">
        <v>77</v>
      </c>
      <c r="E495" t="s">
        <v>117</v>
      </c>
      <c r="F495" s="51" t="str">
        <f>IFERROR(VLOOKUP(D495,'Tabelas auxiliares'!$A$3:$B$61,2,FALSE),"")</f>
        <v>NTI - NÚCLEO DE TECNOLOGIA DA INFORMAÇÃO</v>
      </c>
      <c r="G495" s="51" t="str">
        <f>IFERROR(VLOOKUP($B495,'Tabelas auxiliares'!$A$65:$C$102,2,FALSE),"")</f>
        <v>Tecnologia da informação e comunicação</v>
      </c>
      <c r="H495" s="51" t="str">
        <f>IFERROR(VLOOKUP($B495,'Tabelas auxiliares'!$A$65:$C$102,3,FALSE),"")</f>
        <v>TELEFONIA / TI</v>
      </c>
      <c r="I495" s="144" t="s">
        <v>1376</v>
      </c>
      <c r="J495" s="144" t="s">
        <v>1997</v>
      </c>
      <c r="K495" s="144" t="s">
        <v>1998</v>
      </c>
      <c r="L495" s="144" t="s">
        <v>376</v>
      </c>
      <c r="M495" s="144" t="s">
        <v>377</v>
      </c>
      <c r="N495" s="144" t="s">
        <v>177</v>
      </c>
      <c r="O495" s="144" t="s">
        <v>178</v>
      </c>
      <c r="P495" s="144" t="s">
        <v>288</v>
      </c>
      <c r="Q495" s="144" t="s">
        <v>179</v>
      </c>
      <c r="R495" s="144" t="s">
        <v>176</v>
      </c>
      <c r="S495" s="144" t="s">
        <v>120</v>
      </c>
      <c r="T495" s="144" t="s">
        <v>174</v>
      </c>
      <c r="U495" s="144" t="s">
        <v>119</v>
      </c>
      <c r="V495" s="144" t="s">
        <v>796</v>
      </c>
      <c r="W495" s="144" t="s">
        <v>682</v>
      </c>
      <c r="X495" s="51" t="str">
        <f t="shared" si="14"/>
        <v>3</v>
      </c>
      <c r="Y495" s="51" t="str">
        <f>IF(T495="","",IF(T495&lt;&gt;'Tabelas auxiliares'!$B$236,"FOLHA DE PESSOAL",IF(X495='Tabelas auxiliares'!$A$237,"CUSTEIO",IF(X495='Tabelas auxiliares'!$A$236,"INVESTIMENTO","ERRO - VERIFICAR"))))</f>
        <v>CUSTEIO</v>
      </c>
      <c r="Z495" s="64">
        <f t="shared" si="15"/>
        <v>15944.09</v>
      </c>
      <c r="AA495" s="146">
        <v>15944.09</v>
      </c>
      <c r="AB495" s="145"/>
      <c r="AC495" s="145"/>
    </row>
    <row r="496" spans="1:29" x14ac:dyDescent="0.25">
      <c r="A496" s="143" t="s">
        <v>1060</v>
      </c>
      <c r="B496" t="s">
        <v>524</v>
      </c>
      <c r="C496" t="s">
        <v>1061</v>
      </c>
      <c r="D496" t="s">
        <v>77</v>
      </c>
      <c r="E496" t="s">
        <v>117</v>
      </c>
      <c r="F496" s="51" t="str">
        <f>IFERROR(VLOOKUP(D496,'Tabelas auxiliares'!$A$3:$B$61,2,FALSE),"")</f>
        <v>NTI - NÚCLEO DE TECNOLOGIA DA INFORMAÇÃO</v>
      </c>
      <c r="G496" s="51" t="str">
        <f>IFERROR(VLOOKUP($B496,'Tabelas auxiliares'!$A$65:$C$102,2,FALSE),"")</f>
        <v>Tecnologia da informação e comunicação</v>
      </c>
      <c r="H496" s="51" t="str">
        <f>IFERROR(VLOOKUP($B496,'Tabelas auxiliares'!$A$65:$C$102,3,FALSE),"")</f>
        <v>TELEFONIA / TI</v>
      </c>
      <c r="I496" s="144" t="s">
        <v>1999</v>
      </c>
      <c r="J496" s="144" t="s">
        <v>2000</v>
      </c>
      <c r="K496" s="144" t="s">
        <v>2001</v>
      </c>
      <c r="L496" s="144" t="s">
        <v>2002</v>
      </c>
      <c r="M496" s="144" t="s">
        <v>2003</v>
      </c>
      <c r="N496" s="144" t="s">
        <v>177</v>
      </c>
      <c r="O496" s="144" t="s">
        <v>178</v>
      </c>
      <c r="P496" s="144" t="s">
        <v>288</v>
      </c>
      <c r="Q496" s="144" t="s">
        <v>179</v>
      </c>
      <c r="R496" s="144" t="s">
        <v>176</v>
      </c>
      <c r="S496" s="144" t="s">
        <v>120</v>
      </c>
      <c r="T496" s="144" t="s">
        <v>174</v>
      </c>
      <c r="U496" s="144" t="s">
        <v>119</v>
      </c>
      <c r="V496" s="144" t="s">
        <v>826</v>
      </c>
      <c r="W496" s="144" t="s">
        <v>711</v>
      </c>
      <c r="X496" s="51" t="str">
        <f t="shared" si="14"/>
        <v>3</v>
      </c>
      <c r="Y496" s="51" t="str">
        <f>IF(T496="","",IF(T496&lt;&gt;'Tabelas auxiliares'!$B$236,"FOLHA DE PESSOAL",IF(X496='Tabelas auxiliares'!$A$237,"CUSTEIO",IF(X496='Tabelas auxiliares'!$A$236,"INVESTIMENTO","ERRO - VERIFICAR"))))</f>
        <v>CUSTEIO</v>
      </c>
      <c r="Z496" s="64">
        <f t="shared" si="15"/>
        <v>38966.400000000001</v>
      </c>
      <c r="AA496" s="146">
        <v>38966.400000000001</v>
      </c>
      <c r="AB496" s="145"/>
      <c r="AC496" s="145"/>
    </row>
    <row r="497" spans="1:29" x14ac:dyDescent="0.25">
      <c r="A497" s="143" t="s">
        <v>1060</v>
      </c>
      <c r="B497" t="s">
        <v>524</v>
      </c>
      <c r="C497" t="s">
        <v>1061</v>
      </c>
      <c r="D497" t="s">
        <v>77</v>
      </c>
      <c r="E497" t="s">
        <v>117</v>
      </c>
      <c r="F497" s="51" t="str">
        <f>IFERROR(VLOOKUP(D497,'Tabelas auxiliares'!$A$3:$B$61,2,FALSE),"")</f>
        <v>NTI - NÚCLEO DE TECNOLOGIA DA INFORMAÇÃO</v>
      </c>
      <c r="G497" s="51" t="str">
        <f>IFERROR(VLOOKUP($B497,'Tabelas auxiliares'!$A$65:$C$102,2,FALSE),"")</f>
        <v>Tecnologia da informação e comunicação</v>
      </c>
      <c r="H497" s="51" t="str">
        <f>IFERROR(VLOOKUP($B497,'Tabelas auxiliares'!$A$65:$C$102,3,FALSE),"")</f>
        <v>TELEFONIA / TI</v>
      </c>
      <c r="I497" s="144" t="s">
        <v>1455</v>
      </c>
      <c r="J497" s="144" t="s">
        <v>2004</v>
      </c>
      <c r="K497" s="144" t="s">
        <v>2005</v>
      </c>
      <c r="L497" s="144" t="s">
        <v>2006</v>
      </c>
      <c r="M497" s="144" t="s">
        <v>2007</v>
      </c>
      <c r="N497" s="144" t="s">
        <v>177</v>
      </c>
      <c r="O497" s="144" t="s">
        <v>178</v>
      </c>
      <c r="P497" s="144" t="s">
        <v>288</v>
      </c>
      <c r="Q497" s="144" t="s">
        <v>179</v>
      </c>
      <c r="R497" s="144" t="s">
        <v>176</v>
      </c>
      <c r="S497" s="144" t="s">
        <v>120</v>
      </c>
      <c r="T497" s="144" t="s">
        <v>174</v>
      </c>
      <c r="U497" s="144" t="s">
        <v>119</v>
      </c>
      <c r="V497" s="144" t="s">
        <v>2008</v>
      </c>
      <c r="W497" s="144" t="s">
        <v>2009</v>
      </c>
      <c r="X497" s="51" t="str">
        <f t="shared" si="14"/>
        <v>3</v>
      </c>
      <c r="Y497" s="51" t="str">
        <f>IF(T497="","",IF(T497&lt;&gt;'Tabelas auxiliares'!$B$236,"FOLHA DE PESSOAL",IF(X497='Tabelas auxiliares'!$A$237,"CUSTEIO",IF(X497='Tabelas auxiliares'!$A$236,"INVESTIMENTO","ERRO - VERIFICAR"))))</f>
        <v>CUSTEIO</v>
      </c>
      <c r="Z497" s="64">
        <f t="shared" si="15"/>
        <v>1290</v>
      </c>
      <c r="AA497" s="146">
        <v>1290</v>
      </c>
      <c r="AB497" s="145"/>
      <c r="AC497" s="145"/>
    </row>
    <row r="498" spans="1:29" x14ac:dyDescent="0.25">
      <c r="A498" s="143" t="s">
        <v>1060</v>
      </c>
      <c r="B498" t="s">
        <v>524</v>
      </c>
      <c r="C498" t="s">
        <v>1061</v>
      </c>
      <c r="D498" t="s">
        <v>77</v>
      </c>
      <c r="E498" t="s">
        <v>117</v>
      </c>
      <c r="F498" s="51" t="str">
        <f>IFERROR(VLOOKUP(D498,'Tabelas auxiliares'!$A$3:$B$61,2,FALSE),"")</f>
        <v>NTI - NÚCLEO DE TECNOLOGIA DA INFORMAÇÃO</v>
      </c>
      <c r="G498" s="51" t="str">
        <f>IFERROR(VLOOKUP($B498,'Tabelas auxiliares'!$A$65:$C$102,2,FALSE),"")</f>
        <v>Tecnologia da informação e comunicação</v>
      </c>
      <c r="H498" s="51" t="str">
        <f>IFERROR(VLOOKUP($B498,'Tabelas auxiliares'!$A$65:$C$102,3,FALSE),"")</f>
        <v>TELEFONIA / TI</v>
      </c>
      <c r="I498" s="144" t="s">
        <v>1138</v>
      </c>
      <c r="J498" s="144" t="s">
        <v>2010</v>
      </c>
      <c r="K498" s="144" t="s">
        <v>2011</v>
      </c>
      <c r="L498" s="144" t="s">
        <v>2012</v>
      </c>
      <c r="M498" s="144" t="s">
        <v>2013</v>
      </c>
      <c r="N498" s="144" t="s">
        <v>203</v>
      </c>
      <c r="O498" s="144" t="s">
        <v>178</v>
      </c>
      <c r="P498" s="144" t="s">
        <v>204</v>
      </c>
      <c r="Q498" s="144" t="s">
        <v>179</v>
      </c>
      <c r="R498" s="144" t="s">
        <v>176</v>
      </c>
      <c r="S498" s="144" t="s">
        <v>120</v>
      </c>
      <c r="T498" s="144" t="s">
        <v>174</v>
      </c>
      <c r="U498" s="144" t="s">
        <v>121</v>
      </c>
      <c r="V498" s="144" t="s">
        <v>2014</v>
      </c>
      <c r="W498" s="144" t="s">
        <v>2015</v>
      </c>
      <c r="X498" s="51" t="str">
        <f t="shared" si="14"/>
        <v>4</v>
      </c>
      <c r="Y498" s="51" t="str">
        <f>IF(T498="","",IF(T498&lt;&gt;'Tabelas auxiliares'!$B$236,"FOLHA DE PESSOAL",IF(X498='Tabelas auxiliares'!$A$237,"CUSTEIO",IF(X498='Tabelas auxiliares'!$A$236,"INVESTIMENTO","ERRO - VERIFICAR"))))</f>
        <v>INVESTIMENTO</v>
      </c>
      <c r="Z498" s="64">
        <f t="shared" si="15"/>
        <v>55600</v>
      </c>
      <c r="AA498" s="146">
        <v>55600</v>
      </c>
      <c r="AB498" s="145"/>
      <c r="AC498" s="145"/>
    </row>
    <row r="499" spans="1:29" x14ac:dyDescent="0.25">
      <c r="A499" s="143" t="s">
        <v>1060</v>
      </c>
      <c r="B499" t="s">
        <v>524</v>
      </c>
      <c r="C499" t="s">
        <v>1061</v>
      </c>
      <c r="D499" t="s">
        <v>77</v>
      </c>
      <c r="E499" t="s">
        <v>117</v>
      </c>
      <c r="F499" s="51" t="str">
        <f>IFERROR(VLOOKUP(D499,'Tabelas auxiliares'!$A$3:$B$61,2,FALSE),"")</f>
        <v>NTI - NÚCLEO DE TECNOLOGIA DA INFORMAÇÃO</v>
      </c>
      <c r="G499" s="51" t="str">
        <f>IFERROR(VLOOKUP($B499,'Tabelas auxiliares'!$A$65:$C$102,2,FALSE),"")</f>
        <v>Tecnologia da informação e comunicação</v>
      </c>
      <c r="H499" s="51" t="str">
        <f>IFERROR(VLOOKUP($B499,'Tabelas auxiliares'!$A$65:$C$102,3,FALSE),"")</f>
        <v>TELEFONIA / TI</v>
      </c>
      <c r="I499" s="144" t="s">
        <v>1150</v>
      </c>
      <c r="J499" s="144" t="s">
        <v>2016</v>
      </c>
      <c r="K499" s="144" t="s">
        <v>2017</v>
      </c>
      <c r="L499" s="144" t="s">
        <v>2018</v>
      </c>
      <c r="M499" s="144" t="s">
        <v>2019</v>
      </c>
      <c r="N499" s="144" t="s">
        <v>177</v>
      </c>
      <c r="O499" s="144" t="s">
        <v>178</v>
      </c>
      <c r="P499" s="144" t="s">
        <v>288</v>
      </c>
      <c r="Q499" s="144" t="s">
        <v>179</v>
      </c>
      <c r="R499" s="144" t="s">
        <v>176</v>
      </c>
      <c r="S499" s="144" t="s">
        <v>120</v>
      </c>
      <c r="T499" s="144" t="s">
        <v>174</v>
      </c>
      <c r="U499" s="144" t="s">
        <v>119</v>
      </c>
      <c r="V499" s="144" t="s">
        <v>821</v>
      </c>
      <c r="W499" s="144" t="s">
        <v>706</v>
      </c>
      <c r="X499" s="51" t="str">
        <f t="shared" si="14"/>
        <v>3</v>
      </c>
      <c r="Y499" s="51" t="str">
        <f>IF(T499="","",IF(T499&lt;&gt;'Tabelas auxiliares'!$B$236,"FOLHA DE PESSOAL",IF(X499='Tabelas auxiliares'!$A$237,"CUSTEIO",IF(X499='Tabelas auxiliares'!$A$236,"INVESTIMENTO","ERRO - VERIFICAR"))))</f>
        <v>CUSTEIO</v>
      </c>
      <c r="Z499" s="64">
        <f t="shared" si="15"/>
        <v>97772</v>
      </c>
      <c r="AA499" s="146">
        <v>97772</v>
      </c>
      <c r="AB499" s="145"/>
      <c r="AC499" s="145"/>
    </row>
    <row r="500" spans="1:29" x14ac:dyDescent="0.25">
      <c r="A500" s="143" t="s">
        <v>1060</v>
      </c>
      <c r="B500" t="s">
        <v>524</v>
      </c>
      <c r="C500" t="s">
        <v>1061</v>
      </c>
      <c r="D500" t="s">
        <v>159</v>
      </c>
      <c r="E500" t="s">
        <v>117</v>
      </c>
      <c r="F500" s="51" t="str">
        <f>IFERROR(VLOOKUP(D500,'Tabelas auxiliares'!$A$3:$B$61,2,FALSE),"")</f>
        <v>NTI - EQUIPAMENTO DE INFORMÁTICA * D.U.C</v>
      </c>
      <c r="G500" s="51" t="str">
        <f>IFERROR(VLOOKUP($B500,'Tabelas auxiliares'!$A$65:$C$102,2,FALSE),"")</f>
        <v>Tecnologia da informação e comunicação</v>
      </c>
      <c r="H500" s="51" t="str">
        <f>IFERROR(VLOOKUP($B500,'Tabelas auxiliares'!$A$65:$C$102,3,FALSE),"")</f>
        <v>TELEFONIA / TI</v>
      </c>
      <c r="I500" s="144" t="s">
        <v>1312</v>
      </c>
      <c r="J500" s="144" t="s">
        <v>2020</v>
      </c>
      <c r="K500" s="144" t="s">
        <v>2021</v>
      </c>
      <c r="L500" s="144" t="s">
        <v>2022</v>
      </c>
      <c r="M500" s="144" t="s">
        <v>2023</v>
      </c>
      <c r="N500" s="144" t="s">
        <v>203</v>
      </c>
      <c r="O500" s="144" t="s">
        <v>178</v>
      </c>
      <c r="P500" s="144" t="s">
        <v>204</v>
      </c>
      <c r="Q500" s="144" t="s">
        <v>179</v>
      </c>
      <c r="R500" s="144" t="s">
        <v>176</v>
      </c>
      <c r="S500" s="144" t="s">
        <v>120</v>
      </c>
      <c r="T500" s="144" t="s">
        <v>174</v>
      </c>
      <c r="U500" s="144" t="s">
        <v>121</v>
      </c>
      <c r="V500" s="144" t="s">
        <v>2024</v>
      </c>
      <c r="W500" s="144" t="s">
        <v>2025</v>
      </c>
      <c r="X500" s="51" t="str">
        <f t="shared" si="14"/>
        <v>4</v>
      </c>
      <c r="Y500" s="51" t="str">
        <f>IF(T500="","",IF(T500&lt;&gt;'Tabelas auxiliares'!$B$236,"FOLHA DE PESSOAL",IF(X500='Tabelas auxiliares'!$A$237,"CUSTEIO",IF(X500='Tabelas auxiliares'!$A$236,"INVESTIMENTO","ERRO - VERIFICAR"))))</f>
        <v>INVESTIMENTO</v>
      </c>
      <c r="Z500" s="64">
        <f t="shared" si="15"/>
        <v>515430</v>
      </c>
      <c r="AA500" s="146">
        <v>515430</v>
      </c>
      <c r="AB500" s="145"/>
      <c r="AC500" s="145"/>
    </row>
    <row r="501" spans="1:29" x14ac:dyDescent="0.25">
      <c r="A501" s="143" t="s">
        <v>1060</v>
      </c>
      <c r="B501" t="s">
        <v>527</v>
      </c>
      <c r="C501" t="s">
        <v>1061</v>
      </c>
      <c r="D501" t="s">
        <v>61</v>
      </c>
      <c r="E501" t="s">
        <v>117</v>
      </c>
      <c r="F501" s="51" t="str">
        <f>IFERROR(VLOOKUP(D501,'Tabelas auxiliares'!$A$3:$B$61,2,FALSE),"")</f>
        <v>PROAD - PRÓ-REITORIA DE ADMINISTRAÇÃO</v>
      </c>
      <c r="G501" s="51" t="str">
        <f>IFERROR(VLOOKUP($B501,'Tabelas auxiliares'!$A$65:$C$102,2,FALSE),"")</f>
        <v>Obrigações tributárias e serviços financeiros</v>
      </c>
      <c r="H501" s="51" t="str">
        <f>IFERROR(VLOOKUP($B501,'Tabelas auxiliares'!$A$65:$C$102,3,FALSE),"")</f>
        <v xml:space="preserve">OBRIGAÇÕES TRIBUTÁRIAS / SEGURO COLETIVO PARA ALUNOS / SEGURO ESTAGIÁRIOS / SEGURO CARROS OFICIAIS / SEGURO PREDIAL / IMPORTAÇÃO (TAXAS/SEGURO) </v>
      </c>
      <c r="I501" s="144" t="s">
        <v>1470</v>
      </c>
      <c r="J501" s="144" t="s">
        <v>1523</v>
      </c>
      <c r="K501" s="144" t="s">
        <v>2026</v>
      </c>
      <c r="L501" s="144" t="s">
        <v>383</v>
      </c>
      <c r="M501" s="144" t="s">
        <v>384</v>
      </c>
      <c r="N501" s="144" t="s">
        <v>177</v>
      </c>
      <c r="O501" s="144" t="s">
        <v>178</v>
      </c>
      <c r="P501" s="144" t="s">
        <v>288</v>
      </c>
      <c r="Q501" s="144" t="s">
        <v>179</v>
      </c>
      <c r="R501" s="144" t="s">
        <v>176</v>
      </c>
      <c r="S501" s="144" t="s">
        <v>120</v>
      </c>
      <c r="T501" s="144" t="s">
        <v>174</v>
      </c>
      <c r="U501" s="144" t="s">
        <v>119</v>
      </c>
      <c r="V501" s="144" t="s">
        <v>798</v>
      </c>
      <c r="W501" s="144" t="s">
        <v>684</v>
      </c>
      <c r="X501" s="51" t="str">
        <f t="shared" si="14"/>
        <v>3</v>
      </c>
      <c r="Y501" s="51" t="str">
        <f>IF(T501="","",IF(T501&lt;&gt;'Tabelas auxiliares'!$B$236,"FOLHA DE PESSOAL",IF(X501='Tabelas auxiliares'!$A$237,"CUSTEIO",IF(X501='Tabelas auxiliares'!$A$236,"INVESTIMENTO","ERRO - VERIFICAR"))))</f>
        <v>CUSTEIO</v>
      </c>
      <c r="Z501" s="64">
        <f t="shared" si="15"/>
        <v>4638.8999999999996</v>
      </c>
      <c r="AA501" s="146">
        <v>4638.8999999999996</v>
      </c>
      <c r="AB501" s="145"/>
      <c r="AC501" s="145"/>
    </row>
    <row r="502" spans="1:29" x14ac:dyDescent="0.25">
      <c r="A502" s="143" t="s">
        <v>1060</v>
      </c>
      <c r="B502" t="s">
        <v>527</v>
      </c>
      <c r="C502" t="s">
        <v>1061</v>
      </c>
      <c r="D502" t="s">
        <v>61</v>
      </c>
      <c r="E502" t="s">
        <v>117</v>
      </c>
      <c r="F502" s="51" t="str">
        <f>IFERROR(VLOOKUP(D502,'Tabelas auxiliares'!$A$3:$B$61,2,FALSE),"")</f>
        <v>PROAD - PRÓ-REITORIA DE ADMINISTRAÇÃO</v>
      </c>
      <c r="G502" s="51" t="str">
        <f>IFERROR(VLOOKUP($B502,'Tabelas auxiliares'!$A$65:$C$102,2,FALSE),"")</f>
        <v>Obrigações tributárias e serviços financeiros</v>
      </c>
      <c r="H502" s="51" t="str">
        <f>IFERROR(VLOOKUP($B502,'Tabelas auxiliares'!$A$65:$C$102,3,FALSE),"")</f>
        <v xml:space="preserve">OBRIGAÇÕES TRIBUTÁRIAS / SEGURO COLETIVO PARA ALUNOS / SEGURO ESTAGIÁRIOS / SEGURO CARROS OFICIAIS / SEGURO PREDIAL / IMPORTAÇÃO (TAXAS/SEGURO) </v>
      </c>
      <c r="I502" s="144" t="s">
        <v>1583</v>
      </c>
      <c r="J502" s="144" t="s">
        <v>2027</v>
      </c>
      <c r="K502" s="144" t="s">
        <v>2028</v>
      </c>
      <c r="L502" s="144" t="s">
        <v>371</v>
      </c>
      <c r="M502" s="144" t="s">
        <v>861</v>
      </c>
      <c r="N502" s="144" t="s">
        <v>177</v>
      </c>
      <c r="O502" s="144" t="s">
        <v>178</v>
      </c>
      <c r="P502" s="144" t="s">
        <v>288</v>
      </c>
      <c r="Q502" s="144" t="s">
        <v>179</v>
      </c>
      <c r="R502" s="144" t="s">
        <v>176</v>
      </c>
      <c r="S502" s="144" t="s">
        <v>120</v>
      </c>
      <c r="T502" s="144" t="s">
        <v>174</v>
      </c>
      <c r="U502" s="144" t="s">
        <v>119</v>
      </c>
      <c r="V502" s="144" t="s">
        <v>862</v>
      </c>
      <c r="W502" s="144" t="s">
        <v>904</v>
      </c>
      <c r="X502" s="51" t="str">
        <f t="shared" si="14"/>
        <v>3</v>
      </c>
      <c r="Y502" s="51" t="str">
        <f>IF(T502="","",IF(T502&lt;&gt;'Tabelas auxiliares'!$B$236,"FOLHA DE PESSOAL",IF(X502='Tabelas auxiliares'!$A$237,"CUSTEIO",IF(X502='Tabelas auxiliares'!$A$236,"INVESTIMENTO","ERRO - VERIFICAR"))))</f>
        <v>CUSTEIO</v>
      </c>
      <c r="Z502" s="64">
        <f t="shared" si="15"/>
        <v>4166.43</v>
      </c>
      <c r="AA502" s="145"/>
      <c r="AB502" s="145"/>
      <c r="AC502" s="146">
        <v>4166.43</v>
      </c>
    </row>
    <row r="503" spans="1:29" x14ac:dyDescent="0.25">
      <c r="A503" s="143" t="s">
        <v>1060</v>
      </c>
      <c r="B503" t="s">
        <v>527</v>
      </c>
      <c r="C503" t="s">
        <v>1061</v>
      </c>
      <c r="D503" t="s">
        <v>61</v>
      </c>
      <c r="E503" t="s">
        <v>117</v>
      </c>
      <c r="F503" s="51" t="str">
        <f>IFERROR(VLOOKUP(D503,'Tabelas auxiliares'!$A$3:$B$61,2,FALSE),"")</f>
        <v>PROAD - PRÓ-REITORIA DE ADMINISTRAÇÃO</v>
      </c>
      <c r="G503" s="51" t="str">
        <f>IFERROR(VLOOKUP($B503,'Tabelas auxiliares'!$A$65:$C$102,2,FALSE),"")</f>
        <v>Obrigações tributárias e serviços financeiros</v>
      </c>
      <c r="H503" s="51" t="str">
        <f>IFERROR(VLOOKUP($B503,'Tabelas auxiliares'!$A$65:$C$102,3,FALSE),"")</f>
        <v xml:space="preserve">OBRIGAÇÕES TRIBUTÁRIAS / SEGURO COLETIVO PARA ALUNOS / SEGURO ESTAGIÁRIOS / SEGURO CARROS OFICIAIS / SEGURO PREDIAL / IMPORTAÇÃO (TAXAS/SEGURO) </v>
      </c>
      <c r="I503" s="144" t="s">
        <v>1849</v>
      </c>
      <c r="J503" s="144" t="s">
        <v>2027</v>
      </c>
      <c r="K503" s="144" t="s">
        <v>2029</v>
      </c>
      <c r="L503" s="144" t="s">
        <v>975</v>
      </c>
      <c r="M503" s="144" t="s">
        <v>861</v>
      </c>
      <c r="N503" s="144" t="s">
        <v>177</v>
      </c>
      <c r="O503" s="144" t="s">
        <v>178</v>
      </c>
      <c r="P503" s="144" t="s">
        <v>288</v>
      </c>
      <c r="Q503" s="144" t="s">
        <v>179</v>
      </c>
      <c r="R503" s="144" t="s">
        <v>176</v>
      </c>
      <c r="S503" s="144" t="s">
        <v>120</v>
      </c>
      <c r="T503" s="144" t="s">
        <v>174</v>
      </c>
      <c r="U503" s="144" t="s">
        <v>119</v>
      </c>
      <c r="V503" s="144" t="s">
        <v>862</v>
      </c>
      <c r="W503" s="144" t="s">
        <v>904</v>
      </c>
      <c r="X503" s="51" t="str">
        <f t="shared" si="14"/>
        <v>3</v>
      </c>
      <c r="Y503" s="51" t="str">
        <f>IF(T503="","",IF(T503&lt;&gt;'Tabelas auxiliares'!$B$236,"FOLHA DE PESSOAL",IF(X503='Tabelas auxiliares'!$A$237,"CUSTEIO",IF(X503='Tabelas auxiliares'!$A$236,"INVESTIMENTO","ERRO - VERIFICAR"))))</f>
        <v>CUSTEIO</v>
      </c>
      <c r="Z503" s="64">
        <f t="shared" si="15"/>
        <v>23823.08</v>
      </c>
      <c r="AA503" s="145"/>
      <c r="AB503" s="145"/>
      <c r="AC503" s="146">
        <v>23823.08</v>
      </c>
    </row>
    <row r="504" spans="1:29" x14ac:dyDescent="0.25">
      <c r="A504" s="143" t="s">
        <v>1060</v>
      </c>
      <c r="B504" t="s">
        <v>527</v>
      </c>
      <c r="C504" t="s">
        <v>1061</v>
      </c>
      <c r="D504" t="s">
        <v>61</v>
      </c>
      <c r="E504" t="s">
        <v>117</v>
      </c>
      <c r="F504" s="51" t="str">
        <f>IFERROR(VLOOKUP(D504,'Tabelas auxiliares'!$A$3:$B$61,2,FALSE),"")</f>
        <v>PROAD - PRÓ-REITORIA DE ADMINISTRAÇÃO</v>
      </c>
      <c r="G504" s="51" t="str">
        <f>IFERROR(VLOOKUP($B504,'Tabelas auxiliares'!$A$65:$C$102,2,FALSE),"")</f>
        <v>Obrigações tributárias e serviços financeiros</v>
      </c>
      <c r="H504" s="51" t="str">
        <f>IFERROR(VLOOKUP($B504,'Tabelas auxiliares'!$A$65:$C$102,3,FALSE),"")</f>
        <v xml:space="preserve">OBRIGAÇÕES TRIBUTÁRIAS / SEGURO COLETIVO PARA ALUNOS / SEGURO ESTAGIÁRIOS / SEGURO CARROS OFICIAIS / SEGURO PREDIAL / IMPORTAÇÃO (TAXAS/SEGURO) </v>
      </c>
      <c r="I504" s="144" t="s">
        <v>2030</v>
      </c>
      <c r="J504" s="144" t="s">
        <v>1667</v>
      </c>
      <c r="K504" s="144" t="s">
        <v>2031</v>
      </c>
      <c r="L504" s="144" t="s">
        <v>976</v>
      </c>
      <c r="M504" s="144" t="s">
        <v>190</v>
      </c>
      <c r="N504" s="144" t="s">
        <v>177</v>
      </c>
      <c r="O504" s="144" t="s">
        <v>178</v>
      </c>
      <c r="P504" s="144" t="s">
        <v>288</v>
      </c>
      <c r="Q504" s="144" t="s">
        <v>179</v>
      </c>
      <c r="R504" s="144" t="s">
        <v>176</v>
      </c>
      <c r="S504" s="144" t="s">
        <v>120</v>
      </c>
      <c r="T504" s="144" t="s">
        <v>174</v>
      </c>
      <c r="U504" s="144" t="s">
        <v>119</v>
      </c>
      <c r="V504" s="144" t="s">
        <v>728</v>
      </c>
      <c r="W504" s="144" t="s">
        <v>904</v>
      </c>
      <c r="X504" s="51" t="str">
        <f t="shared" si="14"/>
        <v>3</v>
      </c>
      <c r="Y504" s="51" t="str">
        <f>IF(T504="","",IF(T504&lt;&gt;'Tabelas auxiliares'!$B$236,"FOLHA DE PESSOAL",IF(X504='Tabelas auxiliares'!$A$237,"CUSTEIO",IF(X504='Tabelas auxiliares'!$A$236,"INVESTIMENTO","ERRO - VERIFICAR"))))</f>
        <v>CUSTEIO</v>
      </c>
      <c r="Z504" s="64">
        <f t="shared" si="15"/>
        <v>1057.83</v>
      </c>
      <c r="AA504" s="145"/>
      <c r="AB504" s="145"/>
      <c r="AC504" s="146">
        <v>1057.83</v>
      </c>
    </row>
    <row r="505" spans="1:29" x14ac:dyDescent="0.25">
      <c r="A505" s="143" t="s">
        <v>1060</v>
      </c>
      <c r="B505" t="s">
        <v>527</v>
      </c>
      <c r="C505" t="s">
        <v>1061</v>
      </c>
      <c r="D505" t="s">
        <v>61</v>
      </c>
      <c r="E505" t="s">
        <v>117</v>
      </c>
      <c r="F505" s="51" t="str">
        <f>IFERROR(VLOOKUP(D505,'Tabelas auxiliares'!$A$3:$B$61,2,FALSE),"")</f>
        <v>PROAD - PRÓ-REITORIA DE ADMINISTRAÇÃO</v>
      </c>
      <c r="G505" s="51" t="str">
        <f>IFERROR(VLOOKUP($B505,'Tabelas auxiliares'!$A$65:$C$102,2,FALSE),"")</f>
        <v>Obrigações tributárias e serviços financeiros</v>
      </c>
      <c r="H505" s="51" t="str">
        <f>IFERROR(VLOOKUP($B505,'Tabelas auxiliares'!$A$65:$C$102,3,FALSE),"")</f>
        <v xml:space="preserve">OBRIGAÇÕES TRIBUTÁRIAS / SEGURO COLETIVO PARA ALUNOS / SEGURO ESTAGIÁRIOS / SEGURO CARROS OFICIAIS / SEGURO PREDIAL / IMPORTAÇÃO (TAXAS/SEGURO) </v>
      </c>
      <c r="I505" s="144" t="s">
        <v>1250</v>
      </c>
      <c r="J505" s="144" t="s">
        <v>2032</v>
      </c>
      <c r="K505" s="144" t="s">
        <v>2033</v>
      </c>
      <c r="L505" s="144" t="s">
        <v>977</v>
      </c>
      <c r="M505" s="144" t="s">
        <v>861</v>
      </c>
      <c r="N505" s="144" t="s">
        <v>177</v>
      </c>
      <c r="O505" s="144" t="s">
        <v>178</v>
      </c>
      <c r="P505" s="144" t="s">
        <v>288</v>
      </c>
      <c r="Q505" s="144" t="s">
        <v>179</v>
      </c>
      <c r="R505" s="144" t="s">
        <v>176</v>
      </c>
      <c r="S505" s="144" t="s">
        <v>120</v>
      </c>
      <c r="T505" s="144" t="s">
        <v>174</v>
      </c>
      <c r="U505" s="144" t="s">
        <v>119</v>
      </c>
      <c r="V505" s="144" t="s">
        <v>862</v>
      </c>
      <c r="W505" s="144" t="s">
        <v>904</v>
      </c>
      <c r="X505" s="51" t="str">
        <f t="shared" si="14"/>
        <v>3</v>
      </c>
      <c r="Y505" s="51" t="str">
        <f>IF(T505="","",IF(T505&lt;&gt;'Tabelas auxiliares'!$B$236,"FOLHA DE PESSOAL",IF(X505='Tabelas auxiliares'!$A$237,"CUSTEIO",IF(X505='Tabelas auxiliares'!$A$236,"INVESTIMENTO","ERRO - VERIFICAR"))))</f>
        <v>CUSTEIO</v>
      </c>
      <c r="Z505" s="64">
        <f t="shared" si="15"/>
        <v>247</v>
      </c>
      <c r="AA505" s="145"/>
      <c r="AB505" s="145"/>
      <c r="AC505" s="146">
        <v>247</v>
      </c>
    </row>
    <row r="506" spans="1:29" x14ac:dyDescent="0.25">
      <c r="A506" s="143" t="s">
        <v>1060</v>
      </c>
      <c r="B506" t="s">
        <v>527</v>
      </c>
      <c r="C506" t="s">
        <v>1061</v>
      </c>
      <c r="D506" t="s">
        <v>61</v>
      </c>
      <c r="E506" t="s">
        <v>117</v>
      </c>
      <c r="F506" s="51" t="str">
        <f>IFERROR(VLOOKUP(D506,'Tabelas auxiliares'!$A$3:$B$61,2,FALSE),"")</f>
        <v>PROAD - PRÓ-REITORIA DE ADMINISTRAÇÃO</v>
      </c>
      <c r="G506" s="51" t="str">
        <f>IFERROR(VLOOKUP($B506,'Tabelas auxiliares'!$A$65:$C$102,2,FALSE),"")</f>
        <v>Obrigações tributárias e serviços financeiros</v>
      </c>
      <c r="H506" s="51" t="str">
        <f>IFERROR(VLOOKUP($B506,'Tabelas auxiliares'!$A$65:$C$102,3,FALSE),"")</f>
        <v xml:space="preserve">OBRIGAÇÕES TRIBUTÁRIAS / SEGURO COLETIVO PARA ALUNOS / SEGURO ESTAGIÁRIOS / SEGURO CARROS OFICIAIS / SEGURO PREDIAL / IMPORTAÇÃO (TAXAS/SEGURO) </v>
      </c>
      <c r="I506" s="144" t="s">
        <v>1250</v>
      </c>
      <c r="J506" s="144" t="s">
        <v>2034</v>
      </c>
      <c r="K506" s="144" t="s">
        <v>2035</v>
      </c>
      <c r="L506" s="144" t="s">
        <v>978</v>
      </c>
      <c r="M506" s="144" t="s">
        <v>861</v>
      </c>
      <c r="N506" s="144" t="s">
        <v>177</v>
      </c>
      <c r="O506" s="144" t="s">
        <v>178</v>
      </c>
      <c r="P506" s="144" t="s">
        <v>288</v>
      </c>
      <c r="Q506" s="144" t="s">
        <v>179</v>
      </c>
      <c r="R506" s="144" t="s">
        <v>176</v>
      </c>
      <c r="S506" s="144" t="s">
        <v>120</v>
      </c>
      <c r="T506" s="144" t="s">
        <v>174</v>
      </c>
      <c r="U506" s="144" t="s">
        <v>119</v>
      </c>
      <c r="V506" s="144" t="s">
        <v>862</v>
      </c>
      <c r="W506" s="144" t="s">
        <v>904</v>
      </c>
      <c r="X506" s="51" t="str">
        <f t="shared" si="14"/>
        <v>3</v>
      </c>
      <c r="Y506" s="51" t="str">
        <f>IF(T506="","",IF(T506&lt;&gt;'Tabelas auxiliares'!$B$236,"FOLHA DE PESSOAL",IF(X506='Tabelas auxiliares'!$A$237,"CUSTEIO",IF(X506='Tabelas auxiliares'!$A$236,"INVESTIMENTO","ERRO - VERIFICAR"))))</f>
        <v>CUSTEIO</v>
      </c>
      <c r="Z506" s="64">
        <f t="shared" si="15"/>
        <v>171.17</v>
      </c>
      <c r="AA506" s="145"/>
      <c r="AB506" s="145"/>
      <c r="AC506" s="146">
        <v>171.17</v>
      </c>
    </row>
    <row r="507" spans="1:29" x14ac:dyDescent="0.25">
      <c r="A507" s="143" t="s">
        <v>1060</v>
      </c>
      <c r="B507" t="s">
        <v>527</v>
      </c>
      <c r="C507" t="s">
        <v>1061</v>
      </c>
      <c r="D507" t="s">
        <v>61</v>
      </c>
      <c r="E507" t="s">
        <v>117</v>
      </c>
      <c r="F507" s="51" t="str">
        <f>IFERROR(VLOOKUP(D507,'Tabelas auxiliares'!$A$3:$B$61,2,FALSE),"")</f>
        <v>PROAD - PRÓ-REITORIA DE ADMINISTRAÇÃO</v>
      </c>
      <c r="G507" s="51" t="str">
        <f>IFERROR(VLOOKUP($B507,'Tabelas auxiliares'!$A$65:$C$102,2,FALSE),"")</f>
        <v>Obrigações tributárias e serviços financeiros</v>
      </c>
      <c r="H507" s="51" t="str">
        <f>IFERROR(VLOOKUP($B507,'Tabelas auxiliares'!$A$65:$C$102,3,FALSE),"")</f>
        <v xml:space="preserve">OBRIGAÇÕES TRIBUTÁRIAS / SEGURO COLETIVO PARA ALUNOS / SEGURO ESTAGIÁRIOS / SEGURO CARROS OFICIAIS / SEGURO PREDIAL / IMPORTAÇÃO (TAXAS/SEGURO) </v>
      </c>
      <c r="I507" s="144" t="s">
        <v>2036</v>
      </c>
      <c r="J507" s="144" t="s">
        <v>2037</v>
      </c>
      <c r="K507" s="144" t="s">
        <v>2038</v>
      </c>
      <c r="L507" s="144" t="s">
        <v>979</v>
      </c>
      <c r="M507" s="144" t="s">
        <v>861</v>
      </c>
      <c r="N507" s="144" t="s">
        <v>177</v>
      </c>
      <c r="O507" s="144" t="s">
        <v>178</v>
      </c>
      <c r="P507" s="144" t="s">
        <v>288</v>
      </c>
      <c r="Q507" s="144" t="s">
        <v>179</v>
      </c>
      <c r="R507" s="144" t="s">
        <v>176</v>
      </c>
      <c r="S507" s="144" t="s">
        <v>120</v>
      </c>
      <c r="T507" s="144" t="s">
        <v>174</v>
      </c>
      <c r="U507" s="144" t="s">
        <v>119</v>
      </c>
      <c r="V507" s="144" t="s">
        <v>862</v>
      </c>
      <c r="W507" s="144" t="s">
        <v>904</v>
      </c>
      <c r="X507" s="51" t="str">
        <f t="shared" si="14"/>
        <v>3</v>
      </c>
      <c r="Y507" s="51" t="str">
        <f>IF(T507="","",IF(T507&lt;&gt;'Tabelas auxiliares'!$B$236,"FOLHA DE PESSOAL",IF(X507='Tabelas auxiliares'!$A$237,"CUSTEIO",IF(X507='Tabelas auxiliares'!$A$236,"INVESTIMENTO","ERRO - VERIFICAR"))))</f>
        <v>CUSTEIO</v>
      </c>
      <c r="Z507" s="64">
        <f t="shared" si="15"/>
        <v>66.260000000000005</v>
      </c>
      <c r="AA507" s="145"/>
      <c r="AB507" s="145"/>
      <c r="AC507" s="146">
        <v>66.260000000000005</v>
      </c>
    </row>
    <row r="508" spans="1:29" x14ac:dyDescent="0.25">
      <c r="A508" s="143" t="s">
        <v>1060</v>
      </c>
      <c r="B508" t="s">
        <v>527</v>
      </c>
      <c r="C508" t="s">
        <v>1061</v>
      </c>
      <c r="D508" t="s">
        <v>61</v>
      </c>
      <c r="E508" t="s">
        <v>117</v>
      </c>
      <c r="F508" s="51" t="str">
        <f>IFERROR(VLOOKUP(D508,'Tabelas auxiliares'!$A$3:$B$61,2,FALSE),"")</f>
        <v>PROAD - PRÓ-REITORIA DE ADMINISTRAÇÃO</v>
      </c>
      <c r="G508" s="51" t="str">
        <f>IFERROR(VLOOKUP($B508,'Tabelas auxiliares'!$A$65:$C$102,2,FALSE),"")</f>
        <v>Obrigações tributárias e serviços financeiros</v>
      </c>
      <c r="H508" s="51" t="str">
        <f>IFERROR(VLOOKUP($B508,'Tabelas auxiliares'!$A$65:$C$102,3,FALSE),"")</f>
        <v xml:space="preserve">OBRIGAÇÕES TRIBUTÁRIAS / SEGURO COLETIVO PARA ALUNOS / SEGURO ESTAGIÁRIOS / SEGURO CARROS OFICIAIS / SEGURO PREDIAL / IMPORTAÇÃO (TAXAS/SEGURO) </v>
      </c>
      <c r="I508" s="144" t="s">
        <v>1254</v>
      </c>
      <c r="J508" s="144" t="s">
        <v>2032</v>
      </c>
      <c r="K508" s="144" t="s">
        <v>2039</v>
      </c>
      <c r="L508" s="144" t="s">
        <v>1027</v>
      </c>
      <c r="M508" s="144" t="s">
        <v>861</v>
      </c>
      <c r="N508" s="144" t="s">
        <v>177</v>
      </c>
      <c r="O508" s="144" t="s">
        <v>178</v>
      </c>
      <c r="P508" s="144" t="s">
        <v>288</v>
      </c>
      <c r="Q508" s="144" t="s">
        <v>179</v>
      </c>
      <c r="R508" s="144" t="s">
        <v>176</v>
      </c>
      <c r="S508" s="144" t="s">
        <v>120</v>
      </c>
      <c r="T508" s="144" t="s">
        <v>174</v>
      </c>
      <c r="U508" s="144" t="s">
        <v>119</v>
      </c>
      <c r="V508" s="144" t="s">
        <v>862</v>
      </c>
      <c r="W508" s="144" t="s">
        <v>904</v>
      </c>
      <c r="X508" s="51" t="str">
        <f t="shared" si="14"/>
        <v>3</v>
      </c>
      <c r="Y508" s="51" t="str">
        <f>IF(T508="","",IF(T508&lt;&gt;'Tabelas auxiliares'!$B$236,"FOLHA DE PESSOAL",IF(X508='Tabelas auxiliares'!$A$237,"CUSTEIO",IF(X508='Tabelas auxiliares'!$A$236,"INVESTIMENTO","ERRO - VERIFICAR"))))</f>
        <v>CUSTEIO</v>
      </c>
      <c r="Z508" s="64">
        <f t="shared" si="15"/>
        <v>381.11</v>
      </c>
      <c r="AA508" s="145"/>
      <c r="AB508" s="145"/>
      <c r="AC508" s="146">
        <v>381.11</v>
      </c>
    </row>
    <row r="509" spans="1:29" x14ac:dyDescent="0.25">
      <c r="A509" s="143" t="s">
        <v>1060</v>
      </c>
      <c r="B509" t="s">
        <v>527</v>
      </c>
      <c r="C509" t="s">
        <v>1061</v>
      </c>
      <c r="D509" t="s">
        <v>61</v>
      </c>
      <c r="E509" t="s">
        <v>117</v>
      </c>
      <c r="F509" s="51" t="str">
        <f>IFERROR(VLOOKUP(D509,'Tabelas auxiliares'!$A$3:$B$61,2,FALSE),"")</f>
        <v>PROAD - PRÓ-REITORIA DE ADMINISTRAÇÃO</v>
      </c>
      <c r="G509" s="51" t="str">
        <f>IFERROR(VLOOKUP($B509,'Tabelas auxiliares'!$A$65:$C$102,2,FALSE),"")</f>
        <v>Obrigações tributárias e serviços financeiros</v>
      </c>
      <c r="H509" s="51" t="str">
        <f>IFERROR(VLOOKUP($B509,'Tabelas auxiliares'!$A$65:$C$102,3,FALSE),"")</f>
        <v xml:space="preserve">OBRIGAÇÕES TRIBUTÁRIAS / SEGURO COLETIVO PARA ALUNOS / SEGURO ESTAGIÁRIOS / SEGURO CARROS OFICIAIS / SEGURO PREDIAL / IMPORTAÇÃO (TAXAS/SEGURO) </v>
      </c>
      <c r="I509" s="144" t="s">
        <v>1787</v>
      </c>
      <c r="J509" s="144" t="s">
        <v>2027</v>
      </c>
      <c r="K509" s="144" t="s">
        <v>2040</v>
      </c>
      <c r="L509" s="144" t="s">
        <v>975</v>
      </c>
      <c r="M509" s="144" t="s">
        <v>861</v>
      </c>
      <c r="N509" s="144" t="s">
        <v>177</v>
      </c>
      <c r="O509" s="144" t="s">
        <v>178</v>
      </c>
      <c r="P509" s="144" t="s">
        <v>288</v>
      </c>
      <c r="Q509" s="144" t="s">
        <v>179</v>
      </c>
      <c r="R509" s="144" t="s">
        <v>176</v>
      </c>
      <c r="S509" s="144" t="s">
        <v>120</v>
      </c>
      <c r="T509" s="144" t="s">
        <v>174</v>
      </c>
      <c r="U509" s="144" t="s">
        <v>119</v>
      </c>
      <c r="V509" s="144" t="s">
        <v>862</v>
      </c>
      <c r="W509" s="144" t="s">
        <v>904</v>
      </c>
      <c r="X509" s="51" t="str">
        <f t="shared" si="14"/>
        <v>3</v>
      </c>
      <c r="Y509" s="51" t="str">
        <f>IF(T509="","",IF(T509&lt;&gt;'Tabelas auxiliares'!$B$236,"FOLHA DE PESSOAL",IF(X509='Tabelas auxiliares'!$A$237,"CUSTEIO",IF(X509='Tabelas auxiliares'!$A$236,"INVESTIMENTO","ERRO - VERIFICAR"))))</f>
        <v>CUSTEIO</v>
      </c>
      <c r="Z509" s="64">
        <f t="shared" si="15"/>
        <v>6634.56</v>
      </c>
      <c r="AA509" s="145"/>
      <c r="AB509" s="145"/>
      <c r="AC509" s="146">
        <v>6634.56</v>
      </c>
    </row>
    <row r="510" spans="1:29" x14ac:dyDescent="0.25">
      <c r="A510" s="143" t="s">
        <v>1060</v>
      </c>
      <c r="B510" t="s">
        <v>527</v>
      </c>
      <c r="C510" t="s">
        <v>1061</v>
      </c>
      <c r="D510" t="s">
        <v>61</v>
      </c>
      <c r="E510" t="s">
        <v>117</v>
      </c>
      <c r="F510" s="51" t="str">
        <f>IFERROR(VLOOKUP(D510,'Tabelas auxiliares'!$A$3:$B$61,2,FALSE),"")</f>
        <v>PROAD - PRÓ-REITORIA DE ADMINISTRAÇÃO</v>
      </c>
      <c r="G510" s="51" t="str">
        <f>IFERROR(VLOOKUP($B510,'Tabelas auxiliares'!$A$65:$C$102,2,FALSE),"")</f>
        <v>Obrigações tributárias e serviços financeiros</v>
      </c>
      <c r="H510" s="51" t="str">
        <f>IFERROR(VLOOKUP($B510,'Tabelas auxiliares'!$A$65:$C$102,3,FALSE),"")</f>
        <v xml:space="preserve">OBRIGAÇÕES TRIBUTÁRIAS / SEGURO COLETIVO PARA ALUNOS / SEGURO ESTAGIÁRIOS / SEGURO CARROS OFICIAIS / SEGURO PREDIAL / IMPORTAÇÃO (TAXAS/SEGURO) </v>
      </c>
      <c r="I510" s="144" t="s">
        <v>1787</v>
      </c>
      <c r="J510" s="144" t="s">
        <v>1318</v>
      </c>
      <c r="K510" s="144" t="s">
        <v>2041</v>
      </c>
      <c r="L510" s="144" t="s">
        <v>1005</v>
      </c>
      <c r="M510" s="144" t="s">
        <v>861</v>
      </c>
      <c r="N510" s="144" t="s">
        <v>177</v>
      </c>
      <c r="O510" s="144" t="s">
        <v>178</v>
      </c>
      <c r="P510" s="144" t="s">
        <v>288</v>
      </c>
      <c r="Q510" s="144" t="s">
        <v>179</v>
      </c>
      <c r="R510" s="144" t="s">
        <v>176</v>
      </c>
      <c r="S510" s="144" t="s">
        <v>120</v>
      </c>
      <c r="T510" s="144" t="s">
        <v>174</v>
      </c>
      <c r="U510" s="144" t="s">
        <v>119</v>
      </c>
      <c r="V510" s="144" t="s">
        <v>862</v>
      </c>
      <c r="W510" s="144" t="s">
        <v>904</v>
      </c>
      <c r="X510" s="51" t="str">
        <f t="shared" si="14"/>
        <v>3</v>
      </c>
      <c r="Y510" s="51" t="str">
        <f>IF(T510="","",IF(T510&lt;&gt;'Tabelas auxiliares'!$B$236,"FOLHA DE PESSOAL",IF(X510='Tabelas auxiliares'!$A$237,"CUSTEIO",IF(X510='Tabelas auxiliares'!$A$236,"INVESTIMENTO","ERRO - VERIFICAR"))))</f>
        <v>CUSTEIO</v>
      </c>
      <c r="Z510" s="64">
        <f t="shared" si="15"/>
        <v>2328.41</v>
      </c>
      <c r="AA510" s="145"/>
      <c r="AB510" s="145"/>
      <c r="AC510" s="146">
        <v>2328.41</v>
      </c>
    </row>
    <row r="511" spans="1:29" x14ac:dyDescent="0.25">
      <c r="A511" s="143" t="s">
        <v>1060</v>
      </c>
      <c r="B511" t="s">
        <v>527</v>
      </c>
      <c r="C511" t="s">
        <v>1061</v>
      </c>
      <c r="D511" t="s">
        <v>61</v>
      </c>
      <c r="E511" t="s">
        <v>117</v>
      </c>
      <c r="F511" s="51" t="str">
        <f>IFERROR(VLOOKUP(D511,'Tabelas auxiliares'!$A$3:$B$61,2,FALSE),"")</f>
        <v>PROAD - PRÓ-REITORIA DE ADMINISTRAÇÃO</v>
      </c>
      <c r="G511" s="51" t="str">
        <f>IFERROR(VLOOKUP($B511,'Tabelas auxiliares'!$A$65:$C$102,2,FALSE),"")</f>
        <v>Obrigações tributárias e serviços financeiros</v>
      </c>
      <c r="H511" s="51" t="str">
        <f>IFERROR(VLOOKUP($B511,'Tabelas auxiliares'!$A$65:$C$102,3,FALSE),"")</f>
        <v xml:space="preserve">OBRIGAÇÕES TRIBUTÁRIAS / SEGURO COLETIVO PARA ALUNOS / SEGURO ESTAGIÁRIOS / SEGURO CARROS OFICIAIS / SEGURO PREDIAL / IMPORTAÇÃO (TAXAS/SEGURO) </v>
      </c>
      <c r="I511" s="144" t="s">
        <v>1787</v>
      </c>
      <c r="J511" s="144" t="s">
        <v>1318</v>
      </c>
      <c r="K511" s="144" t="s">
        <v>2042</v>
      </c>
      <c r="L511" s="144" t="s">
        <v>1005</v>
      </c>
      <c r="M511" s="144" t="s">
        <v>343</v>
      </c>
      <c r="N511" s="144" t="s">
        <v>177</v>
      </c>
      <c r="O511" s="144" t="s">
        <v>178</v>
      </c>
      <c r="P511" s="144" t="s">
        <v>288</v>
      </c>
      <c r="Q511" s="144" t="s">
        <v>179</v>
      </c>
      <c r="R511" s="144" t="s">
        <v>176</v>
      </c>
      <c r="S511" s="144" t="s">
        <v>120</v>
      </c>
      <c r="T511" s="144" t="s">
        <v>174</v>
      </c>
      <c r="U511" s="144" t="s">
        <v>119</v>
      </c>
      <c r="V511" s="144" t="s">
        <v>862</v>
      </c>
      <c r="W511" s="144" t="s">
        <v>904</v>
      </c>
      <c r="X511" s="51" t="str">
        <f t="shared" si="14"/>
        <v>3</v>
      </c>
      <c r="Y511" s="51" t="str">
        <f>IF(T511="","",IF(T511&lt;&gt;'Tabelas auxiliares'!$B$236,"FOLHA DE PESSOAL",IF(X511='Tabelas auxiliares'!$A$237,"CUSTEIO",IF(X511='Tabelas auxiliares'!$A$236,"INVESTIMENTO","ERRO - VERIFICAR"))))</f>
        <v>CUSTEIO</v>
      </c>
      <c r="Z511" s="64">
        <f t="shared" si="15"/>
        <v>343</v>
      </c>
      <c r="AA511" s="145"/>
      <c r="AB511" s="145"/>
      <c r="AC511" s="146">
        <v>343</v>
      </c>
    </row>
    <row r="512" spans="1:29" x14ac:dyDescent="0.25">
      <c r="A512" s="143" t="s">
        <v>1060</v>
      </c>
      <c r="B512" t="s">
        <v>527</v>
      </c>
      <c r="C512" t="s">
        <v>1061</v>
      </c>
      <c r="D512" t="s">
        <v>61</v>
      </c>
      <c r="E512" t="s">
        <v>117</v>
      </c>
      <c r="F512" s="51" t="str">
        <f>IFERROR(VLOOKUP(D512,'Tabelas auxiliares'!$A$3:$B$61,2,FALSE),"")</f>
        <v>PROAD - PRÓ-REITORIA DE ADMINISTRAÇÃO</v>
      </c>
      <c r="G512" s="51" t="str">
        <f>IFERROR(VLOOKUP($B512,'Tabelas auxiliares'!$A$65:$C$102,2,FALSE),"")</f>
        <v>Obrigações tributárias e serviços financeiros</v>
      </c>
      <c r="H512" s="51" t="str">
        <f>IFERROR(VLOOKUP($B512,'Tabelas auxiliares'!$A$65:$C$102,3,FALSE),"")</f>
        <v xml:space="preserve">OBRIGAÇÕES TRIBUTÁRIAS / SEGURO COLETIVO PARA ALUNOS / SEGURO ESTAGIÁRIOS / SEGURO CARROS OFICIAIS / SEGURO PREDIAL / IMPORTAÇÃO (TAXAS/SEGURO) </v>
      </c>
      <c r="I512" s="144" t="s">
        <v>1787</v>
      </c>
      <c r="J512" s="144" t="s">
        <v>1318</v>
      </c>
      <c r="K512" s="144" t="s">
        <v>2043</v>
      </c>
      <c r="L512" s="144" t="s">
        <v>1005</v>
      </c>
      <c r="M512" s="144" t="s">
        <v>199</v>
      </c>
      <c r="N512" s="144" t="s">
        <v>177</v>
      </c>
      <c r="O512" s="144" t="s">
        <v>178</v>
      </c>
      <c r="P512" s="144" t="s">
        <v>288</v>
      </c>
      <c r="Q512" s="144" t="s">
        <v>179</v>
      </c>
      <c r="R512" s="144" t="s">
        <v>176</v>
      </c>
      <c r="S512" s="144" t="s">
        <v>120</v>
      </c>
      <c r="T512" s="144" t="s">
        <v>174</v>
      </c>
      <c r="U512" s="144" t="s">
        <v>119</v>
      </c>
      <c r="V512" s="144" t="s">
        <v>728</v>
      </c>
      <c r="W512" s="144" t="s">
        <v>904</v>
      </c>
      <c r="X512" s="51" t="str">
        <f t="shared" si="14"/>
        <v>3</v>
      </c>
      <c r="Y512" s="51" t="str">
        <f>IF(T512="","",IF(T512&lt;&gt;'Tabelas auxiliares'!$B$236,"FOLHA DE PESSOAL",IF(X512='Tabelas auxiliares'!$A$237,"CUSTEIO",IF(X512='Tabelas auxiliares'!$A$236,"INVESTIMENTO","ERRO - VERIFICAR"))))</f>
        <v>CUSTEIO</v>
      </c>
      <c r="Z512" s="64">
        <f t="shared" si="15"/>
        <v>6812.82</v>
      </c>
      <c r="AA512" s="145"/>
      <c r="AB512" s="145"/>
      <c r="AC512" s="146">
        <v>6812.82</v>
      </c>
    </row>
    <row r="513" spans="1:29" x14ac:dyDescent="0.25">
      <c r="A513" s="143" t="s">
        <v>1060</v>
      </c>
      <c r="B513" t="s">
        <v>527</v>
      </c>
      <c r="C513" t="s">
        <v>1061</v>
      </c>
      <c r="D513" t="s">
        <v>61</v>
      </c>
      <c r="E513" t="s">
        <v>117</v>
      </c>
      <c r="F513" s="51" t="str">
        <f>IFERROR(VLOOKUP(D513,'Tabelas auxiliares'!$A$3:$B$61,2,FALSE),"")</f>
        <v>PROAD - PRÓ-REITORIA DE ADMINISTRAÇÃO</v>
      </c>
      <c r="G513" s="51" t="str">
        <f>IFERROR(VLOOKUP($B513,'Tabelas auxiliares'!$A$65:$C$102,2,FALSE),"")</f>
        <v>Obrigações tributárias e serviços financeiros</v>
      </c>
      <c r="H513" s="51" t="str">
        <f>IFERROR(VLOOKUP($B513,'Tabelas auxiliares'!$A$65:$C$102,3,FALSE),"")</f>
        <v xml:space="preserve">OBRIGAÇÕES TRIBUTÁRIAS / SEGURO COLETIVO PARA ALUNOS / SEGURO ESTAGIÁRIOS / SEGURO CARROS OFICIAIS / SEGURO PREDIAL / IMPORTAÇÃO (TAXAS/SEGURO) </v>
      </c>
      <c r="I513" s="144" t="s">
        <v>1787</v>
      </c>
      <c r="J513" s="144" t="s">
        <v>2034</v>
      </c>
      <c r="K513" s="144" t="s">
        <v>2044</v>
      </c>
      <c r="L513" s="144" t="s">
        <v>978</v>
      </c>
      <c r="M513" s="144" t="s">
        <v>861</v>
      </c>
      <c r="N513" s="144" t="s">
        <v>177</v>
      </c>
      <c r="O513" s="144" t="s">
        <v>178</v>
      </c>
      <c r="P513" s="144" t="s">
        <v>288</v>
      </c>
      <c r="Q513" s="144" t="s">
        <v>179</v>
      </c>
      <c r="R513" s="144" t="s">
        <v>176</v>
      </c>
      <c r="S513" s="144" t="s">
        <v>120</v>
      </c>
      <c r="T513" s="144" t="s">
        <v>174</v>
      </c>
      <c r="U513" s="144" t="s">
        <v>119</v>
      </c>
      <c r="V513" s="144" t="s">
        <v>862</v>
      </c>
      <c r="W513" s="144" t="s">
        <v>904</v>
      </c>
      <c r="X513" s="51" t="str">
        <f t="shared" si="14"/>
        <v>3</v>
      </c>
      <c r="Y513" s="51" t="str">
        <f>IF(T513="","",IF(T513&lt;&gt;'Tabelas auxiliares'!$B$236,"FOLHA DE PESSOAL",IF(X513='Tabelas auxiliares'!$A$237,"CUSTEIO",IF(X513='Tabelas auxiliares'!$A$236,"INVESTIMENTO","ERRO - VERIFICAR"))))</f>
        <v>CUSTEIO</v>
      </c>
      <c r="Z513" s="64">
        <f t="shared" si="15"/>
        <v>271.98</v>
      </c>
      <c r="AA513" s="145"/>
      <c r="AB513" s="145"/>
      <c r="AC513" s="146">
        <v>271.98</v>
      </c>
    </row>
    <row r="514" spans="1:29" x14ac:dyDescent="0.25">
      <c r="A514" s="143" t="s">
        <v>1060</v>
      </c>
      <c r="B514" t="s">
        <v>527</v>
      </c>
      <c r="C514" t="s">
        <v>1061</v>
      </c>
      <c r="D514" t="s">
        <v>61</v>
      </c>
      <c r="E514" t="s">
        <v>117</v>
      </c>
      <c r="F514" s="51" t="str">
        <f>IFERROR(VLOOKUP(D514,'Tabelas auxiliares'!$A$3:$B$61,2,FALSE),"")</f>
        <v>PROAD - PRÓ-REITORIA DE ADMINISTRAÇÃO</v>
      </c>
      <c r="G514" s="51" t="str">
        <f>IFERROR(VLOOKUP($B514,'Tabelas auxiliares'!$A$65:$C$102,2,FALSE),"")</f>
        <v>Obrigações tributárias e serviços financeiros</v>
      </c>
      <c r="H514" s="51" t="str">
        <f>IFERROR(VLOOKUP($B514,'Tabelas auxiliares'!$A$65:$C$102,3,FALSE),"")</f>
        <v xml:space="preserve">OBRIGAÇÕES TRIBUTÁRIAS / SEGURO COLETIVO PARA ALUNOS / SEGURO ESTAGIÁRIOS / SEGURO CARROS OFICIAIS / SEGURO PREDIAL / IMPORTAÇÃO (TAXAS/SEGURO) </v>
      </c>
      <c r="I514" s="144" t="s">
        <v>1787</v>
      </c>
      <c r="J514" s="144" t="s">
        <v>2045</v>
      </c>
      <c r="K514" s="144" t="s">
        <v>2046</v>
      </c>
      <c r="L514" s="144" t="s">
        <v>1028</v>
      </c>
      <c r="M514" s="144" t="s">
        <v>343</v>
      </c>
      <c r="N514" s="144" t="s">
        <v>177</v>
      </c>
      <c r="O514" s="144" t="s">
        <v>178</v>
      </c>
      <c r="P514" s="144" t="s">
        <v>288</v>
      </c>
      <c r="Q514" s="144" t="s">
        <v>179</v>
      </c>
      <c r="R514" s="144" t="s">
        <v>176</v>
      </c>
      <c r="S514" s="144" t="s">
        <v>120</v>
      </c>
      <c r="T514" s="144" t="s">
        <v>174</v>
      </c>
      <c r="U514" s="144" t="s">
        <v>119</v>
      </c>
      <c r="V514" s="144" t="s">
        <v>862</v>
      </c>
      <c r="W514" s="144" t="s">
        <v>904</v>
      </c>
      <c r="X514" s="51" t="str">
        <f t="shared" si="14"/>
        <v>3</v>
      </c>
      <c r="Y514" s="51" t="str">
        <f>IF(T514="","",IF(T514&lt;&gt;'Tabelas auxiliares'!$B$236,"FOLHA DE PESSOAL",IF(X514='Tabelas auxiliares'!$A$237,"CUSTEIO",IF(X514='Tabelas auxiliares'!$A$236,"INVESTIMENTO","ERRO - VERIFICAR"))))</f>
        <v>CUSTEIO</v>
      </c>
      <c r="Z514" s="64">
        <f t="shared" si="15"/>
        <v>36.11</v>
      </c>
      <c r="AA514" s="145"/>
      <c r="AB514" s="145"/>
      <c r="AC514" s="146">
        <v>36.11</v>
      </c>
    </row>
    <row r="515" spans="1:29" x14ac:dyDescent="0.25">
      <c r="A515" s="143" t="s">
        <v>1060</v>
      </c>
      <c r="B515" t="s">
        <v>527</v>
      </c>
      <c r="C515" t="s">
        <v>1061</v>
      </c>
      <c r="D515" t="s">
        <v>61</v>
      </c>
      <c r="E515" t="s">
        <v>117</v>
      </c>
      <c r="F515" s="51" t="str">
        <f>IFERROR(VLOOKUP(D515,'Tabelas auxiliares'!$A$3:$B$61,2,FALSE),"")</f>
        <v>PROAD - PRÓ-REITORIA DE ADMINISTRAÇÃO</v>
      </c>
      <c r="G515" s="51" t="str">
        <f>IFERROR(VLOOKUP($B515,'Tabelas auxiliares'!$A$65:$C$102,2,FALSE),"")</f>
        <v>Obrigações tributárias e serviços financeiros</v>
      </c>
      <c r="H515" s="51" t="str">
        <f>IFERROR(VLOOKUP($B515,'Tabelas auxiliares'!$A$65:$C$102,3,FALSE),"")</f>
        <v xml:space="preserve">OBRIGAÇÕES TRIBUTÁRIAS / SEGURO COLETIVO PARA ALUNOS / SEGURO ESTAGIÁRIOS / SEGURO CARROS OFICIAIS / SEGURO PREDIAL / IMPORTAÇÃO (TAXAS/SEGURO) </v>
      </c>
      <c r="I515" s="144" t="s">
        <v>1533</v>
      </c>
      <c r="J515" s="144" t="s">
        <v>2027</v>
      </c>
      <c r="K515" s="144" t="s">
        <v>2047</v>
      </c>
      <c r="L515" s="144" t="s">
        <v>2048</v>
      </c>
      <c r="M515" s="144" t="s">
        <v>861</v>
      </c>
      <c r="N515" s="144" t="s">
        <v>177</v>
      </c>
      <c r="O515" s="144" t="s">
        <v>178</v>
      </c>
      <c r="P515" s="144" t="s">
        <v>288</v>
      </c>
      <c r="Q515" s="144" t="s">
        <v>179</v>
      </c>
      <c r="R515" s="144" t="s">
        <v>176</v>
      </c>
      <c r="S515" s="144" t="s">
        <v>120</v>
      </c>
      <c r="T515" s="144" t="s">
        <v>174</v>
      </c>
      <c r="U515" s="144" t="s">
        <v>119</v>
      </c>
      <c r="V515" s="144" t="s">
        <v>862</v>
      </c>
      <c r="W515" s="144" t="s">
        <v>904</v>
      </c>
      <c r="X515" s="51" t="str">
        <f t="shared" si="14"/>
        <v>3</v>
      </c>
      <c r="Y515" s="51" t="str">
        <f>IF(T515="","",IF(T515&lt;&gt;'Tabelas auxiliares'!$B$236,"FOLHA DE PESSOAL",IF(X515='Tabelas auxiliares'!$A$237,"CUSTEIO",IF(X515='Tabelas auxiliares'!$A$236,"INVESTIMENTO","ERRO - VERIFICAR"))))</f>
        <v>CUSTEIO</v>
      </c>
      <c r="Z515" s="64">
        <f t="shared" si="15"/>
        <v>3177.58</v>
      </c>
      <c r="AA515" s="145"/>
      <c r="AB515" s="145"/>
      <c r="AC515" s="146">
        <v>3177.58</v>
      </c>
    </row>
    <row r="516" spans="1:29" x14ac:dyDescent="0.25">
      <c r="A516" s="143" t="s">
        <v>1060</v>
      </c>
      <c r="B516" t="s">
        <v>527</v>
      </c>
      <c r="C516" t="s">
        <v>1061</v>
      </c>
      <c r="D516" t="s">
        <v>61</v>
      </c>
      <c r="E516" t="s">
        <v>117</v>
      </c>
      <c r="F516" s="51" t="str">
        <f>IFERROR(VLOOKUP(D516,'Tabelas auxiliares'!$A$3:$B$61,2,FALSE),"")</f>
        <v>PROAD - PRÓ-REITORIA DE ADMINISTRAÇÃO</v>
      </c>
      <c r="G516" s="51" t="str">
        <f>IFERROR(VLOOKUP($B516,'Tabelas auxiliares'!$A$65:$C$102,2,FALSE),"")</f>
        <v>Obrigações tributárias e serviços financeiros</v>
      </c>
      <c r="H516" s="51" t="str">
        <f>IFERROR(VLOOKUP($B516,'Tabelas auxiliares'!$A$65:$C$102,3,FALSE),"")</f>
        <v xml:space="preserve">OBRIGAÇÕES TRIBUTÁRIAS / SEGURO COLETIVO PARA ALUNOS / SEGURO ESTAGIÁRIOS / SEGURO CARROS OFICIAIS / SEGURO PREDIAL / IMPORTAÇÃO (TAXAS/SEGURO) </v>
      </c>
      <c r="I516" s="144" t="s">
        <v>1533</v>
      </c>
      <c r="J516" s="144" t="s">
        <v>2045</v>
      </c>
      <c r="K516" s="144" t="s">
        <v>2049</v>
      </c>
      <c r="L516" s="144" t="s">
        <v>2050</v>
      </c>
      <c r="M516" s="144" t="s">
        <v>343</v>
      </c>
      <c r="N516" s="144" t="s">
        <v>177</v>
      </c>
      <c r="O516" s="144" t="s">
        <v>178</v>
      </c>
      <c r="P516" s="144" t="s">
        <v>288</v>
      </c>
      <c r="Q516" s="144" t="s">
        <v>179</v>
      </c>
      <c r="R516" s="144" t="s">
        <v>176</v>
      </c>
      <c r="S516" s="144" t="s">
        <v>120</v>
      </c>
      <c r="T516" s="144" t="s">
        <v>174</v>
      </c>
      <c r="U516" s="144" t="s">
        <v>119</v>
      </c>
      <c r="V516" s="144" t="s">
        <v>862</v>
      </c>
      <c r="W516" s="144" t="s">
        <v>904</v>
      </c>
      <c r="X516" s="51" t="str">
        <f t="shared" ref="X516:X579" si="16">LEFT(V516,1)</f>
        <v>3</v>
      </c>
      <c r="Y516" s="51" t="str">
        <f>IF(T516="","",IF(T516&lt;&gt;'Tabelas auxiliares'!$B$236,"FOLHA DE PESSOAL",IF(X516='Tabelas auxiliares'!$A$237,"CUSTEIO",IF(X516='Tabelas auxiliares'!$A$236,"INVESTIMENTO","ERRO - VERIFICAR"))))</f>
        <v>CUSTEIO</v>
      </c>
      <c r="Z516" s="64">
        <f t="shared" si="15"/>
        <v>196.71</v>
      </c>
      <c r="AA516" s="145"/>
      <c r="AB516" s="145"/>
      <c r="AC516" s="146">
        <v>196.71</v>
      </c>
    </row>
    <row r="517" spans="1:29" x14ac:dyDescent="0.25">
      <c r="A517" s="143" t="s">
        <v>1060</v>
      </c>
      <c r="B517" t="s">
        <v>527</v>
      </c>
      <c r="C517" t="s">
        <v>1061</v>
      </c>
      <c r="D517" t="s">
        <v>88</v>
      </c>
      <c r="E517" t="s">
        <v>117</v>
      </c>
      <c r="F517" s="51" t="str">
        <f>IFERROR(VLOOKUP(D517,'Tabelas auxiliares'!$A$3:$B$61,2,FALSE),"")</f>
        <v>SUGEPE - SUPERINTENDÊNCIA DE GESTÃO DE PESSOAS</v>
      </c>
      <c r="G517" s="51" t="str">
        <f>IFERROR(VLOOKUP($B517,'Tabelas auxiliares'!$A$65:$C$102,2,FALSE),"")</f>
        <v>Obrigações tributárias e serviços financeiros</v>
      </c>
      <c r="H517" s="51" t="str">
        <f>IFERROR(VLOOKUP($B517,'Tabelas auxiliares'!$A$65:$C$102,3,FALSE),"")</f>
        <v xml:space="preserve">OBRIGAÇÕES TRIBUTÁRIAS / SEGURO COLETIVO PARA ALUNOS / SEGURO ESTAGIÁRIOS / SEGURO CARROS OFICIAIS / SEGURO PREDIAL / IMPORTAÇÃO (TAXAS/SEGURO) </v>
      </c>
      <c r="I517" s="144" t="s">
        <v>2030</v>
      </c>
      <c r="J517" s="144" t="s">
        <v>1221</v>
      </c>
      <c r="K517" s="144" t="s">
        <v>2051</v>
      </c>
      <c r="L517" s="144" t="s">
        <v>980</v>
      </c>
      <c r="M517" s="144" t="s">
        <v>190</v>
      </c>
      <c r="N517" s="144" t="s">
        <v>177</v>
      </c>
      <c r="O517" s="144" t="s">
        <v>178</v>
      </c>
      <c r="P517" s="144" t="s">
        <v>288</v>
      </c>
      <c r="Q517" s="144" t="s">
        <v>179</v>
      </c>
      <c r="R517" s="144" t="s">
        <v>176</v>
      </c>
      <c r="S517" s="144" t="s">
        <v>120</v>
      </c>
      <c r="T517" s="144" t="s">
        <v>174</v>
      </c>
      <c r="U517" s="144" t="s">
        <v>119</v>
      </c>
      <c r="V517" s="144" t="s">
        <v>728</v>
      </c>
      <c r="W517" s="144" t="s">
        <v>904</v>
      </c>
      <c r="X517" s="51" t="str">
        <f t="shared" si="16"/>
        <v>3</v>
      </c>
      <c r="Y517" s="51" t="str">
        <f>IF(T517="","",IF(T517&lt;&gt;'Tabelas auxiliares'!$B$236,"FOLHA DE PESSOAL",IF(X517='Tabelas auxiliares'!$A$237,"CUSTEIO",IF(X517='Tabelas auxiliares'!$A$236,"INVESTIMENTO","ERRO - VERIFICAR"))))</f>
        <v>CUSTEIO</v>
      </c>
      <c r="Z517" s="64">
        <f t="shared" ref="Z517:Z580" si="17">IF(AA517+AB517+AC517&lt;&gt;0,AA517+AB517+AC517,"")</f>
        <v>98.42</v>
      </c>
      <c r="AA517" s="145"/>
      <c r="AB517" s="145"/>
      <c r="AC517" s="146">
        <v>98.42</v>
      </c>
    </row>
    <row r="518" spans="1:29" x14ac:dyDescent="0.25">
      <c r="A518" s="143" t="s">
        <v>1060</v>
      </c>
      <c r="B518" t="s">
        <v>527</v>
      </c>
      <c r="C518" t="s">
        <v>1061</v>
      </c>
      <c r="D518" t="s">
        <v>88</v>
      </c>
      <c r="E518" t="s">
        <v>117</v>
      </c>
      <c r="F518" s="51" t="str">
        <f>IFERROR(VLOOKUP(D518,'Tabelas auxiliares'!$A$3:$B$61,2,FALSE),"")</f>
        <v>SUGEPE - SUPERINTENDÊNCIA DE GESTÃO DE PESSOAS</v>
      </c>
      <c r="G518" s="51" t="str">
        <f>IFERROR(VLOOKUP($B518,'Tabelas auxiliares'!$A$65:$C$102,2,FALSE),"")</f>
        <v>Obrigações tributárias e serviços financeiros</v>
      </c>
      <c r="H518" s="51" t="str">
        <f>IFERROR(VLOOKUP($B518,'Tabelas auxiliares'!$A$65:$C$102,3,FALSE),"")</f>
        <v xml:space="preserve">OBRIGAÇÕES TRIBUTÁRIAS / SEGURO COLETIVO PARA ALUNOS / SEGURO ESTAGIÁRIOS / SEGURO CARROS OFICIAIS / SEGURO PREDIAL / IMPORTAÇÃO (TAXAS/SEGURO) </v>
      </c>
      <c r="I518" s="144" t="s">
        <v>2030</v>
      </c>
      <c r="J518" s="144" t="s">
        <v>1667</v>
      </c>
      <c r="K518" s="144" t="s">
        <v>2052</v>
      </c>
      <c r="L518" s="144" t="s">
        <v>981</v>
      </c>
      <c r="M518" s="144" t="s">
        <v>190</v>
      </c>
      <c r="N518" s="144" t="s">
        <v>177</v>
      </c>
      <c r="O518" s="144" t="s">
        <v>178</v>
      </c>
      <c r="P518" s="144" t="s">
        <v>288</v>
      </c>
      <c r="Q518" s="144" t="s">
        <v>179</v>
      </c>
      <c r="R518" s="144" t="s">
        <v>176</v>
      </c>
      <c r="S518" s="144" t="s">
        <v>120</v>
      </c>
      <c r="T518" s="144" t="s">
        <v>174</v>
      </c>
      <c r="U518" s="144" t="s">
        <v>119</v>
      </c>
      <c r="V518" s="144" t="s">
        <v>728</v>
      </c>
      <c r="W518" s="144" t="s">
        <v>904</v>
      </c>
      <c r="X518" s="51" t="str">
        <f t="shared" si="16"/>
        <v>3</v>
      </c>
      <c r="Y518" s="51" t="str">
        <f>IF(T518="","",IF(T518&lt;&gt;'Tabelas auxiliares'!$B$236,"FOLHA DE PESSOAL",IF(X518='Tabelas auxiliares'!$A$237,"CUSTEIO",IF(X518='Tabelas auxiliares'!$A$236,"INVESTIMENTO","ERRO - VERIFICAR"))))</f>
        <v>CUSTEIO</v>
      </c>
      <c r="Z518" s="64">
        <f t="shared" si="17"/>
        <v>1109.25</v>
      </c>
      <c r="AA518" s="145"/>
      <c r="AB518" s="145"/>
      <c r="AC518" s="146">
        <v>1109.25</v>
      </c>
    </row>
    <row r="519" spans="1:29" x14ac:dyDescent="0.25">
      <c r="A519" s="143" t="s">
        <v>1060</v>
      </c>
      <c r="B519" t="s">
        <v>527</v>
      </c>
      <c r="C519" t="s">
        <v>1061</v>
      </c>
      <c r="D519" t="s">
        <v>88</v>
      </c>
      <c r="E519" t="s">
        <v>117</v>
      </c>
      <c r="F519" s="51" t="str">
        <f>IFERROR(VLOOKUP(D519,'Tabelas auxiliares'!$A$3:$B$61,2,FALSE),"")</f>
        <v>SUGEPE - SUPERINTENDÊNCIA DE GESTÃO DE PESSOAS</v>
      </c>
      <c r="G519" s="51" t="str">
        <f>IFERROR(VLOOKUP($B519,'Tabelas auxiliares'!$A$65:$C$102,2,FALSE),"")</f>
        <v>Obrigações tributárias e serviços financeiros</v>
      </c>
      <c r="H519" s="51" t="str">
        <f>IFERROR(VLOOKUP($B519,'Tabelas auxiliares'!$A$65:$C$102,3,FALSE),"")</f>
        <v xml:space="preserve">OBRIGAÇÕES TRIBUTÁRIAS / SEGURO COLETIVO PARA ALUNOS / SEGURO ESTAGIÁRIOS / SEGURO CARROS OFICIAIS / SEGURO PREDIAL / IMPORTAÇÃO (TAXAS/SEGURO) </v>
      </c>
      <c r="I519" s="144" t="s">
        <v>1376</v>
      </c>
      <c r="J519" s="144" t="s">
        <v>2053</v>
      </c>
      <c r="K519" s="144" t="s">
        <v>2054</v>
      </c>
      <c r="L519" s="144" t="s">
        <v>385</v>
      </c>
      <c r="M519" s="144" t="s">
        <v>382</v>
      </c>
      <c r="N519" s="144" t="s">
        <v>177</v>
      </c>
      <c r="O519" s="144" t="s">
        <v>178</v>
      </c>
      <c r="P519" s="144" t="s">
        <v>288</v>
      </c>
      <c r="Q519" s="144" t="s">
        <v>179</v>
      </c>
      <c r="R519" s="144" t="s">
        <v>176</v>
      </c>
      <c r="S519" s="144" t="s">
        <v>120</v>
      </c>
      <c r="T519" s="144" t="s">
        <v>174</v>
      </c>
      <c r="U519" s="144" t="s">
        <v>119</v>
      </c>
      <c r="V519" s="144" t="s">
        <v>798</v>
      </c>
      <c r="W519" s="144" t="s">
        <v>684</v>
      </c>
      <c r="X519" s="51" t="str">
        <f t="shared" si="16"/>
        <v>3</v>
      </c>
      <c r="Y519" s="51" t="str">
        <f>IF(T519="","",IF(T519&lt;&gt;'Tabelas auxiliares'!$B$236,"FOLHA DE PESSOAL",IF(X519='Tabelas auxiliares'!$A$237,"CUSTEIO",IF(X519='Tabelas auxiliares'!$A$236,"INVESTIMENTO","ERRO - VERIFICAR"))))</f>
        <v>CUSTEIO</v>
      </c>
      <c r="Z519" s="64">
        <f t="shared" si="17"/>
        <v>3270.61</v>
      </c>
      <c r="AA519" s="146">
        <v>3270.61</v>
      </c>
      <c r="AB519" s="145"/>
      <c r="AC519" s="145"/>
    </row>
    <row r="520" spans="1:29" x14ac:dyDescent="0.25">
      <c r="A520" s="143" t="s">
        <v>1060</v>
      </c>
      <c r="B520" t="s">
        <v>530</v>
      </c>
      <c r="C520" t="s">
        <v>1061</v>
      </c>
      <c r="D520" t="s">
        <v>35</v>
      </c>
      <c r="E520" t="s">
        <v>117</v>
      </c>
      <c r="F520" s="51" t="str">
        <f>IFERROR(VLOOKUP(D520,'Tabelas auxiliares'!$A$3:$B$61,2,FALSE),"")</f>
        <v>PU - PREFEITURA UNIVERSITÁRIA</v>
      </c>
      <c r="G520" s="51" t="str">
        <f>IFERROR(VLOOKUP($B520,'Tabelas auxiliares'!$A$65:$C$102,2,FALSE),"")</f>
        <v>Transporte e locomoção comunitária</v>
      </c>
      <c r="H520" s="51" t="str">
        <f>IFERROR(VLOOKUP($B520,'Tabelas auxiliares'!$A$65:$C$102,3,FALSE),"")</f>
        <v>MOTORISTA / PNEUS FROTA OFICIAL / ABASTECIMENTO FROTA OFICIAL / TRANSPORTE EVENTUAL / TRANSPORTE INTERCAMPUS / IMPORTAÇÃO (fretes e transportes) / PEDÁGIO</v>
      </c>
      <c r="I520" s="144" t="s">
        <v>2055</v>
      </c>
      <c r="J520" s="144" t="s">
        <v>2056</v>
      </c>
      <c r="K520" s="144" t="s">
        <v>2057</v>
      </c>
      <c r="L520" s="144" t="s">
        <v>259</v>
      </c>
      <c r="M520" s="144" t="s">
        <v>260</v>
      </c>
      <c r="N520" s="144" t="s">
        <v>177</v>
      </c>
      <c r="O520" s="144" t="s">
        <v>178</v>
      </c>
      <c r="P520" s="144" t="s">
        <v>288</v>
      </c>
      <c r="Q520" s="144" t="s">
        <v>179</v>
      </c>
      <c r="R520" s="144" t="s">
        <v>176</v>
      </c>
      <c r="S520" s="144" t="s">
        <v>120</v>
      </c>
      <c r="T520" s="144" t="s">
        <v>174</v>
      </c>
      <c r="U520" s="144" t="s">
        <v>119</v>
      </c>
      <c r="V520" s="144" t="s">
        <v>799</v>
      </c>
      <c r="W520" s="144" t="s">
        <v>685</v>
      </c>
      <c r="X520" s="51" t="str">
        <f t="shared" si="16"/>
        <v>3</v>
      </c>
      <c r="Y520" s="51" t="str">
        <f>IF(T520="","",IF(T520&lt;&gt;'Tabelas auxiliares'!$B$236,"FOLHA DE PESSOAL",IF(X520='Tabelas auxiliares'!$A$237,"CUSTEIO",IF(X520='Tabelas auxiliares'!$A$236,"INVESTIMENTO","ERRO - VERIFICAR"))))</f>
        <v>CUSTEIO</v>
      </c>
      <c r="Z520" s="64">
        <f t="shared" si="17"/>
        <v>1099.19</v>
      </c>
      <c r="AA520" s="146">
        <v>1099.19</v>
      </c>
      <c r="AB520" s="145"/>
      <c r="AC520" s="145"/>
    </row>
    <row r="521" spans="1:29" x14ac:dyDescent="0.25">
      <c r="A521" s="143" t="s">
        <v>1060</v>
      </c>
      <c r="B521" t="s">
        <v>530</v>
      </c>
      <c r="C521" t="s">
        <v>1061</v>
      </c>
      <c r="D521" t="s">
        <v>35</v>
      </c>
      <c r="E521" t="s">
        <v>117</v>
      </c>
      <c r="F521" s="51" t="str">
        <f>IFERROR(VLOOKUP(D521,'Tabelas auxiliares'!$A$3:$B$61,2,FALSE),"")</f>
        <v>PU - PREFEITURA UNIVERSITÁRIA</v>
      </c>
      <c r="G521" s="51" t="str">
        <f>IFERROR(VLOOKUP($B521,'Tabelas auxiliares'!$A$65:$C$102,2,FALSE),"")</f>
        <v>Transporte e locomoção comunitária</v>
      </c>
      <c r="H521" s="51" t="str">
        <f>IFERROR(VLOOKUP($B521,'Tabelas auxiliares'!$A$65:$C$102,3,FALSE),"")</f>
        <v>MOTORISTA / PNEUS FROTA OFICIAL / ABASTECIMENTO FROTA OFICIAL / TRANSPORTE EVENTUAL / TRANSPORTE INTERCAMPUS / IMPORTAÇÃO (fretes e transportes) / PEDÁGIO</v>
      </c>
      <c r="I521" s="144" t="s">
        <v>1212</v>
      </c>
      <c r="J521" s="144" t="s">
        <v>2058</v>
      </c>
      <c r="K521" s="144" t="s">
        <v>2059</v>
      </c>
      <c r="L521" s="144" t="s">
        <v>261</v>
      </c>
      <c r="M521" s="144" t="s">
        <v>262</v>
      </c>
      <c r="N521" s="144" t="s">
        <v>177</v>
      </c>
      <c r="O521" s="144" t="s">
        <v>178</v>
      </c>
      <c r="P521" s="144" t="s">
        <v>288</v>
      </c>
      <c r="Q521" s="144" t="s">
        <v>179</v>
      </c>
      <c r="R521" s="144" t="s">
        <v>176</v>
      </c>
      <c r="S521" s="144" t="s">
        <v>120</v>
      </c>
      <c r="T521" s="144" t="s">
        <v>174</v>
      </c>
      <c r="U521" s="144" t="s">
        <v>119</v>
      </c>
      <c r="V521" s="144" t="s">
        <v>800</v>
      </c>
      <c r="W521" s="144" t="s">
        <v>686</v>
      </c>
      <c r="X521" s="51" t="str">
        <f t="shared" si="16"/>
        <v>3</v>
      </c>
      <c r="Y521" s="51" t="str">
        <f>IF(T521="","",IF(T521&lt;&gt;'Tabelas auxiliares'!$B$236,"FOLHA DE PESSOAL",IF(X521='Tabelas auxiliares'!$A$237,"CUSTEIO",IF(X521='Tabelas auxiliares'!$A$236,"INVESTIMENTO","ERRO - VERIFICAR"))))</f>
        <v>CUSTEIO</v>
      </c>
      <c r="Z521" s="64">
        <f t="shared" si="17"/>
        <v>2003616.23</v>
      </c>
      <c r="AA521" s="146">
        <v>1124182.1499999999</v>
      </c>
      <c r="AB521" s="146">
        <v>8763.0300000000007</v>
      </c>
      <c r="AC521" s="146">
        <v>870671.05</v>
      </c>
    </row>
    <row r="522" spans="1:29" x14ac:dyDescent="0.25">
      <c r="A522" s="143" t="s">
        <v>1060</v>
      </c>
      <c r="B522" t="s">
        <v>530</v>
      </c>
      <c r="C522" t="s">
        <v>1061</v>
      </c>
      <c r="D522" t="s">
        <v>35</v>
      </c>
      <c r="E522" t="s">
        <v>117</v>
      </c>
      <c r="F522" s="51" t="str">
        <f>IFERROR(VLOOKUP(D522,'Tabelas auxiliares'!$A$3:$B$61,2,FALSE),"")</f>
        <v>PU - PREFEITURA UNIVERSITÁRIA</v>
      </c>
      <c r="G522" s="51" t="str">
        <f>IFERROR(VLOOKUP($B522,'Tabelas auxiliares'!$A$65:$C$102,2,FALSE),"")</f>
        <v>Transporte e locomoção comunitária</v>
      </c>
      <c r="H522" s="51" t="str">
        <f>IFERROR(VLOOKUP($B522,'Tabelas auxiliares'!$A$65:$C$102,3,FALSE),"")</f>
        <v>MOTORISTA / PNEUS FROTA OFICIAL / ABASTECIMENTO FROTA OFICIAL / TRANSPORTE EVENTUAL / TRANSPORTE INTERCAMPUS / IMPORTAÇÃO (fretes e transportes) / PEDÁGIO</v>
      </c>
      <c r="I522" s="144" t="s">
        <v>1119</v>
      </c>
      <c r="J522" s="144" t="s">
        <v>2037</v>
      </c>
      <c r="K522" s="144" t="s">
        <v>2060</v>
      </c>
      <c r="L522" s="144" t="s">
        <v>387</v>
      </c>
      <c r="M522" s="144" t="s">
        <v>388</v>
      </c>
      <c r="N522" s="144" t="s">
        <v>177</v>
      </c>
      <c r="O522" s="144" t="s">
        <v>178</v>
      </c>
      <c r="P522" s="144" t="s">
        <v>288</v>
      </c>
      <c r="Q522" s="144" t="s">
        <v>179</v>
      </c>
      <c r="R522" s="144" t="s">
        <v>176</v>
      </c>
      <c r="S522" s="144" t="s">
        <v>120</v>
      </c>
      <c r="T522" s="144" t="s">
        <v>174</v>
      </c>
      <c r="U522" s="144" t="s">
        <v>119</v>
      </c>
      <c r="V522" s="144" t="s">
        <v>801</v>
      </c>
      <c r="W522" s="144" t="s">
        <v>687</v>
      </c>
      <c r="X522" s="51" t="str">
        <f t="shared" si="16"/>
        <v>3</v>
      </c>
      <c r="Y522" s="51" t="str">
        <f>IF(T522="","",IF(T522&lt;&gt;'Tabelas auxiliares'!$B$236,"FOLHA DE PESSOAL",IF(X522='Tabelas auxiliares'!$A$237,"CUSTEIO",IF(X522='Tabelas auxiliares'!$A$236,"INVESTIMENTO","ERRO - VERIFICAR"))))</f>
        <v>CUSTEIO</v>
      </c>
      <c r="Z522" s="64">
        <f t="shared" si="17"/>
        <v>34760.04</v>
      </c>
      <c r="AA522" s="146">
        <v>10604.73</v>
      </c>
      <c r="AB522" s="145"/>
      <c r="AC522" s="146">
        <v>24155.31</v>
      </c>
    </row>
    <row r="523" spans="1:29" x14ac:dyDescent="0.25">
      <c r="A523" s="143" t="s">
        <v>1060</v>
      </c>
      <c r="B523" t="s">
        <v>530</v>
      </c>
      <c r="C523" t="s">
        <v>1061</v>
      </c>
      <c r="D523" t="s">
        <v>35</v>
      </c>
      <c r="E523" t="s">
        <v>117</v>
      </c>
      <c r="F523" s="51" t="str">
        <f>IFERROR(VLOOKUP(D523,'Tabelas auxiliares'!$A$3:$B$61,2,FALSE),"")</f>
        <v>PU - PREFEITURA UNIVERSITÁRIA</v>
      </c>
      <c r="G523" s="51" t="str">
        <f>IFERROR(VLOOKUP($B523,'Tabelas auxiliares'!$A$65:$C$102,2,FALSE),"")</f>
        <v>Transporte e locomoção comunitária</v>
      </c>
      <c r="H523" s="51" t="str">
        <f>IFERROR(VLOOKUP($B523,'Tabelas auxiliares'!$A$65:$C$102,3,FALSE),"")</f>
        <v>MOTORISTA / PNEUS FROTA OFICIAL / ABASTECIMENTO FROTA OFICIAL / TRANSPORTE EVENTUAL / TRANSPORTE INTERCAMPUS / IMPORTAÇÃO (fretes e transportes) / PEDÁGIO</v>
      </c>
      <c r="I523" s="144" t="s">
        <v>1119</v>
      </c>
      <c r="J523" s="144" t="s">
        <v>2037</v>
      </c>
      <c r="K523" s="144" t="s">
        <v>2060</v>
      </c>
      <c r="L523" s="144" t="s">
        <v>387</v>
      </c>
      <c r="M523" s="144" t="s">
        <v>388</v>
      </c>
      <c r="N523" s="144" t="s">
        <v>177</v>
      </c>
      <c r="O523" s="144" t="s">
        <v>178</v>
      </c>
      <c r="P523" s="144" t="s">
        <v>288</v>
      </c>
      <c r="Q523" s="144" t="s">
        <v>179</v>
      </c>
      <c r="R523" s="144" t="s">
        <v>176</v>
      </c>
      <c r="S523" s="144" t="s">
        <v>120</v>
      </c>
      <c r="T523" s="144" t="s">
        <v>174</v>
      </c>
      <c r="U523" s="144" t="s">
        <v>119</v>
      </c>
      <c r="V523" s="144" t="s">
        <v>802</v>
      </c>
      <c r="W523" s="144" t="s">
        <v>688</v>
      </c>
      <c r="X523" s="51" t="str">
        <f t="shared" si="16"/>
        <v>3</v>
      </c>
      <c r="Y523" s="51" t="str">
        <f>IF(T523="","",IF(T523&lt;&gt;'Tabelas auxiliares'!$B$236,"FOLHA DE PESSOAL",IF(X523='Tabelas auxiliares'!$A$237,"CUSTEIO",IF(X523='Tabelas auxiliares'!$A$236,"INVESTIMENTO","ERRO - VERIFICAR"))))</f>
        <v>CUSTEIO</v>
      </c>
      <c r="Z523" s="64">
        <f t="shared" si="17"/>
        <v>624.29</v>
      </c>
      <c r="AA523" s="146">
        <v>588.26</v>
      </c>
      <c r="AB523" s="145"/>
      <c r="AC523" s="146">
        <v>36.03</v>
      </c>
    </row>
    <row r="524" spans="1:29" x14ac:dyDescent="0.25">
      <c r="A524" s="143" t="s">
        <v>1060</v>
      </c>
      <c r="B524" t="s">
        <v>530</v>
      </c>
      <c r="C524" t="s">
        <v>1061</v>
      </c>
      <c r="D524" t="s">
        <v>35</v>
      </c>
      <c r="E524" t="s">
        <v>117</v>
      </c>
      <c r="F524" s="51" t="str">
        <f>IFERROR(VLOOKUP(D524,'Tabelas auxiliares'!$A$3:$B$61,2,FALSE),"")</f>
        <v>PU - PREFEITURA UNIVERSITÁRIA</v>
      </c>
      <c r="G524" s="51" t="str">
        <f>IFERROR(VLOOKUP($B524,'Tabelas auxiliares'!$A$65:$C$102,2,FALSE),"")</f>
        <v>Transporte e locomoção comunitária</v>
      </c>
      <c r="H524" s="51" t="str">
        <f>IFERROR(VLOOKUP($B524,'Tabelas auxiliares'!$A$65:$C$102,3,FALSE),"")</f>
        <v>MOTORISTA / PNEUS FROTA OFICIAL / ABASTECIMENTO FROTA OFICIAL / TRANSPORTE EVENTUAL / TRANSPORTE INTERCAMPUS / IMPORTAÇÃO (fretes e transportes) / PEDÁGIO</v>
      </c>
      <c r="I524" s="144" t="s">
        <v>1382</v>
      </c>
      <c r="J524" s="144" t="s">
        <v>2061</v>
      </c>
      <c r="K524" s="144" t="s">
        <v>2062</v>
      </c>
      <c r="L524" s="144" t="s">
        <v>689</v>
      </c>
      <c r="M524" s="144" t="s">
        <v>386</v>
      </c>
      <c r="N524" s="144" t="s">
        <v>177</v>
      </c>
      <c r="O524" s="144" t="s">
        <v>178</v>
      </c>
      <c r="P524" s="144" t="s">
        <v>288</v>
      </c>
      <c r="Q524" s="144" t="s">
        <v>179</v>
      </c>
      <c r="R524" s="144" t="s">
        <v>176</v>
      </c>
      <c r="S524" s="144" t="s">
        <v>120</v>
      </c>
      <c r="T524" s="144" t="s">
        <v>174</v>
      </c>
      <c r="U524" s="144" t="s">
        <v>119</v>
      </c>
      <c r="V524" s="144" t="s">
        <v>795</v>
      </c>
      <c r="W524" s="144" t="s">
        <v>681</v>
      </c>
      <c r="X524" s="51" t="str">
        <f t="shared" si="16"/>
        <v>3</v>
      </c>
      <c r="Y524" s="51" t="str">
        <f>IF(T524="","",IF(T524&lt;&gt;'Tabelas auxiliares'!$B$236,"FOLHA DE PESSOAL",IF(X524='Tabelas auxiliares'!$A$237,"CUSTEIO",IF(X524='Tabelas auxiliares'!$A$236,"INVESTIMENTO","ERRO - VERIFICAR"))))</f>
        <v>CUSTEIO</v>
      </c>
      <c r="Z524" s="64">
        <f t="shared" si="17"/>
        <v>272619.09999999998</v>
      </c>
      <c r="AA524" s="146">
        <v>260555.03</v>
      </c>
      <c r="AB524" s="145"/>
      <c r="AC524" s="146">
        <v>12064.07</v>
      </c>
    </row>
    <row r="525" spans="1:29" x14ac:dyDescent="0.25">
      <c r="A525" s="143" t="s">
        <v>1060</v>
      </c>
      <c r="B525" t="s">
        <v>530</v>
      </c>
      <c r="C525" t="s">
        <v>1061</v>
      </c>
      <c r="D525" t="s">
        <v>35</v>
      </c>
      <c r="E525" t="s">
        <v>117</v>
      </c>
      <c r="F525" s="51" t="str">
        <f>IFERROR(VLOOKUP(D525,'Tabelas auxiliares'!$A$3:$B$61,2,FALSE),"")</f>
        <v>PU - PREFEITURA UNIVERSITÁRIA</v>
      </c>
      <c r="G525" s="51" t="str">
        <f>IFERROR(VLOOKUP($B525,'Tabelas auxiliares'!$A$65:$C$102,2,FALSE),"")</f>
        <v>Transporte e locomoção comunitária</v>
      </c>
      <c r="H525" s="51" t="str">
        <f>IFERROR(VLOOKUP($B525,'Tabelas auxiliares'!$A$65:$C$102,3,FALSE),"")</f>
        <v>MOTORISTA / PNEUS FROTA OFICIAL / ABASTECIMENTO FROTA OFICIAL / TRANSPORTE EVENTUAL / TRANSPORTE INTERCAMPUS / IMPORTAÇÃO (fretes e transportes) / PEDÁGIO</v>
      </c>
      <c r="I525" s="144" t="s">
        <v>2063</v>
      </c>
      <c r="J525" s="144" t="s">
        <v>2037</v>
      </c>
      <c r="K525" s="144" t="s">
        <v>2064</v>
      </c>
      <c r="L525" s="144" t="s">
        <v>387</v>
      </c>
      <c r="M525" s="144" t="s">
        <v>388</v>
      </c>
      <c r="N525" s="144" t="s">
        <v>177</v>
      </c>
      <c r="O525" s="144" t="s">
        <v>178</v>
      </c>
      <c r="P525" s="144" t="s">
        <v>288</v>
      </c>
      <c r="Q525" s="144" t="s">
        <v>179</v>
      </c>
      <c r="R525" s="144" t="s">
        <v>176</v>
      </c>
      <c r="S525" s="144" t="s">
        <v>120</v>
      </c>
      <c r="T525" s="144" t="s">
        <v>174</v>
      </c>
      <c r="U525" s="144" t="s">
        <v>119</v>
      </c>
      <c r="V525" s="144" t="s">
        <v>801</v>
      </c>
      <c r="W525" s="144" t="s">
        <v>687</v>
      </c>
      <c r="X525" s="51" t="str">
        <f t="shared" si="16"/>
        <v>3</v>
      </c>
      <c r="Y525" s="51" t="str">
        <f>IF(T525="","",IF(T525&lt;&gt;'Tabelas auxiliares'!$B$236,"FOLHA DE PESSOAL",IF(X525='Tabelas auxiliares'!$A$237,"CUSTEIO",IF(X525='Tabelas auxiliares'!$A$236,"INVESTIMENTO","ERRO - VERIFICAR"))))</f>
        <v>CUSTEIO</v>
      </c>
      <c r="Z525" s="64">
        <f t="shared" si="17"/>
        <v>24774.06</v>
      </c>
      <c r="AA525" s="146">
        <v>24774.06</v>
      </c>
      <c r="AB525" s="145"/>
      <c r="AC525" s="145"/>
    </row>
    <row r="526" spans="1:29" x14ac:dyDescent="0.25">
      <c r="A526" s="143" t="s">
        <v>1060</v>
      </c>
      <c r="B526" t="s">
        <v>530</v>
      </c>
      <c r="C526" t="s">
        <v>1061</v>
      </c>
      <c r="D526" t="s">
        <v>35</v>
      </c>
      <c r="E526" t="s">
        <v>117</v>
      </c>
      <c r="F526" s="51" t="str">
        <f>IFERROR(VLOOKUP(D526,'Tabelas auxiliares'!$A$3:$B$61,2,FALSE),"")</f>
        <v>PU - PREFEITURA UNIVERSITÁRIA</v>
      </c>
      <c r="G526" s="51" t="str">
        <f>IFERROR(VLOOKUP($B526,'Tabelas auxiliares'!$A$65:$C$102,2,FALSE),"")</f>
        <v>Transporte e locomoção comunitária</v>
      </c>
      <c r="H526" s="51" t="str">
        <f>IFERROR(VLOOKUP($B526,'Tabelas auxiliares'!$A$65:$C$102,3,FALSE),"")</f>
        <v>MOTORISTA / PNEUS FROTA OFICIAL / ABASTECIMENTO FROTA OFICIAL / TRANSPORTE EVENTUAL / TRANSPORTE INTERCAMPUS / IMPORTAÇÃO (fretes e transportes) / PEDÁGIO</v>
      </c>
      <c r="I526" s="144" t="s">
        <v>2063</v>
      </c>
      <c r="J526" s="144" t="s">
        <v>2037</v>
      </c>
      <c r="K526" s="144" t="s">
        <v>2064</v>
      </c>
      <c r="L526" s="144" t="s">
        <v>387</v>
      </c>
      <c r="M526" s="144" t="s">
        <v>388</v>
      </c>
      <c r="N526" s="144" t="s">
        <v>177</v>
      </c>
      <c r="O526" s="144" t="s">
        <v>178</v>
      </c>
      <c r="P526" s="144" t="s">
        <v>288</v>
      </c>
      <c r="Q526" s="144" t="s">
        <v>179</v>
      </c>
      <c r="R526" s="144" t="s">
        <v>176</v>
      </c>
      <c r="S526" s="144" t="s">
        <v>120</v>
      </c>
      <c r="T526" s="144" t="s">
        <v>174</v>
      </c>
      <c r="U526" s="144" t="s">
        <v>119</v>
      </c>
      <c r="V526" s="144" t="s">
        <v>802</v>
      </c>
      <c r="W526" s="144" t="s">
        <v>688</v>
      </c>
      <c r="X526" s="51" t="str">
        <f t="shared" si="16"/>
        <v>3</v>
      </c>
      <c r="Y526" s="51" t="str">
        <f>IF(T526="","",IF(T526&lt;&gt;'Tabelas auxiliares'!$B$236,"FOLHA DE PESSOAL",IF(X526='Tabelas auxiliares'!$A$237,"CUSTEIO",IF(X526='Tabelas auxiliares'!$A$236,"INVESTIMENTO","ERRO - VERIFICAR"))))</f>
        <v>CUSTEIO</v>
      </c>
      <c r="Z526" s="64">
        <f t="shared" si="17"/>
        <v>803</v>
      </c>
      <c r="AA526" s="146">
        <v>803</v>
      </c>
      <c r="AB526" s="145"/>
      <c r="AC526" s="145"/>
    </row>
    <row r="527" spans="1:29" x14ac:dyDescent="0.25">
      <c r="A527" s="143" t="s">
        <v>1060</v>
      </c>
      <c r="B527" t="s">
        <v>530</v>
      </c>
      <c r="C527" t="s">
        <v>1061</v>
      </c>
      <c r="D527" t="s">
        <v>35</v>
      </c>
      <c r="E527" t="s">
        <v>117</v>
      </c>
      <c r="F527" s="51" t="str">
        <f>IFERROR(VLOOKUP(D527,'Tabelas auxiliares'!$A$3:$B$61,2,FALSE),"")</f>
        <v>PU - PREFEITURA UNIVERSITÁRIA</v>
      </c>
      <c r="G527" s="51" t="str">
        <f>IFERROR(VLOOKUP($B527,'Tabelas auxiliares'!$A$65:$C$102,2,FALSE),"")</f>
        <v>Transporte e locomoção comunitária</v>
      </c>
      <c r="H527" s="51" t="str">
        <f>IFERROR(VLOOKUP($B527,'Tabelas auxiliares'!$A$65:$C$102,3,FALSE),"")</f>
        <v>MOTORISTA / PNEUS FROTA OFICIAL / ABASTECIMENTO FROTA OFICIAL / TRANSPORTE EVENTUAL / TRANSPORTE INTERCAMPUS / IMPORTAÇÃO (fretes e transportes) / PEDÁGIO</v>
      </c>
      <c r="I527" s="144" t="s">
        <v>2063</v>
      </c>
      <c r="J527" s="144" t="s">
        <v>2037</v>
      </c>
      <c r="K527" s="144" t="s">
        <v>2064</v>
      </c>
      <c r="L527" s="144" t="s">
        <v>387</v>
      </c>
      <c r="M527" s="144" t="s">
        <v>388</v>
      </c>
      <c r="N527" s="144" t="s">
        <v>177</v>
      </c>
      <c r="O527" s="144" t="s">
        <v>178</v>
      </c>
      <c r="P527" s="144" t="s">
        <v>288</v>
      </c>
      <c r="Q527" s="144" t="s">
        <v>179</v>
      </c>
      <c r="R527" s="144" t="s">
        <v>176</v>
      </c>
      <c r="S527" s="144" t="s">
        <v>120</v>
      </c>
      <c r="T527" s="144" t="s">
        <v>174</v>
      </c>
      <c r="U527" s="144" t="s">
        <v>119</v>
      </c>
      <c r="V527" s="144" t="s">
        <v>828</v>
      </c>
      <c r="W527" s="144" t="s">
        <v>713</v>
      </c>
      <c r="X527" s="51" t="str">
        <f t="shared" si="16"/>
        <v>3</v>
      </c>
      <c r="Y527" s="51" t="str">
        <f>IF(T527="","",IF(T527&lt;&gt;'Tabelas auxiliares'!$B$236,"FOLHA DE PESSOAL",IF(X527='Tabelas auxiliares'!$A$237,"CUSTEIO",IF(X527='Tabelas auxiliares'!$A$236,"INVESTIMENTO","ERRO - VERIFICAR"))))</f>
        <v>CUSTEIO</v>
      </c>
      <c r="Z527" s="64">
        <f t="shared" si="17"/>
        <v>19936.52</v>
      </c>
      <c r="AA527" s="146">
        <v>18467.14</v>
      </c>
      <c r="AB527" s="145"/>
      <c r="AC527" s="146">
        <v>1469.38</v>
      </c>
    </row>
    <row r="528" spans="1:29" x14ac:dyDescent="0.25">
      <c r="A528" s="143" t="s">
        <v>1060</v>
      </c>
      <c r="B528" t="s">
        <v>530</v>
      </c>
      <c r="C528" t="s">
        <v>1061</v>
      </c>
      <c r="D528" t="s">
        <v>39</v>
      </c>
      <c r="E528" t="s">
        <v>117</v>
      </c>
      <c r="F528" s="51" t="str">
        <f>IFERROR(VLOOKUP(D528,'Tabelas auxiliares'!$A$3:$B$61,2,FALSE),"")</f>
        <v>PU - LOCAÇÃO DE VEÍCULOS * D.U.C</v>
      </c>
      <c r="G528" s="51" t="str">
        <f>IFERROR(VLOOKUP($B528,'Tabelas auxiliares'!$A$65:$C$102,2,FALSE),"")</f>
        <v>Transporte e locomoção comunitária</v>
      </c>
      <c r="H528" s="51" t="str">
        <f>IFERROR(VLOOKUP($B528,'Tabelas auxiliares'!$A$65:$C$102,3,FALSE),"")</f>
        <v>MOTORISTA / PNEUS FROTA OFICIAL / ABASTECIMENTO FROTA OFICIAL / TRANSPORTE EVENTUAL / TRANSPORTE INTERCAMPUS / IMPORTAÇÃO (fretes e transportes) / PEDÁGIO</v>
      </c>
      <c r="I528" s="144" t="s">
        <v>1621</v>
      </c>
      <c r="J528" s="144" t="s">
        <v>2065</v>
      </c>
      <c r="K528" s="144" t="s">
        <v>2066</v>
      </c>
      <c r="L528" s="144" t="s">
        <v>263</v>
      </c>
      <c r="M528" s="144" t="s">
        <v>264</v>
      </c>
      <c r="N528" s="144" t="s">
        <v>177</v>
      </c>
      <c r="O528" s="144" t="s">
        <v>178</v>
      </c>
      <c r="P528" s="144" t="s">
        <v>288</v>
      </c>
      <c r="Q528" s="144" t="s">
        <v>179</v>
      </c>
      <c r="R528" s="144" t="s">
        <v>176</v>
      </c>
      <c r="S528" s="144" t="s">
        <v>120</v>
      </c>
      <c r="T528" s="144" t="s">
        <v>174</v>
      </c>
      <c r="U528" s="144" t="s">
        <v>119</v>
      </c>
      <c r="V528" s="144" t="s">
        <v>803</v>
      </c>
      <c r="W528" s="144" t="s">
        <v>690</v>
      </c>
      <c r="X528" s="51" t="str">
        <f t="shared" si="16"/>
        <v>3</v>
      </c>
      <c r="Y528" s="51" t="str">
        <f>IF(T528="","",IF(T528&lt;&gt;'Tabelas auxiliares'!$B$236,"FOLHA DE PESSOAL",IF(X528='Tabelas auxiliares'!$A$237,"CUSTEIO",IF(X528='Tabelas auxiliares'!$A$236,"INVESTIMENTO","ERRO - VERIFICAR"))))</f>
        <v>CUSTEIO</v>
      </c>
      <c r="Z528" s="64">
        <f t="shared" si="17"/>
        <v>19784</v>
      </c>
      <c r="AA528" s="146">
        <v>971.91</v>
      </c>
      <c r="AB528" s="145"/>
      <c r="AC528" s="146">
        <v>18812.09</v>
      </c>
    </row>
    <row r="529" spans="1:29" x14ac:dyDescent="0.25">
      <c r="A529" s="143" t="s">
        <v>1060</v>
      </c>
      <c r="B529" t="s">
        <v>530</v>
      </c>
      <c r="C529" t="s">
        <v>1061</v>
      </c>
      <c r="D529" t="s">
        <v>39</v>
      </c>
      <c r="E529" t="s">
        <v>117</v>
      </c>
      <c r="F529" s="51" t="str">
        <f>IFERROR(VLOOKUP(D529,'Tabelas auxiliares'!$A$3:$B$61,2,FALSE),"")</f>
        <v>PU - LOCAÇÃO DE VEÍCULOS * D.U.C</v>
      </c>
      <c r="G529" s="51" t="str">
        <f>IFERROR(VLOOKUP($B529,'Tabelas auxiliares'!$A$65:$C$102,2,FALSE),"")</f>
        <v>Transporte e locomoção comunitária</v>
      </c>
      <c r="H529" s="51" t="str">
        <f>IFERROR(VLOOKUP($B529,'Tabelas auxiliares'!$A$65:$C$102,3,FALSE),"")</f>
        <v>MOTORISTA / PNEUS FROTA OFICIAL / ABASTECIMENTO FROTA OFICIAL / TRANSPORTE EVENTUAL / TRANSPORTE INTERCAMPUS / IMPORTAÇÃO (fretes e transportes) / PEDÁGIO</v>
      </c>
      <c r="I529" s="144" t="s">
        <v>1685</v>
      </c>
      <c r="J529" s="144" t="s">
        <v>2065</v>
      </c>
      <c r="K529" s="144" t="s">
        <v>2067</v>
      </c>
      <c r="L529" s="144" t="s">
        <v>982</v>
      </c>
      <c r="M529" s="144" t="s">
        <v>264</v>
      </c>
      <c r="N529" s="144" t="s">
        <v>177</v>
      </c>
      <c r="O529" s="144" t="s">
        <v>178</v>
      </c>
      <c r="P529" s="144" t="s">
        <v>288</v>
      </c>
      <c r="Q529" s="144" t="s">
        <v>179</v>
      </c>
      <c r="R529" s="144" t="s">
        <v>176</v>
      </c>
      <c r="S529" s="144" t="s">
        <v>120</v>
      </c>
      <c r="T529" s="144" t="s">
        <v>174</v>
      </c>
      <c r="U529" s="144" t="s">
        <v>119</v>
      </c>
      <c r="V529" s="144" t="s">
        <v>803</v>
      </c>
      <c r="W529" s="144" t="s">
        <v>690</v>
      </c>
      <c r="X529" s="51" t="str">
        <f t="shared" si="16"/>
        <v>3</v>
      </c>
      <c r="Y529" s="51" t="str">
        <f>IF(T529="","",IF(T529&lt;&gt;'Tabelas auxiliares'!$B$236,"FOLHA DE PESSOAL",IF(X529='Tabelas auxiliares'!$A$237,"CUSTEIO",IF(X529='Tabelas auxiliares'!$A$236,"INVESTIMENTO","ERRO - VERIFICAR"))))</f>
        <v>CUSTEIO</v>
      </c>
      <c r="Z529" s="64">
        <f t="shared" si="17"/>
        <v>84804</v>
      </c>
      <c r="AA529" s="146">
        <v>39032</v>
      </c>
      <c r="AB529" s="146">
        <v>7796.6</v>
      </c>
      <c r="AC529" s="146">
        <v>37975.4</v>
      </c>
    </row>
    <row r="530" spans="1:29" x14ac:dyDescent="0.25">
      <c r="A530" s="143" t="s">
        <v>1060</v>
      </c>
      <c r="B530" t="s">
        <v>530</v>
      </c>
      <c r="C530" t="s">
        <v>1061</v>
      </c>
      <c r="D530" t="s">
        <v>39</v>
      </c>
      <c r="E530" t="s">
        <v>117</v>
      </c>
      <c r="F530" s="51" t="str">
        <f>IFERROR(VLOOKUP(D530,'Tabelas auxiliares'!$A$3:$B$61,2,FALSE),"")</f>
        <v>PU - LOCAÇÃO DE VEÍCULOS * D.U.C</v>
      </c>
      <c r="G530" s="51" t="str">
        <f>IFERROR(VLOOKUP($B530,'Tabelas auxiliares'!$A$65:$C$102,2,FALSE),"")</f>
        <v>Transporte e locomoção comunitária</v>
      </c>
      <c r="H530" s="51" t="str">
        <f>IFERROR(VLOOKUP($B530,'Tabelas auxiliares'!$A$65:$C$102,3,FALSE),"")</f>
        <v>MOTORISTA / PNEUS FROTA OFICIAL / ABASTECIMENTO FROTA OFICIAL / TRANSPORTE EVENTUAL / TRANSPORTE INTERCAMPUS / IMPORTAÇÃO (fretes e transportes) / PEDÁGIO</v>
      </c>
      <c r="I530" s="144" t="s">
        <v>1685</v>
      </c>
      <c r="J530" s="144" t="s">
        <v>2065</v>
      </c>
      <c r="K530" s="144" t="s">
        <v>2068</v>
      </c>
      <c r="L530" s="144" t="s">
        <v>982</v>
      </c>
      <c r="M530" s="144" t="s">
        <v>389</v>
      </c>
      <c r="N530" s="144" t="s">
        <v>177</v>
      </c>
      <c r="O530" s="144" t="s">
        <v>178</v>
      </c>
      <c r="P530" s="144" t="s">
        <v>288</v>
      </c>
      <c r="Q530" s="144" t="s">
        <v>179</v>
      </c>
      <c r="R530" s="144" t="s">
        <v>176</v>
      </c>
      <c r="S530" s="144" t="s">
        <v>120</v>
      </c>
      <c r="T530" s="144" t="s">
        <v>174</v>
      </c>
      <c r="U530" s="144" t="s">
        <v>119</v>
      </c>
      <c r="V530" s="144" t="s">
        <v>803</v>
      </c>
      <c r="W530" s="144" t="s">
        <v>690</v>
      </c>
      <c r="X530" s="51" t="str">
        <f t="shared" si="16"/>
        <v>3</v>
      </c>
      <c r="Y530" s="51" t="str">
        <f>IF(T530="","",IF(T530&lt;&gt;'Tabelas auxiliares'!$B$236,"FOLHA DE PESSOAL",IF(X530='Tabelas auxiliares'!$A$237,"CUSTEIO",IF(X530='Tabelas auxiliares'!$A$236,"INVESTIMENTO","ERRO - VERIFICAR"))))</f>
        <v>CUSTEIO</v>
      </c>
      <c r="Z530" s="64">
        <f t="shared" si="17"/>
        <v>34160</v>
      </c>
      <c r="AA530" s="146">
        <v>23460</v>
      </c>
      <c r="AB530" s="145"/>
      <c r="AC530" s="146">
        <v>10700</v>
      </c>
    </row>
    <row r="531" spans="1:29" x14ac:dyDescent="0.25">
      <c r="A531" s="143" t="s">
        <v>1060</v>
      </c>
      <c r="B531" t="s">
        <v>530</v>
      </c>
      <c r="C531" t="s">
        <v>1061</v>
      </c>
      <c r="D531" t="s">
        <v>39</v>
      </c>
      <c r="E531" t="s">
        <v>117</v>
      </c>
      <c r="F531" s="51" t="str">
        <f>IFERROR(VLOOKUP(D531,'Tabelas auxiliares'!$A$3:$B$61,2,FALSE),"")</f>
        <v>PU - LOCAÇÃO DE VEÍCULOS * D.U.C</v>
      </c>
      <c r="G531" s="51" t="str">
        <f>IFERROR(VLOOKUP($B531,'Tabelas auxiliares'!$A$65:$C$102,2,FALSE),"")</f>
        <v>Transporte e locomoção comunitária</v>
      </c>
      <c r="H531" s="51" t="str">
        <f>IFERROR(VLOOKUP($B531,'Tabelas auxiliares'!$A$65:$C$102,3,FALSE),"")</f>
        <v>MOTORISTA / PNEUS FROTA OFICIAL / ABASTECIMENTO FROTA OFICIAL / TRANSPORTE EVENTUAL / TRANSPORTE INTERCAMPUS / IMPORTAÇÃO (fretes e transportes) / PEDÁGIO</v>
      </c>
      <c r="I531" s="144" t="s">
        <v>1064</v>
      </c>
      <c r="J531" s="144" t="s">
        <v>2065</v>
      </c>
      <c r="K531" s="144" t="s">
        <v>2069</v>
      </c>
      <c r="L531" s="144" t="s">
        <v>982</v>
      </c>
      <c r="M531" s="144" t="s">
        <v>389</v>
      </c>
      <c r="N531" s="144" t="s">
        <v>177</v>
      </c>
      <c r="O531" s="144" t="s">
        <v>178</v>
      </c>
      <c r="P531" s="144" t="s">
        <v>288</v>
      </c>
      <c r="Q531" s="144" t="s">
        <v>179</v>
      </c>
      <c r="R531" s="144" t="s">
        <v>176</v>
      </c>
      <c r="S531" s="144" t="s">
        <v>120</v>
      </c>
      <c r="T531" s="144" t="s">
        <v>174</v>
      </c>
      <c r="U531" s="144" t="s">
        <v>119</v>
      </c>
      <c r="V531" s="144" t="s">
        <v>803</v>
      </c>
      <c r="W531" s="144" t="s">
        <v>690</v>
      </c>
      <c r="X531" s="51" t="str">
        <f t="shared" si="16"/>
        <v>3</v>
      </c>
      <c r="Y531" s="51" t="str">
        <f>IF(T531="","",IF(T531&lt;&gt;'Tabelas auxiliares'!$B$236,"FOLHA DE PESSOAL",IF(X531='Tabelas auxiliares'!$A$237,"CUSTEIO",IF(X531='Tabelas auxiliares'!$A$236,"INVESTIMENTO","ERRO - VERIFICAR"))))</f>
        <v>CUSTEIO</v>
      </c>
      <c r="Z531" s="64">
        <f t="shared" si="17"/>
        <v>33900</v>
      </c>
      <c r="AA531" s="146">
        <v>33900</v>
      </c>
      <c r="AB531" s="145"/>
      <c r="AC531" s="145"/>
    </row>
    <row r="532" spans="1:29" x14ac:dyDescent="0.25">
      <c r="A532" s="143" t="s">
        <v>1060</v>
      </c>
      <c r="B532" t="s">
        <v>530</v>
      </c>
      <c r="C532" t="s">
        <v>1061</v>
      </c>
      <c r="D532" t="s">
        <v>39</v>
      </c>
      <c r="E532" t="s">
        <v>117</v>
      </c>
      <c r="F532" s="51" t="str">
        <f>IFERROR(VLOOKUP(D532,'Tabelas auxiliares'!$A$3:$B$61,2,FALSE),"")</f>
        <v>PU - LOCAÇÃO DE VEÍCULOS * D.U.C</v>
      </c>
      <c r="G532" s="51" t="str">
        <f>IFERROR(VLOOKUP($B532,'Tabelas auxiliares'!$A$65:$C$102,2,FALSE),"")</f>
        <v>Transporte e locomoção comunitária</v>
      </c>
      <c r="H532" s="51" t="str">
        <f>IFERROR(VLOOKUP($B532,'Tabelas auxiliares'!$A$65:$C$102,3,FALSE),"")</f>
        <v>MOTORISTA / PNEUS FROTA OFICIAL / ABASTECIMENTO FROTA OFICIAL / TRANSPORTE EVENTUAL / TRANSPORTE INTERCAMPUS / IMPORTAÇÃO (fretes e transportes) / PEDÁGIO</v>
      </c>
      <c r="I532" s="144" t="s">
        <v>1201</v>
      </c>
      <c r="J532" s="144" t="s">
        <v>2065</v>
      </c>
      <c r="K532" s="144" t="s">
        <v>2070</v>
      </c>
      <c r="L532" s="144" t="s">
        <v>263</v>
      </c>
      <c r="M532" s="144" t="s">
        <v>389</v>
      </c>
      <c r="N532" s="144" t="s">
        <v>177</v>
      </c>
      <c r="O532" s="144" t="s">
        <v>178</v>
      </c>
      <c r="P532" s="144" t="s">
        <v>288</v>
      </c>
      <c r="Q532" s="144" t="s">
        <v>179</v>
      </c>
      <c r="R532" s="144" t="s">
        <v>176</v>
      </c>
      <c r="S532" s="144" t="s">
        <v>120</v>
      </c>
      <c r="T532" s="144" t="s">
        <v>174</v>
      </c>
      <c r="U532" s="144" t="s">
        <v>119</v>
      </c>
      <c r="V532" s="144" t="s">
        <v>803</v>
      </c>
      <c r="W532" s="144" t="s">
        <v>690</v>
      </c>
      <c r="X532" s="51" t="str">
        <f t="shared" si="16"/>
        <v>3</v>
      </c>
      <c r="Y532" s="51" t="str">
        <f>IF(T532="","",IF(T532&lt;&gt;'Tabelas auxiliares'!$B$236,"FOLHA DE PESSOAL",IF(X532='Tabelas auxiliares'!$A$237,"CUSTEIO",IF(X532='Tabelas auxiliares'!$A$236,"INVESTIMENTO","ERRO - VERIFICAR"))))</f>
        <v>CUSTEIO</v>
      </c>
      <c r="Z532" s="64">
        <f t="shared" si="17"/>
        <v>14400</v>
      </c>
      <c r="AA532" s="146">
        <v>14400</v>
      </c>
      <c r="AB532" s="145"/>
      <c r="AC532" s="145"/>
    </row>
    <row r="533" spans="1:29" x14ac:dyDescent="0.25">
      <c r="A533" s="143" t="s">
        <v>1060</v>
      </c>
      <c r="B533" t="s">
        <v>530</v>
      </c>
      <c r="C533" t="s">
        <v>1061</v>
      </c>
      <c r="D533" t="s">
        <v>39</v>
      </c>
      <c r="E533" t="s">
        <v>117</v>
      </c>
      <c r="F533" s="51" t="str">
        <f>IFERROR(VLOOKUP(D533,'Tabelas auxiliares'!$A$3:$B$61,2,FALSE),"")</f>
        <v>PU - LOCAÇÃO DE VEÍCULOS * D.U.C</v>
      </c>
      <c r="G533" s="51" t="str">
        <f>IFERROR(VLOOKUP($B533,'Tabelas auxiliares'!$A$65:$C$102,2,FALSE),"")</f>
        <v>Transporte e locomoção comunitária</v>
      </c>
      <c r="H533" s="51" t="str">
        <f>IFERROR(VLOOKUP($B533,'Tabelas auxiliares'!$A$65:$C$102,3,FALSE),"")</f>
        <v>MOTORISTA / PNEUS FROTA OFICIAL / ABASTECIMENTO FROTA OFICIAL / TRANSPORTE EVENTUAL / TRANSPORTE INTERCAMPUS / IMPORTAÇÃO (fretes e transportes) / PEDÁGIO</v>
      </c>
      <c r="I533" s="144" t="s">
        <v>1201</v>
      </c>
      <c r="J533" s="144" t="s">
        <v>2065</v>
      </c>
      <c r="K533" s="144" t="s">
        <v>2071</v>
      </c>
      <c r="L533" s="144" t="s">
        <v>263</v>
      </c>
      <c r="M533" s="144" t="s">
        <v>264</v>
      </c>
      <c r="N533" s="144" t="s">
        <v>177</v>
      </c>
      <c r="O533" s="144" t="s">
        <v>178</v>
      </c>
      <c r="P533" s="144" t="s">
        <v>288</v>
      </c>
      <c r="Q533" s="144" t="s">
        <v>179</v>
      </c>
      <c r="R533" s="144" t="s">
        <v>176</v>
      </c>
      <c r="S533" s="144" t="s">
        <v>120</v>
      </c>
      <c r="T533" s="144" t="s">
        <v>174</v>
      </c>
      <c r="U533" s="144" t="s">
        <v>119</v>
      </c>
      <c r="V533" s="144" t="s">
        <v>803</v>
      </c>
      <c r="W533" s="144" t="s">
        <v>690</v>
      </c>
      <c r="X533" s="51" t="str">
        <f t="shared" si="16"/>
        <v>3</v>
      </c>
      <c r="Y533" s="51" t="str">
        <f>IF(T533="","",IF(T533&lt;&gt;'Tabelas auxiliares'!$B$236,"FOLHA DE PESSOAL",IF(X533='Tabelas auxiliares'!$A$237,"CUSTEIO",IF(X533='Tabelas auxiliares'!$A$236,"INVESTIMENTO","ERRO - VERIFICAR"))))</f>
        <v>CUSTEIO</v>
      </c>
      <c r="Z533" s="64">
        <f t="shared" si="17"/>
        <v>112750</v>
      </c>
      <c r="AA533" s="146">
        <v>112460</v>
      </c>
      <c r="AB533" s="146">
        <v>290</v>
      </c>
      <c r="AC533" s="145"/>
    </row>
    <row r="534" spans="1:29" x14ac:dyDescent="0.25">
      <c r="A534" s="143" t="s">
        <v>1060</v>
      </c>
      <c r="B534" t="s">
        <v>533</v>
      </c>
      <c r="C534" t="s">
        <v>1061</v>
      </c>
      <c r="D534" t="s">
        <v>15</v>
      </c>
      <c r="E534" t="s">
        <v>117</v>
      </c>
      <c r="F534" s="51" t="str">
        <f>IFERROR(VLOOKUP(D534,'Tabelas auxiliares'!$A$3:$B$61,2,FALSE),"")</f>
        <v>PROPES - PRÓ-REITORIA DE PESQUISA / CEM</v>
      </c>
      <c r="G534" s="51" t="str">
        <f>IFERROR(VLOOKUP($B534,'Tabelas auxiliares'!$A$65:$C$102,2,FALSE),"")</f>
        <v>Diárias e passagens nacionais</v>
      </c>
      <c r="H534" s="51" t="str">
        <f>IFERROR(VLOOKUP($B534,'Tabelas auxiliares'!$A$65:$C$102,3,FALSE),"")</f>
        <v>PASSAGENS NACIONAIS / DIÁRIAS NACIONAIS / REEMBOLSO DE PASSAGENS TERRESTRES</v>
      </c>
      <c r="I534" s="144" t="s">
        <v>2072</v>
      </c>
      <c r="J534" s="144" t="s">
        <v>2073</v>
      </c>
      <c r="K534" s="144" t="s">
        <v>2074</v>
      </c>
      <c r="L534" s="144" t="s">
        <v>265</v>
      </c>
      <c r="M534" s="144" t="s">
        <v>176</v>
      </c>
      <c r="N534" s="144" t="s">
        <v>177</v>
      </c>
      <c r="O534" s="144" t="s">
        <v>178</v>
      </c>
      <c r="P534" s="144" t="s">
        <v>288</v>
      </c>
      <c r="Q534" s="144" t="s">
        <v>179</v>
      </c>
      <c r="R534" s="144" t="s">
        <v>176</v>
      </c>
      <c r="S534" s="144" t="s">
        <v>120</v>
      </c>
      <c r="T534" s="144" t="s">
        <v>174</v>
      </c>
      <c r="U534" s="144" t="s">
        <v>119</v>
      </c>
      <c r="V534" s="144" t="s">
        <v>804</v>
      </c>
      <c r="W534" s="144" t="s">
        <v>691</v>
      </c>
      <c r="X534" s="51" t="str">
        <f t="shared" si="16"/>
        <v>3</v>
      </c>
      <c r="Y534" s="51" t="str">
        <f>IF(T534="","",IF(T534&lt;&gt;'Tabelas auxiliares'!$B$236,"FOLHA DE PESSOAL",IF(X534='Tabelas auxiliares'!$A$237,"CUSTEIO",IF(X534='Tabelas auxiliares'!$A$236,"INVESTIMENTO","ERRO - VERIFICAR"))))</f>
        <v>CUSTEIO</v>
      </c>
      <c r="Z534" s="64">
        <f t="shared" si="17"/>
        <v>7000</v>
      </c>
      <c r="AA534" s="146">
        <v>4279.91</v>
      </c>
      <c r="AB534" s="145"/>
      <c r="AC534" s="146">
        <v>2720.09</v>
      </c>
    </row>
    <row r="535" spans="1:29" x14ac:dyDescent="0.25">
      <c r="A535" s="143" t="s">
        <v>1060</v>
      </c>
      <c r="B535" t="s">
        <v>533</v>
      </c>
      <c r="C535" t="s">
        <v>1061</v>
      </c>
      <c r="D535" t="s">
        <v>15</v>
      </c>
      <c r="E535" t="s">
        <v>117</v>
      </c>
      <c r="F535" s="51" t="str">
        <f>IFERROR(VLOOKUP(D535,'Tabelas auxiliares'!$A$3:$B$61,2,FALSE),"")</f>
        <v>PROPES - PRÓ-REITORIA DE PESQUISA / CEM</v>
      </c>
      <c r="G535" s="51" t="str">
        <f>IFERROR(VLOOKUP($B535,'Tabelas auxiliares'!$A$65:$C$102,2,FALSE),"")</f>
        <v>Diárias e passagens nacionais</v>
      </c>
      <c r="H535" s="51" t="str">
        <f>IFERROR(VLOOKUP($B535,'Tabelas auxiliares'!$A$65:$C$102,3,FALSE),"")</f>
        <v>PASSAGENS NACIONAIS / DIÁRIAS NACIONAIS / REEMBOLSO DE PASSAGENS TERRESTRES</v>
      </c>
      <c r="I535" s="144" t="s">
        <v>2072</v>
      </c>
      <c r="J535" s="144" t="s">
        <v>2073</v>
      </c>
      <c r="K535" s="144" t="s">
        <v>2075</v>
      </c>
      <c r="L535" s="144" t="s">
        <v>266</v>
      </c>
      <c r="M535" s="144" t="s">
        <v>176</v>
      </c>
      <c r="N535" s="144" t="s">
        <v>177</v>
      </c>
      <c r="O535" s="144" t="s">
        <v>178</v>
      </c>
      <c r="P535" s="144" t="s">
        <v>288</v>
      </c>
      <c r="Q535" s="144" t="s">
        <v>179</v>
      </c>
      <c r="R535" s="144" t="s">
        <v>176</v>
      </c>
      <c r="S535" s="144" t="s">
        <v>120</v>
      </c>
      <c r="T535" s="144" t="s">
        <v>174</v>
      </c>
      <c r="U535" s="144" t="s">
        <v>119</v>
      </c>
      <c r="V535" s="144" t="s">
        <v>778</v>
      </c>
      <c r="W535" s="144" t="s">
        <v>943</v>
      </c>
      <c r="X535" s="51" t="str">
        <f t="shared" si="16"/>
        <v>3</v>
      </c>
      <c r="Y535" s="51" t="str">
        <f>IF(T535="","",IF(T535&lt;&gt;'Tabelas auxiliares'!$B$236,"FOLHA DE PESSOAL",IF(X535='Tabelas auxiliares'!$A$237,"CUSTEIO",IF(X535='Tabelas auxiliares'!$A$236,"INVESTIMENTO","ERRO - VERIFICAR"))))</f>
        <v>CUSTEIO</v>
      </c>
      <c r="Z535" s="64">
        <f t="shared" si="17"/>
        <v>5000</v>
      </c>
      <c r="AA535" s="146">
        <v>5000</v>
      </c>
      <c r="AB535" s="145"/>
      <c r="AC535" s="145"/>
    </row>
    <row r="536" spans="1:29" x14ac:dyDescent="0.25">
      <c r="A536" s="143" t="s">
        <v>1060</v>
      </c>
      <c r="B536" t="s">
        <v>533</v>
      </c>
      <c r="C536" t="s">
        <v>1061</v>
      </c>
      <c r="D536" t="s">
        <v>15</v>
      </c>
      <c r="E536" t="s">
        <v>117</v>
      </c>
      <c r="F536" s="51" t="str">
        <f>IFERROR(VLOOKUP(D536,'Tabelas auxiliares'!$A$3:$B$61,2,FALSE),"")</f>
        <v>PROPES - PRÓ-REITORIA DE PESQUISA / CEM</v>
      </c>
      <c r="G536" s="51" t="str">
        <f>IFERROR(VLOOKUP($B536,'Tabelas auxiliares'!$A$65:$C$102,2,FALSE),"")</f>
        <v>Diárias e passagens nacionais</v>
      </c>
      <c r="H536" s="51" t="str">
        <f>IFERROR(VLOOKUP($B536,'Tabelas auxiliares'!$A$65:$C$102,3,FALSE),"")</f>
        <v>PASSAGENS NACIONAIS / DIÁRIAS NACIONAIS / REEMBOLSO DE PASSAGENS TERRESTRES</v>
      </c>
      <c r="I536" s="144" t="s">
        <v>2072</v>
      </c>
      <c r="J536" s="144" t="s">
        <v>2073</v>
      </c>
      <c r="K536" s="144" t="s">
        <v>2076</v>
      </c>
      <c r="L536" s="144" t="s">
        <v>267</v>
      </c>
      <c r="M536" s="144" t="s">
        <v>176</v>
      </c>
      <c r="N536" s="144" t="s">
        <v>177</v>
      </c>
      <c r="O536" s="144" t="s">
        <v>178</v>
      </c>
      <c r="P536" s="144" t="s">
        <v>288</v>
      </c>
      <c r="Q536" s="144" t="s">
        <v>179</v>
      </c>
      <c r="R536" s="144" t="s">
        <v>176</v>
      </c>
      <c r="S536" s="144" t="s">
        <v>120</v>
      </c>
      <c r="T536" s="144" t="s">
        <v>174</v>
      </c>
      <c r="U536" s="144" t="s">
        <v>119</v>
      </c>
      <c r="V536" s="144" t="s">
        <v>805</v>
      </c>
      <c r="W536" s="144" t="s">
        <v>983</v>
      </c>
      <c r="X536" s="51" t="str">
        <f t="shared" si="16"/>
        <v>3</v>
      </c>
      <c r="Y536" s="51" t="str">
        <f>IF(T536="","",IF(T536&lt;&gt;'Tabelas auxiliares'!$B$236,"FOLHA DE PESSOAL",IF(X536='Tabelas auxiliares'!$A$237,"CUSTEIO",IF(X536='Tabelas auxiliares'!$A$236,"INVESTIMENTO","ERRO - VERIFICAR"))))</f>
        <v>CUSTEIO</v>
      </c>
      <c r="Z536" s="64">
        <f t="shared" si="17"/>
        <v>3000</v>
      </c>
      <c r="AA536" s="146">
        <v>2754.55</v>
      </c>
      <c r="AB536" s="145"/>
      <c r="AC536" s="146">
        <v>245.45</v>
      </c>
    </row>
    <row r="537" spans="1:29" x14ac:dyDescent="0.25">
      <c r="A537" s="143" t="s">
        <v>1060</v>
      </c>
      <c r="B537" t="s">
        <v>533</v>
      </c>
      <c r="C537" t="s">
        <v>1061</v>
      </c>
      <c r="D537" t="s">
        <v>17</v>
      </c>
      <c r="E537" t="s">
        <v>117</v>
      </c>
      <c r="F537" s="51" t="str">
        <f>IFERROR(VLOOKUP(D537,'Tabelas auxiliares'!$A$3:$B$61,2,FALSE),"")</f>
        <v>GABINETE REITORIA</v>
      </c>
      <c r="G537" s="51" t="str">
        <f>IFERROR(VLOOKUP($B537,'Tabelas auxiliares'!$A$65:$C$102,2,FALSE),"")</f>
        <v>Diárias e passagens nacionais</v>
      </c>
      <c r="H537" s="51" t="str">
        <f>IFERROR(VLOOKUP($B537,'Tabelas auxiliares'!$A$65:$C$102,3,FALSE),"")</f>
        <v>PASSAGENS NACIONAIS / DIÁRIAS NACIONAIS / REEMBOLSO DE PASSAGENS TERRESTRES</v>
      </c>
      <c r="I537" s="144" t="s">
        <v>2077</v>
      </c>
      <c r="J537" s="144" t="s">
        <v>2078</v>
      </c>
      <c r="K537" s="144" t="s">
        <v>2079</v>
      </c>
      <c r="L537" s="144" t="s">
        <v>268</v>
      </c>
      <c r="M537" s="144" t="s">
        <v>176</v>
      </c>
      <c r="N537" s="144" t="s">
        <v>177</v>
      </c>
      <c r="O537" s="144" t="s">
        <v>178</v>
      </c>
      <c r="P537" s="144" t="s">
        <v>288</v>
      </c>
      <c r="Q537" s="144" t="s">
        <v>179</v>
      </c>
      <c r="R537" s="144" t="s">
        <v>176</v>
      </c>
      <c r="S537" s="144" t="s">
        <v>120</v>
      </c>
      <c r="T537" s="144" t="s">
        <v>174</v>
      </c>
      <c r="U537" s="144" t="s">
        <v>119</v>
      </c>
      <c r="V537" s="144" t="s">
        <v>804</v>
      </c>
      <c r="W537" s="144" t="s">
        <v>691</v>
      </c>
      <c r="X537" s="51" t="str">
        <f t="shared" si="16"/>
        <v>3</v>
      </c>
      <c r="Y537" s="51" t="str">
        <f>IF(T537="","",IF(T537&lt;&gt;'Tabelas auxiliares'!$B$236,"FOLHA DE PESSOAL",IF(X537='Tabelas auxiliares'!$A$237,"CUSTEIO",IF(X537='Tabelas auxiliares'!$A$236,"INVESTIMENTO","ERRO - VERIFICAR"))))</f>
        <v>CUSTEIO</v>
      </c>
      <c r="Z537" s="64">
        <f t="shared" si="17"/>
        <v>21000</v>
      </c>
      <c r="AA537" s="146">
        <v>8133.01</v>
      </c>
      <c r="AB537" s="145"/>
      <c r="AC537" s="146">
        <v>12866.99</v>
      </c>
    </row>
    <row r="538" spans="1:29" x14ac:dyDescent="0.25">
      <c r="A538" s="143" t="s">
        <v>1060</v>
      </c>
      <c r="B538" t="s">
        <v>533</v>
      </c>
      <c r="C538" t="s">
        <v>1061</v>
      </c>
      <c r="D538" t="s">
        <v>17</v>
      </c>
      <c r="E538" t="s">
        <v>117</v>
      </c>
      <c r="F538" s="51" t="str">
        <f>IFERROR(VLOOKUP(D538,'Tabelas auxiliares'!$A$3:$B$61,2,FALSE),"")</f>
        <v>GABINETE REITORIA</v>
      </c>
      <c r="G538" s="51" t="str">
        <f>IFERROR(VLOOKUP($B538,'Tabelas auxiliares'!$A$65:$C$102,2,FALSE),"")</f>
        <v>Diárias e passagens nacionais</v>
      </c>
      <c r="H538" s="51" t="str">
        <f>IFERROR(VLOOKUP($B538,'Tabelas auxiliares'!$A$65:$C$102,3,FALSE),"")</f>
        <v>PASSAGENS NACIONAIS / DIÁRIAS NACIONAIS / REEMBOLSO DE PASSAGENS TERRESTRES</v>
      </c>
      <c r="I538" s="144" t="s">
        <v>2080</v>
      </c>
      <c r="J538" s="144" t="s">
        <v>2078</v>
      </c>
      <c r="K538" s="144" t="s">
        <v>2081</v>
      </c>
      <c r="L538" s="144" t="s">
        <v>286</v>
      </c>
      <c r="M538" s="144" t="s">
        <v>176</v>
      </c>
      <c r="N538" s="144" t="s">
        <v>177</v>
      </c>
      <c r="O538" s="144" t="s">
        <v>178</v>
      </c>
      <c r="P538" s="144" t="s">
        <v>288</v>
      </c>
      <c r="Q538" s="144" t="s">
        <v>179</v>
      </c>
      <c r="R538" s="144" t="s">
        <v>176</v>
      </c>
      <c r="S538" s="144" t="s">
        <v>120</v>
      </c>
      <c r="T538" s="144" t="s">
        <v>174</v>
      </c>
      <c r="U538" s="144" t="s">
        <v>119</v>
      </c>
      <c r="V538" s="144" t="s">
        <v>778</v>
      </c>
      <c r="W538" s="144" t="s">
        <v>943</v>
      </c>
      <c r="X538" s="51" t="str">
        <f t="shared" si="16"/>
        <v>3</v>
      </c>
      <c r="Y538" s="51" t="str">
        <f>IF(T538="","",IF(T538&lt;&gt;'Tabelas auxiliares'!$B$236,"FOLHA DE PESSOAL",IF(X538='Tabelas auxiliares'!$A$237,"CUSTEIO",IF(X538='Tabelas auxiliares'!$A$236,"INVESTIMENTO","ERRO - VERIFICAR"))))</f>
        <v>CUSTEIO</v>
      </c>
      <c r="Z538" s="64">
        <f t="shared" si="17"/>
        <v>20000</v>
      </c>
      <c r="AA538" s="146">
        <v>20000</v>
      </c>
      <c r="AB538" s="145"/>
      <c r="AC538" s="145"/>
    </row>
    <row r="539" spans="1:29" x14ac:dyDescent="0.25">
      <c r="A539" s="143" t="s">
        <v>1060</v>
      </c>
      <c r="B539" t="s">
        <v>533</v>
      </c>
      <c r="C539" t="s">
        <v>1061</v>
      </c>
      <c r="D539" t="s">
        <v>19</v>
      </c>
      <c r="E539" t="s">
        <v>117</v>
      </c>
      <c r="F539" s="51" t="str">
        <f>IFERROR(VLOOKUP(D539,'Tabelas auxiliares'!$A$3:$B$61,2,FALSE),"")</f>
        <v>AUDIN - AUDITORIA INTERNA</v>
      </c>
      <c r="G539" s="51" t="str">
        <f>IFERROR(VLOOKUP($B539,'Tabelas auxiliares'!$A$65:$C$102,2,FALSE),"")</f>
        <v>Diárias e passagens nacionais</v>
      </c>
      <c r="H539" s="51" t="str">
        <f>IFERROR(VLOOKUP($B539,'Tabelas auxiliares'!$A$65:$C$102,3,FALSE),"")</f>
        <v>PASSAGENS NACIONAIS / DIÁRIAS NACIONAIS / REEMBOLSO DE PASSAGENS TERRESTRES</v>
      </c>
      <c r="I539" s="144" t="s">
        <v>2082</v>
      </c>
      <c r="J539" s="144" t="s">
        <v>2083</v>
      </c>
      <c r="K539" s="144" t="s">
        <v>2084</v>
      </c>
      <c r="L539" s="144" t="s">
        <v>436</v>
      </c>
      <c r="M539" s="144" t="s">
        <v>176</v>
      </c>
      <c r="N539" s="144" t="s">
        <v>177</v>
      </c>
      <c r="O539" s="144" t="s">
        <v>178</v>
      </c>
      <c r="P539" s="144" t="s">
        <v>288</v>
      </c>
      <c r="Q539" s="144" t="s">
        <v>179</v>
      </c>
      <c r="R539" s="144" t="s">
        <v>176</v>
      </c>
      <c r="S539" s="144" t="s">
        <v>120</v>
      </c>
      <c r="T539" s="144" t="s">
        <v>174</v>
      </c>
      <c r="U539" s="144" t="s">
        <v>119</v>
      </c>
      <c r="V539" s="144" t="s">
        <v>804</v>
      </c>
      <c r="W539" s="144" t="s">
        <v>691</v>
      </c>
      <c r="X539" s="51" t="str">
        <f t="shared" si="16"/>
        <v>3</v>
      </c>
      <c r="Y539" s="51" t="str">
        <f>IF(T539="","",IF(T539&lt;&gt;'Tabelas auxiliares'!$B$236,"FOLHA DE PESSOAL",IF(X539='Tabelas auxiliares'!$A$237,"CUSTEIO",IF(X539='Tabelas auxiliares'!$A$236,"INVESTIMENTO","ERRO - VERIFICAR"))))</f>
        <v>CUSTEIO</v>
      </c>
      <c r="Z539" s="64">
        <f t="shared" si="17"/>
        <v>7200</v>
      </c>
      <c r="AA539" s="146">
        <v>5867.13</v>
      </c>
      <c r="AB539" s="145"/>
      <c r="AC539" s="146">
        <v>1332.87</v>
      </c>
    </row>
    <row r="540" spans="1:29" x14ac:dyDescent="0.25">
      <c r="A540" s="143" t="s">
        <v>1060</v>
      </c>
      <c r="B540" t="s">
        <v>533</v>
      </c>
      <c r="C540" t="s">
        <v>1061</v>
      </c>
      <c r="D540" t="s">
        <v>27</v>
      </c>
      <c r="E540" t="s">
        <v>117</v>
      </c>
      <c r="F540" s="51" t="str">
        <f>IFERROR(VLOOKUP(D540,'Tabelas auxiliares'!$A$3:$B$61,2,FALSE),"")</f>
        <v>ACI - ASSESSORIA DE COMUNICAÇÃO E IMPRENSA</v>
      </c>
      <c r="G540" s="51" t="str">
        <f>IFERROR(VLOOKUP($B540,'Tabelas auxiliares'!$A$65:$C$102,2,FALSE),"")</f>
        <v>Diárias e passagens nacionais</v>
      </c>
      <c r="H540" s="51" t="str">
        <f>IFERROR(VLOOKUP($B540,'Tabelas auxiliares'!$A$65:$C$102,3,FALSE),"")</f>
        <v>PASSAGENS NACIONAIS / DIÁRIAS NACIONAIS / REEMBOLSO DE PASSAGENS TERRESTRES</v>
      </c>
      <c r="I540" s="144" t="s">
        <v>1427</v>
      </c>
      <c r="J540" s="144" t="s">
        <v>2085</v>
      </c>
      <c r="K540" s="144" t="s">
        <v>2086</v>
      </c>
      <c r="L540" s="144" t="s">
        <v>984</v>
      </c>
      <c r="M540" s="144" t="s">
        <v>176</v>
      </c>
      <c r="N540" s="144" t="s">
        <v>177</v>
      </c>
      <c r="O540" s="144" t="s">
        <v>178</v>
      </c>
      <c r="P540" s="144" t="s">
        <v>288</v>
      </c>
      <c r="Q540" s="144" t="s">
        <v>179</v>
      </c>
      <c r="R540" s="144" t="s">
        <v>176</v>
      </c>
      <c r="S540" s="144" t="s">
        <v>120</v>
      </c>
      <c r="T540" s="144" t="s">
        <v>174</v>
      </c>
      <c r="U540" s="144" t="s">
        <v>119</v>
      </c>
      <c r="V540" s="144" t="s">
        <v>804</v>
      </c>
      <c r="W540" s="144" t="s">
        <v>691</v>
      </c>
      <c r="X540" s="51" t="str">
        <f t="shared" si="16"/>
        <v>3</v>
      </c>
      <c r="Y540" s="51" t="str">
        <f>IF(T540="","",IF(T540&lt;&gt;'Tabelas auxiliares'!$B$236,"FOLHA DE PESSOAL",IF(X540='Tabelas auxiliares'!$A$237,"CUSTEIO",IF(X540='Tabelas auxiliares'!$A$236,"INVESTIMENTO","ERRO - VERIFICAR"))))</f>
        <v>CUSTEIO</v>
      </c>
      <c r="Z540" s="64">
        <f t="shared" si="17"/>
        <v>6000</v>
      </c>
      <c r="AA540" s="146">
        <v>4110.8100000000004</v>
      </c>
      <c r="AB540" s="145"/>
      <c r="AC540" s="146">
        <v>1889.19</v>
      </c>
    </row>
    <row r="541" spans="1:29" x14ac:dyDescent="0.25">
      <c r="A541" s="143" t="s">
        <v>1060</v>
      </c>
      <c r="B541" t="s">
        <v>533</v>
      </c>
      <c r="C541" t="s">
        <v>1061</v>
      </c>
      <c r="D541" t="s">
        <v>41</v>
      </c>
      <c r="E541" t="s">
        <v>117</v>
      </c>
      <c r="F541" s="51" t="str">
        <f>IFERROR(VLOOKUP(D541,'Tabelas auxiliares'!$A$3:$B$61,2,FALSE),"")</f>
        <v>CECS - CENTRO DE ENG., MODELAGEM E CIÊNCIAS SOCIAIS APLICADAS</v>
      </c>
      <c r="G541" s="51" t="str">
        <f>IFERROR(VLOOKUP($B541,'Tabelas auxiliares'!$A$65:$C$102,2,FALSE),"")</f>
        <v>Diárias e passagens nacionais</v>
      </c>
      <c r="H541" s="51" t="str">
        <f>IFERROR(VLOOKUP($B541,'Tabelas auxiliares'!$A$65:$C$102,3,FALSE),"")</f>
        <v>PASSAGENS NACIONAIS / DIÁRIAS NACIONAIS / REEMBOLSO DE PASSAGENS TERRESTRES</v>
      </c>
      <c r="I541" s="144" t="s">
        <v>1815</v>
      </c>
      <c r="J541" s="144" t="s">
        <v>2087</v>
      </c>
      <c r="K541" s="144" t="s">
        <v>2088</v>
      </c>
      <c r="L541" s="144" t="s">
        <v>269</v>
      </c>
      <c r="M541" s="144" t="s">
        <v>176</v>
      </c>
      <c r="N541" s="144" t="s">
        <v>177</v>
      </c>
      <c r="O541" s="144" t="s">
        <v>178</v>
      </c>
      <c r="P541" s="144" t="s">
        <v>288</v>
      </c>
      <c r="Q541" s="144" t="s">
        <v>179</v>
      </c>
      <c r="R541" s="144" t="s">
        <v>176</v>
      </c>
      <c r="S541" s="144" t="s">
        <v>120</v>
      </c>
      <c r="T541" s="144" t="s">
        <v>174</v>
      </c>
      <c r="U541" s="144" t="s">
        <v>119</v>
      </c>
      <c r="V541" s="144" t="s">
        <v>804</v>
      </c>
      <c r="W541" s="144" t="s">
        <v>691</v>
      </c>
      <c r="X541" s="51" t="str">
        <f t="shared" si="16"/>
        <v>3</v>
      </c>
      <c r="Y541" s="51" t="str">
        <f>IF(T541="","",IF(T541&lt;&gt;'Tabelas auxiliares'!$B$236,"FOLHA DE PESSOAL",IF(X541='Tabelas auxiliares'!$A$237,"CUSTEIO",IF(X541='Tabelas auxiliares'!$A$236,"INVESTIMENTO","ERRO - VERIFICAR"))))</f>
        <v>CUSTEIO</v>
      </c>
      <c r="Z541" s="64">
        <f t="shared" si="17"/>
        <v>20000</v>
      </c>
      <c r="AA541" s="146">
        <v>15588.54</v>
      </c>
      <c r="AB541" s="145"/>
      <c r="AC541" s="146">
        <v>4411.46</v>
      </c>
    </row>
    <row r="542" spans="1:29" x14ac:dyDescent="0.25">
      <c r="A542" s="143" t="s">
        <v>1060</v>
      </c>
      <c r="B542" t="s">
        <v>533</v>
      </c>
      <c r="C542" t="s">
        <v>1061</v>
      </c>
      <c r="D542" t="s">
        <v>41</v>
      </c>
      <c r="E542" t="s">
        <v>117</v>
      </c>
      <c r="F542" s="51" t="str">
        <f>IFERROR(VLOOKUP(D542,'Tabelas auxiliares'!$A$3:$B$61,2,FALSE),"")</f>
        <v>CECS - CENTRO DE ENG., MODELAGEM E CIÊNCIAS SOCIAIS APLICADAS</v>
      </c>
      <c r="G542" s="51" t="str">
        <f>IFERROR(VLOOKUP($B542,'Tabelas auxiliares'!$A$65:$C$102,2,FALSE),"")</f>
        <v>Diárias e passagens nacionais</v>
      </c>
      <c r="H542" s="51" t="str">
        <f>IFERROR(VLOOKUP($B542,'Tabelas auxiliares'!$A$65:$C$102,3,FALSE),"")</f>
        <v>PASSAGENS NACIONAIS / DIÁRIAS NACIONAIS / REEMBOLSO DE PASSAGENS TERRESTRES</v>
      </c>
      <c r="I542" s="144" t="s">
        <v>2082</v>
      </c>
      <c r="J542" s="144" t="s">
        <v>2087</v>
      </c>
      <c r="K542" s="144" t="s">
        <v>2089</v>
      </c>
      <c r="L542" s="144" t="s">
        <v>437</v>
      </c>
      <c r="M542" s="144" t="s">
        <v>176</v>
      </c>
      <c r="N542" s="144" t="s">
        <v>177</v>
      </c>
      <c r="O542" s="144" t="s">
        <v>178</v>
      </c>
      <c r="P542" s="144" t="s">
        <v>288</v>
      </c>
      <c r="Q542" s="144" t="s">
        <v>179</v>
      </c>
      <c r="R542" s="144" t="s">
        <v>176</v>
      </c>
      <c r="S542" s="144" t="s">
        <v>120</v>
      </c>
      <c r="T542" s="144" t="s">
        <v>174</v>
      </c>
      <c r="U542" s="144" t="s">
        <v>119</v>
      </c>
      <c r="V542" s="144" t="s">
        <v>778</v>
      </c>
      <c r="W542" s="144" t="s">
        <v>943</v>
      </c>
      <c r="X542" s="51" t="str">
        <f t="shared" si="16"/>
        <v>3</v>
      </c>
      <c r="Y542" s="51" t="str">
        <f>IF(T542="","",IF(T542&lt;&gt;'Tabelas auxiliares'!$B$236,"FOLHA DE PESSOAL",IF(X542='Tabelas auxiliares'!$A$237,"CUSTEIO",IF(X542='Tabelas auxiliares'!$A$236,"INVESTIMENTO","ERRO - VERIFICAR"))))</f>
        <v>CUSTEIO</v>
      </c>
      <c r="Z542" s="64">
        <f t="shared" si="17"/>
        <v>20000</v>
      </c>
      <c r="AA542" s="146">
        <v>16495.22</v>
      </c>
      <c r="AB542" s="145"/>
      <c r="AC542" s="146">
        <v>3504.78</v>
      </c>
    </row>
    <row r="543" spans="1:29" x14ac:dyDescent="0.25">
      <c r="A543" s="143" t="s">
        <v>1060</v>
      </c>
      <c r="B543" t="s">
        <v>533</v>
      </c>
      <c r="C543" t="s">
        <v>1061</v>
      </c>
      <c r="D543" t="s">
        <v>41</v>
      </c>
      <c r="E543" t="s">
        <v>117</v>
      </c>
      <c r="F543" s="51" t="str">
        <f>IFERROR(VLOOKUP(D543,'Tabelas auxiliares'!$A$3:$B$61,2,FALSE),"")</f>
        <v>CECS - CENTRO DE ENG., MODELAGEM E CIÊNCIAS SOCIAIS APLICADAS</v>
      </c>
      <c r="G543" s="51" t="str">
        <f>IFERROR(VLOOKUP($B543,'Tabelas auxiliares'!$A$65:$C$102,2,FALSE),"")</f>
        <v>Diárias e passagens nacionais</v>
      </c>
      <c r="H543" s="51" t="str">
        <f>IFERROR(VLOOKUP($B543,'Tabelas auxiliares'!$A$65:$C$102,3,FALSE),"")</f>
        <v>PASSAGENS NACIONAIS / DIÁRIAS NACIONAIS / REEMBOLSO DE PASSAGENS TERRESTRES</v>
      </c>
      <c r="I543" s="144" t="s">
        <v>2082</v>
      </c>
      <c r="J543" s="144" t="s">
        <v>2087</v>
      </c>
      <c r="K543" s="144" t="s">
        <v>2090</v>
      </c>
      <c r="L543" s="144" t="s">
        <v>438</v>
      </c>
      <c r="M543" s="144" t="s">
        <v>176</v>
      </c>
      <c r="N543" s="144" t="s">
        <v>177</v>
      </c>
      <c r="O543" s="144" t="s">
        <v>178</v>
      </c>
      <c r="P543" s="144" t="s">
        <v>288</v>
      </c>
      <c r="Q543" s="144" t="s">
        <v>179</v>
      </c>
      <c r="R543" s="144" t="s">
        <v>176</v>
      </c>
      <c r="S543" s="144" t="s">
        <v>120</v>
      </c>
      <c r="T543" s="144" t="s">
        <v>174</v>
      </c>
      <c r="U543" s="144" t="s">
        <v>119</v>
      </c>
      <c r="V543" s="144" t="s">
        <v>805</v>
      </c>
      <c r="W543" s="144" t="s">
        <v>983</v>
      </c>
      <c r="X543" s="51" t="str">
        <f t="shared" si="16"/>
        <v>3</v>
      </c>
      <c r="Y543" s="51" t="str">
        <f>IF(T543="","",IF(T543&lt;&gt;'Tabelas auxiliares'!$B$236,"FOLHA DE PESSOAL",IF(X543='Tabelas auxiliares'!$A$237,"CUSTEIO",IF(X543='Tabelas auxiliares'!$A$236,"INVESTIMENTO","ERRO - VERIFICAR"))))</f>
        <v>CUSTEIO</v>
      </c>
      <c r="Z543" s="64">
        <f t="shared" si="17"/>
        <v>10000</v>
      </c>
      <c r="AA543" s="146">
        <v>10000</v>
      </c>
      <c r="AB543" s="145"/>
      <c r="AC543" s="145"/>
    </row>
    <row r="544" spans="1:29" x14ac:dyDescent="0.25">
      <c r="A544" s="143" t="s">
        <v>1060</v>
      </c>
      <c r="B544" t="s">
        <v>533</v>
      </c>
      <c r="C544" t="s">
        <v>1061</v>
      </c>
      <c r="D544" t="s">
        <v>45</v>
      </c>
      <c r="E544" t="s">
        <v>117</v>
      </c>
      <c r="F544" s="51" t="str">
        <f>IFERROR(VLOOKUP(D544,'Tabelas auxiliares'!$A$3:$B$61,2,FALSE),"")</f>
        <v>CMCC - CENTRO DE MATEMÁTICA, COMPUTAÇÃO E COGNIÇÃO</v>
      </c>
      <c r="G544" s="51" t="str">
        <f>IFERROR(VLOOKUP($B544,'Tabelas auxiliares'!$A$65:$C$102,2,FALSE),"")</f>
        <v>Diárias e passagens nacionais</v>
      </c>
      <c r="H544" s="51" t="str">
        <f>IFERROR(VLOOKUP($B544,'Tabelas auxiliares'!$A$65:$C$102,3,FALSE),"")</f>
        <v>PASSAGENS NACIONAIS / DIÁRIAS NACIONAIS / REEMBOLSO DE PASSAGENS TERRESTRES</v>
      </c>
      <c r="I544" s="144" t="s">
        <v>1220</v>
      </c>
      <c r="J544" s="144" t="s">
        <v>1811</v>
      </c>
      <c r="K544" s="144" t="s">
        <v>2091</v>
      </c>
      <c r="L544" s="144" t="s">
        <v>270</v>
      </c>
      <c r="M544" s="144" t="s">
        <v>176</v>
      </c>
      <c r="N544" s="144" t="s">
        <v>177</v>
      </c>
      <c r="O544" s="144" t="s">
        <v>178</v>
      </c>
      <c r="P544" s="144" t="s">
        <v>288</v>
      </c>
      <c r="Q544" s="144" t="s">
        <v>179</v>
      </c>
      <c r="R544" s="144" t="s">
        <v>176</v>
      </c>
      <c r="S544" s="144" t="s">
        <v>120</v>
      </c>
      <c r="T544" s="144" t="s">
        <v>174</v>
      </c>
      <c r="U544" s="144" t="s">
        <v>119</v>
      </c>
      <c r="V544" s="144" t="s">
        <v>804</v>
      </c>
      <c r="W544" s="144" t="s">
        <v>691</v>
      </c>
      <c r="X544" s="51" t="str">
        <f t="shared" si="16"/>
        <v>3</v>
      </c>
      <c r="Y544" s="51" t="str">
        <f>IF(T544="","",IF(T544&lt;&gt;'Tabelas auxiliares'!$B$236,"FOLHA DE PESSOAL",IF(X544='Tabelas auxiliares'!$A$237,"CUSTEIO",IF(X544='Tabelas auxiliares'!$A$236,"INVESTIMENTO","ERRO - VERIFICAR"))))</f>
        <v>CUSTEIO</v>
      </c>
      <c r="Z544" s="64">
        <f t="shared" si="17"/>
        <v>8000</v>
      </c>
      <c r="AA544" s="146">
        <v>7297.54</v>
      </c>
      <c r="AB544" s="145"/>
      <c r="AC544" s="146">
        <v>702.46</v>
      </c>
    </row>
    <row r="545" spans="1:29" x14ac:dyDescent="0.25">
      <c r="A545" s="143" t="s">
        <v>1060</v>
      </c>
      <c r="B545" t="s">
        <v>533</v>
      </c>
      <c r="C545" t="s">
        <v>1061</v>
      </c>
      <c r="D545" t="s">
        <v>45</v>
      </c>
      <c r="E545" t="s">
        <v>117</v>
      </c>
      <c r="F545" s="51" t="str">
        <f>IFERROR(VLOOKUP(D545,'Tabelas auxiliares'!$A$3:$B$61,2,FALSE),"")</f>
        <v>CMCC - CENTRO DE MATEMÁTICA, COMPUTAÇÃO E COGNIÇÃO</v>
      </c>
      <c r="G545" s="51" t="str">
        <f>IFERROR(VLOOKUP($B545,'Tabelas auxiliares'!$A$65:$C$102,2,FALSE),"")</f>
        <v>Diárias e passagens nacionais</v>
      </c>
      <c r="H545" s="51" t="str">
        <f>IFERROR(VLOOKUP($B545,'Tabelas auxiliares'!$A$65:$C$102,3,FALSE),"")</f>
        <v>PASSAGENS NACIONAIS / DIÁRIAS NACIONAIS / REEMBOLSO DE PASSAGENS TERRESTRES</v>
      </c>
      <c r="I545" s="144" t="s">
        <v>1220</v>
      </c>
      <c r="J545" s="144" t="s">
        <v>1811</v>
      </c>
      <c r="K545" s="144" t="s">
        <v>2092</v>
      </c>
      <c r="L545" s="144" t="s">
        <v>271</v>
      </c>
      <c r="M545" s="144" t="s">
        <v>176</v>
      </c>
      <c r="N545" s="144" t="s">
        <v>177</v>
      </c>
      <c r="O545" s="144" t="s">
        <v>178</v>
      </c>
      <c r="P545" s="144" t="s">
        <v>288</v>
      </c>
      <c r="Q545" s="144" t="s">
        <v>179</v>
      </c>
      <c r="R545" s="144" t="s">
        <v>176</v>
      </c>
      <c r="S545" s="144" t="s">
        <v>120</v>
      </c>
      <c r="T545" s="144" t="s">
        <v>174</v>
      </c>
      <c r="U545" s="144" t="s">
        <v>119</v>
      </c>
      <c r="V545" s="144" t="s">
        <v>805</v>
      </c>
      <c r="W545" s="144" t="s">
        <v>983</v>
      </c>
      <c r="X545" s="51" t="str">
        <f t="shared" si="16"/>
        <v>3</v>
      </c>
      <c r="Y545" s="51" t="str">
        <f>IF(T545="","",IF(T545&lt;&gt;'Tabelas auxiliares'!$B$236,"FOLHA DE PESSOAL",IF(X545='Tabelas auxiliares'!$A$237,"CUSTEIO",IF(X545='Tabelas auxiliares'!$A$236,"INVESTIMENTO","ERRO - VERIFICAR"))))</f>
        <v>CUSTEIO</v>
      </c>
      <c r="Z545" s="64">
        <f t="shared" si="17"/>
        <v>1000</v>
      </c>
      <c r="AA545" s="146">
        <v>1000</v>
      </c>
      <c r="AB545" s="145"/>
      <c r="AC545" s="145"/>
    </row>
    <row r="546" spans="1:29" x14ac:dyDescent="0.25">
      <c r="A546" s="143" t="s">
        <v>1060</v>
      </c>
      <c r="B546" t="s">
        <v>533</v>
      </c>
      <c r="C546" t="s">
        <v>1061</v>
      </c>
      <c r="D546" t="s">
        <v>49</v>
      </c>
      <c r="E546" t="s">
        <v>117</v>
      </c>
      <c r="F546" s="51" t="str">
        <f>IFERROR(VLOOKUP(D546,'Tabelas auxiliares'!$A$3:$B$61,2,FALSE),"")</f>
        <v>CCNH - CENTRO DE CIÊNCIAS NATURAIS E HUMANAS</v>
      </c>
      <c r="G546" s="51" t="str">
        <f>IFERROR(VLOOKUP($B546,'Tabelas auxiliares'!$A$65:$C$102,2,FALSE),"")</f>
        <v>Diárias e passagens nacionais</v>
      </c>
      <c r="H546" s="51" t="str">
        <f>IFERROR(VLOOKUP($B546,'Tabelas auxiliares'!$A$65:$C$102,3,FALSE),"")</f>
        <v>PASSAGENS NACIONAIS / DIÁRIAS NACIONAIS / REEMBOLSO DE PASSAGENS TERRESTRES</v>
      </c>
      <c r="I546" s="144" t="s">
        <v>1556</v>
      </c>
      <c r="J546" s="144" t="s">
        <v>1813</v>
      </c>
      <c r="K546" s="144" t="s">
        <v>2093</v>
      </c>
      <c r="L546" s="144" t="s">
        <v>272</v>
      </c>
      <c r="M546" s="144" t="s">
        <v>176</v>
      </c>
      <c r="N546" s="144" t="s">
        <v>177</v>
      </c>
      <c r="O546" s="144" t="s">
        <v>178</v>
      </c>
      <c r="P546" s="144" t="s">
        <v>288</v>
      </c>
      <c r="Q546" s="144" t="s">
        <v>179</v>
      </c>
      <c r="R546" s="144" t="s">
        <v>176</v>
      </c>
      <c r="S546" s="144" t="s">
        <v>120</v>
      </c>
      <c r="T546" s="144" t="s">
        <v>174</v>
      </c>
      <c r="U546" s="144" t="s">
        <v>119</v>
      </c>
      <c r="V546" s="144" t="s">
        <v>804</v>
      </c>
      <c r="W546" s="144" t="s">
        <v>691</v>
      </c>
      <c r="X546" s="51" t="str">
        <f t="shared" si="16"/>
        <v>3</v>
      </c>
      <c r="Y546" s="51" t="str">
        <f>IF(T546="","",IF(T546&lt;&gt;'Tabelas auxiliares'!$B$236,"FOLHA DE PESSOAL",IF(X546='Tabelas auxiliares'!$A$237,"CUSTEIO",IF(X546='Tabelas auxiliares'!$A$236,"INVESTIMENTO","ERRO - VERIFICAR"))))</f>
        <v>CUSTEIO</v>
      </c>
      <c r="Z546" s="64">
        <f t="shared" si="17"/>
        <v>20995.629999999997</v>
      </c>
      <c r="AA546" s="146">
        <v>9353</v>
      </c>
      <c r="AB546" s="145"/>
      <c r="AC546" s="146">
        <v>11642.63</v>
      </c>
    </row>
    <row r="547" spans="1:29" x14ac:dyDescent="0.25">
      <c r="A547" s="143" t="s">
        <v>1060</v>
      </c>
      <c r="B547" t="s">
        <v>533</v>
      </c>
      <c r="C547" t="s">
        <v>1061</v>
      </c>
      <c r="D547" t="s">
        <v>49</v>
      </c>
      <c r="E547" t="s">
        <v>117</v>
      </c>
      <c r="F547" s="51" t="str">
        <f>IFERROR(VLOOKUP(D547,'Tabelas auxiliares'!$A$3:$B$61,2,FALSE),"")</f>
        <v>CCNH - CENTRO DE CIÊNCIAS NATURAIS E HUMANAS</v>
      </c>
      <c r="G547" s="51" t="str">
        <f>IFERROR(VLOOKUP($B547,'Tabelas auxiliares'!$A$65:$C$102,2,FALSE),"")</f>
        <v>Diárias e passagens nacionais</v>
      </c>
      <c r="H547" s="51" t="str">
        <f>IFERROR(VLOOKUP($B547,'Tabelas auxiliares'!$A$65:$C$102,3,FALSE),"")</f>
        <v>PASSAGENS NACIONAIS / DIÁRIAS NACIONAIS / REEMBOLSO DE PASSAGENS TERRESTRES</v>
      </c>
      <c r="I547" s="144" t="s">
        <v>1254</v>
      </c>
      <c r="J547" s="144" t="s">
        <v>1813</v>
      </c>
      <c r="K547" s="144" t="s">
        <v>2094</v>
      </c>
      <c r="L547" s="144" t="s">
        <v>1029</v>
      </c>
      <c r="M547" s="144" t="s">
        <v>176</v>
      </c>
      <c r="N547" s="144" t="s">
        <v>177</v>
      </c>
      <c r="O547" s="144" t="s">
        <v>178</v>
      </c>
      <c r="P547" s="144" t="s">
        <v>288</v>
      </c>
      <c r="Q547" s="144" t="s">
        <v>179</v>
      </c>
      <c r="R547" s="144" t="s">
        <v>176</v>
      </c>
      <c r="S547" s="144" t="s">
        <v>120</v>
      </c>
      <c r="T547" s="144" t="s">
        <v>174</v>
      </c>
      <c r="U547" s="144" t="s">
        <v>119</v>
      </c>
      <c r="V547" s="144" t="s">
        <v>805</v>
      </c>
      <c r="W547" s="144" t="s">
        <v>983</v>
      </c>
      <c r="X547" s="51" t="str">
        <f t="shared" si="16"/>
        <v>3</v>
      </c>
      <c r="Y547" s="51" t="str">
        <f>IF(T547="","",IF(T547&lt;&gt;'Tabelas auxiliares'!$B$236,"FOLHA DE PESSOAL",IF(X547='Tabelas auxiliares'!$A$237,"CUSTEIO",IF(X547='Tabelas auxiliares'!$A$236,"INVESTIMENTO","ERRO - VERIFICAR"))))</f>
        <v>CUSTEIO</v>
      </c>
      <c r="Z547" s="64">
        <f t="shared" si="17"/>
        <v>1148.1500000000001</v>
      </c>
      <c r="AA547" s="146">
        <v>1148.1500000000001</v>
      </c>
      <c r="AB547" s="145"/>
      <c r="AC547" s="145"/>
    </row>
    <row r="548" spans="1:29" x14ac:dyDescent="0.25">
      <c r="A548" s="143" t="s">
        <v>1060</v>
      </c>
      <c r="B548" t="s">
        <v>533</v>
      </c>
      <c r="C548" t="s">
        <v>1061</v>
      </c>
      <c r="D548" t="s">
        <v>53</v>
      </c>
      <c r="E548" t="s">
        <v>117</v>
      </c>
      <c r="F548" s="51" t="str">
        <f>IFERROR(VLOOKUP(D548,'Tabelas auxiliares'!$A$3:$B$61,2,FALSE),"")</f>
        <v>PROGRAD - PRÓ-REITORIA DE GRADUAÇÃO</v>
      </c>
      <c r="G548" s="51" t="str">
        <f>IFERROR(VLOOKUP($B548,'Tabelas auxiliares'!$A$65:$C$102,2,FALSE),"")</f>
        <v>Diárias e passagens nacionais</v>
      </c>
      <c r="H548" s="51" t="str">
        <f>IFERROR(VLOOKUP($B548,'Tabelas auxiliares'!$A$65:$C$102,3,FALSE),"")</f>
        <v>PASSAGENS NACIONAIS / DIÁRIAS NACIONAIS / REEMBOLSO DE PASSAGENS TERRESTRES</v>
      </c>
      <c r="I548" s="144" t="s">
        <v>1815</v>
      </c>
      <c r="J548" s="144" t="s">
        <v>2095</v>
      </c>
      <c r="K548" s="144" t="s">
        <v>2096</v>
      </c>
      <c r="L548" s="144" t="s">
        <v>273</v>
      </c>
      <c r="M548" s="144" t="s">
        <v>176</v>
      </c>
      <c r="N548" s="144" t="s">
        <v>177</v>
      </c>
      <c r="O548" s="144" t="s">
        <v>178</v>
      </c>
      <c r="P548" s="144" t="s">
        <v>288</v>
      </c>
      <c r="Q548" s="144" t="s">
        <v>179</v>
      </c>
      <c r="R548" s="144" t="s">
        <v>176</v>
      </c>
      <c r="S548" s="144" t="s">
        <v>120</v>
      </c>
      <c r="T548" s="144" t="s">
        <v>174</v>
      </c>
      <c r="U548" s="144" t="s">
        <v>119</v>
      </c>
      <c r="V548" s="144" t="s">
        <v>804</v>
      </c>
      <c r="W548" s="144" t="s">
        <v>691</v>
      </c>
      <c r="X548" s="51" t="str">
        <f t="shared" si="16"/>
        <v>3</v>
      </c>
      <c r="Y548" s="51" t="str">
        <f>IF(T548="","",IF(T548&lt;&gt;'Tabelas auxiliares'!$B$236,"FOLHA DE PESSOAL",IF(X548='Tabelas auxiliares'!$A$237,"CUSTEIO",IF(X548='Tabelas auxiliares'!$A$236,"INVESTIMENTO","ERRO - VERIFICAR"))))</f>
        <v>CUSTEIO</v>
      </c>
      <c r="Z548" s="64">
        <f t="shared" si="17"/>
        <v>5703.59</v>
      </c>
      <c r="AA548" s="146">
        <v>3041.38</v>
      </c>
      <c r="AB548" s="145"/>
      <c r="AC548" s="146">
        <v>2662.21</v>
      </c>
    </row>
    <row r="549" spans="1:29" x14ac:dyDescent="0.25">
      <c r="A549" s="143" t="s">
        <v>1060</v>
      </c>
      <c r="B549" t="s">
        <v>533</v>
      </c>
      <c r="C549" t="s">
        <v>1061</v>
      </c>
      <c r="D549" t="s">
        <v>55</v>
      </c>
      <c r="E549" t="s">
        <v>117</v>
      </c>
      <c r="F549" s="51" t="str">
        <f>IFERROR(VLOOKUP(D549,'Tabelas auxiliares'!$A$3:$B$61,2,FALSE),"")</f>
        <v>PROEC - PRÓ-REITORIA DE EXTENSÃO E CULTURA</v>
      </c>
      <c r="G549" s="51" t="str">
        <f>IFERROR(VLOOKUP($B549,'Tabelas auxiliares'!$A$65:$C$102,2,FALSE),"")</f>
        <v>Diárias e passagens nacionais</v>
      </c>
      <c r="H549" s="51" t="str">
        <f>IFERROR(VLOOKUP($B549,'Tabelas auxiliares'!$A$65:$C$102,3,FALSE),"")</f>
        <v>PASSAGENS NACIONAIS / DIÁRIAS NACIONAIS / REEMBOLSO DE PASSAGENS TERRESTRES</v>
      </c>
      <c r="I549" s="144" t="s">
        <v>1520</v>
      </c>
      <c r="J549" s="144" t="s">
        <v>2097</v>
      </c>
      <c r="K549" s="144" t="s">
        <v>2098</v>
      </c>
      <c r="L549" s="144" t="s">
        <v>427</v>
      </c>
      <c r="M549" s="144" t="s">
        <v>176</v>
      </c>
      <c r="N549" s="144" t="s">
        <v>177</v>
      </c>
      <c r="O549" s="144" t="s">
        <v>178</v>
      </c>
      <c r="P549" s="144" t="s">
        <v>288</v>
      </c>
      <c r="Q549" s="144" t="s">
        <v>179</v>
      </c>
      <c r="R549" s="144" t="s">
        <v>176</v>
      </c>
      <c r="S549" s="144" t="s">
        <v>120</v>
      </c>
      <c r="T549" s="144" t="s">
        <v>174</v>
      </c>
      <c r="U549" s="144" t="s">
        <v>119</v>
      </c>
      <c r="V549" s="144" t="s">
        <v>804</v>
      </c>
      <c r="W549" s="144" t="s">
        <v>691</v>
      </c>
      <c r="X549" s="51" t="str">
        <f t="shared" si="16"/>
        <v>3</v>
      </c>
      <c r="Y549" s="51" t="str">
        <f>IF(T549="","",IF(T549&lt;&gt;'Tabelas auxiliares'!$B$236,"FOLHA DE PESSOAL",IF(X549='Tabelas auxiliares'!$A$237,"CUSTEIO",IF(X549='Tabelas auxiliares'!$A$236,"INVESTIMENTO","ERRO - VERIFICAR"))))</f>
        <v>CUSTEIO</v>
      </c>
      <c r="Z549" s="64">
        <f t="shared" si="17"/>
        <v>24000</v>
      </c>
      <c r="AA549" s="146">
        <v>13127.21</v>
      </c>
      <c r="AB549" s="145"/>
      <c r="AC549" s="146">
        <v>10872.79</v>
      </c>
    </row>
    <row r="550" spans="1:29" x14ac:dyDescent="0.25">
      <c r="A550" s="143" t="s">
        <v>1060</v>
      </c>
      <c r="B550" t="s">
        <v>533</v>
      </c>
      <c r="C550" t="s">
        <v>1061</v>
      </c>
      <c r="D550" t="s">
        <v>55</v>
      </c>
      <c r="E550" t="s">
        <v>117</v>
      </c>
      <c r="F550" s="51" t="str">
        <f>IFERROR(VLOOKUP(D550,'Tabelas auxiliares'!$A$3:$B$61,2,FALSE),"")</f>
        <v>PROEC - PRÓ-REITORIA DE EXTENSÃO E CULTURA</v>
      </c>
      <c r="G550" s="51" t="str">
        <f>IFERROR(VLOOKUP($B550,'Tabelas auxiliares'!$A$65:$C$102,2,FALSE),"")</f>
        <v>Diárias e passagens nacionais</v>
      </c>
      <c r="H550" s="51" t="str">
        <f>IFERROR(VLOOKUP($B550,'Tabelas auxiliares'!$A$65:$C$102,3,FALSE),"")</f>
        <v>PASSAGENS NACIONAIS / DIÁRIAS NACIONAIS / REEMBOLSO DE PASSAGENS TERRESTRES</v>
      </c>
      <c r="I550" s="144" t="s">
        <v>1520</v>
      </c>
      <c r="J550" s="144" t="s">
        <v>2097</v>
      </c>
      <c r="K550" s="144" t="s">
        <v>2099</v>
      </c>
      <c r="L550" s="144" t="s">
        <v>428</v>
      </c>
      <c r="M550" s="144" t="s">
        <v>176</v>
      </c>
      <c r="N550" s="144" t="s">
        <v>177</v>
      </c>
      <c r="O550" s="144" t="s">
        <v>178</v>
      </c>
      <c r="P550" s="144" t="s">
        <v>288</v>
      </c>
      <c r="Q550" s="144" t="s">
        <v>179</v>
      </c>
      <c r="R550" s="144" t="s">
        <v>176</v>
      </c>
      <c r="S550" s="144" t="s">
        <v>120</v>
      </c>
      <c r="T550" s="144" t="s">
        <v>174</v>
      </c>
      <c r="U550" s="144" t="s">
        <v>119</v>
      </c>
      <c r="V550" s="144" t="s">
        <v>805</v>
      </c>
      <c r="W550" s="144" t="s">
        <v>983</v>
      </c>
      <c r="X550" s="51" t="str">
        <f t="shared" si="16"/>
        <v>3</v>
      </c>
      <c r="Y550" s="51" t="str">
        <f>IF(T550="","",IF(T550&lt;&gt;'Tabelas auxiliares'!$B$236,"FOLHA DE PESSOAL",IF(X550='Tabelas auxiliares'!$A$237,"CUSTEIO",IF(X550='Tabelas auxiliares'!$A$236,"INVESTIMENTO","ERRO - VERIFICAR"))))</f>
        <v>CUSTEIO</v>
      </c>
      <c r="Z550" s="64">
        <f t="shared" si="17"/>
        <v>2000</v>
      </c>
      <c r="AA550" s="146">
        <v>2000</v>
      </c>
      <c r="AB550" s="145"/>
      <c r="AC550" s="145"/>
    </row>
    <row r="551" spans="1:29" x14ac:dyDescent="0.25">
      <c r="A551" s="143" t="s">
        <v>1060</v>
      </c>
      <c r="B551" t="s">
        <v>533</v>
      </c>
      <c r="C551" t="s">
        <v>1061</v>
      </c>
      <c r="D551" t="s">
        <v>57</v>
      </c>
      <c r="E551" t="s">
        <v>117</v>
      </c>
      <c r="F551" s="51" t="str">
        <f>IFERROR(VLOOKUP(D551,'Tabelas auxiliares'!$A$3:$B$61,2,FALSE),"")</f>
        <v>EDITORA DA UFABC</v>
      </c>
      <c r="G551" s="51" t="str">
        <f>IFERROR(VLOOKUP($B551,'Tabelas auxiliares'!$A$65:$C$102,2,FALSE),"")</f>
        <v>Diárias e passagens nacionais</v>
      </c>
      <c r="H551" s="51" t="str">
        <f>IFERROR(VLOOKUP($B551,'Tabelas auxiliares'!$A$65:$C$102,3,FALSE),"")</f>
        <v>PASSAGENS NACIONAIS / DIÁRIAS NACIONAIS / REEMBOLSO DE PASSAGENS TERRESTRES</v>
      </c>
      <c r="I551" s="144" t="s">
        <v>1399</v>
      </c>
      <c r="J551" s="144" t="s">
        <v>2100</v>
      </c>
      <c r="K551" s="144" t="s">
        <v>2101</v>
      </c>
      <c r="L551" s="144" t="s">
        <v>985</v>
      </c>
      <c r="M551" s="144" t="s">
        <v>176</v>
      </c>
      <c r="N551" s="144" t="s">
        <v>177</v>
      </c>
      <c r="O551" s="144" t="s">
        <v>178</v>
      </c>
      <c r="P551" s="144" t="s">
        <v>288</v>
      </c>
      <c r="Q551" s="144" t="s">
        <v>179</v>
      </c>
      <c r="R551" s="144" t="s">
        <v>176</v>
      </c>
      <c r="S551" s="144" t="s">
        <v>120</v>
      </c>
      <c r="T551" s="144" t="s">
        <v>174</v>
      </c>
      <c r="U551" s="144" t="s">
        <v>119</v>
      </c>
      <c r="V551" s="144" t="s">
        <v>804</v>
      </c>
      <c r="W551" s="144" t="s">
        <v>691</v>
      </c>
      <c r="X551" s="51" t="str">
        <f t="shared" si="16"/>
        <v>3</v>
      </c>
      <c r="Y551" s="51" t="str">
        <f>IF(T551="","",IF(T551&lt;&gt;'Tabelas auxiliares'!$B$236,"FOLHA DE PESSOAL",IF(X551='Tabelas auxiliares'!$A$237,"CUSTEIO",IF(X551='Tabelas auxiliares'!$A$236,"INVESTIMENTO","ERRO - VERIFICAR"))))</f>
        <v>CUSTEIO</v>
      </c>
      <c r="Z551" s="64">
        <f t="shared" si="17"/>
        <v>2500</v>
      </c>
      <c r="AA551" s="146">
        <v>1471.49</v>
      </c>
      <c r="AB551" s="145"/>
      <c r="AC551" s="146">
        <v>1028.51</v>
      </c>
    </row>
    <row r="552" spans="1:29" x14ac:dyDescent="0.25">
      <c r="A552" s="143" t="s">
        <v>1060</v>
      </c>
      <c r="B552" t="s">
        <v>533</v>
      </c>
      <c r="C552" t="s">
        <v>1061</v>
      </c>
      <c r="D552" t="s">
        <v>61</v>
      </c>
      <c r="E552" t="s">
        <v>117</v>
      </c>
      <c r="F552" s="51" t="str">
        <f>IFERROR(VLOOKUP(D552,'Tabelas auxiliares'!$A$3:$B$61,2,FALSE),"")</f>
        <v>PROAD - PRÓ-REITORIA DE ADMINISTRAÇÃO</v>
      </c>
      <c r="G552" s="51" t="str">
        <f>IFERROR(VLOOKUP($B552,'Tabelas auxiliares'!$A$65:$C$102,2,FALSE),"")</f>
        <v>Diárias e passagens nacionais</v>
      </c>
      <c r="H552" s="51" t="str">
        <f>IFERROR(VLOOKUP($B552,'Tabelas auxiliares'!$A$65:$C$102,3,FALSE),"")</f>
        <v>PASSAGENS NACIONAIS / DIÁRIAS NACIONAIS / REEMBOLSO DE PASSAGENS TERRESTRES</v>
      </c>
      <c r="I552" s="144" t="s">
        <v>1169</v>
      </c>
      <c r="J552" s="144" t="s">
        <v>2102</v>
      </c>
      <c r="K552" s="144" t="s">
        <v>2103</v>
      </c>
      <c r="L552" s="144" t="s">
        <v>986</v>
      </c>
      <c r="M552" s="144" t="s">
        <v>176</v>
      </c>
      <c r="N552" s="144" t="s">
        <v>177</v>
      </c>
      <c r="O552" s="144" t="s">
        <v>178</v>
      </c>
      <c r="P552" s="144" t="s">
        <v>288</v>
      </c>
      <c r="Q552" s="144" t="s">
        <v>179</v>
      </c>
      <c r="R552" s="144" t="s">
        <v>176</v>
      </c>
      <c r="S552" s="144" t="s">
        <v>120</v>
      </c>
      <c r="T552" s="144" t="s">
        <v>174</v>
      </c>
      <c r="U552" s="144" t="s">
        <v>119</v>
      </c>
      <c r="V552" s="144" t="s">
        <v>804</v>
      </c>
      <c r="W552" s="144" t="s">
        <v>691</v>
      </c>
      <c r="X552" s="51" t="str">
        <f t="shared" si="16"/>
        <v>3</v>
      </c>
      <c r="Y552" s="51" t="str">
        <f>IF(T552="","",IF(T552&lt;&gt;'Tabelas auxiliares'!$B$236,"FOLHA DE PESSOAL",IF(X552='Tabelas auxiliares'!$A$237,"CUSTEIO",IF(X552='Tabelas auxiliares'!$A$236,"INVESTIMENTO","ERRO - VERIFICAR"))))</f>
        <v>CUSTEIO</v>
      </c>
      <c r="Z552" s="64">
        <f t="shared" si="17"/>
        <v>5000</v>
      </c>
      <c r="AA552" s="146">
        <v>4041.88</v>
      </c>
      <c r="AB552" s="145"/>
      <c r="AC552" s="146">
        <v>958.12</v>
      </c>
    </row>
    <row r="553" spans="1:29" x14ac:dyDescent="0.25">
      <c r="A553" s="143" t="s">
        <v>1060</v>
      </c>
      <c r="B553" t="s">
        <v>533</v>
      </c>
      <c r="C553" t="s">
        <v>1061</v>
      </c>
      <c r="D553" t="s">
        <v>63</v>
      </c>
      <c r="E553" t="s">
        <v>117</v>
      </c>
      <c r="F553" s="51" t="str">
        <f>IFERROR(VLOOKUP(D553,'Tabelas auxiliares'!$A$3:$B$61,2,FALSE),"")</f>
        <v>PROAD - PASSAGENS * D.U.C</v>
      </c>
      <c r="G553" s="51" t="str">
        <f>IFERROR(VLOOKUP($B553,'Tabelas auxiliares'!$A$65:$C$102,2,FALSE),"")</f>
        <v>Diárias e passagens nacionais</v>
      </c>
      <c r="H553" s="51" t="str">
        <f>IFERROR(VLOOKUP($B553,'Tabelas auxiliares'!$A$65:$C$102,3,FALSE),"")</f>
        <v>PASSAGENS NACIONAIS / DIÁRIAS NACIONAIS / REEMBOLSO DE PASSAGENS TERRESTRES</v>
      </c>
      <c r="I553" s="144" t="s">
        <v>1250</v>
      </c>
      <c r="J553" s="144" t="s">
        <v>2104</v>
      </c>
      <c r="K553" s="144" t="s">
        <v>2105</v>
      </c>
      <c r="L553" s="144" t="s">
        <v>391</v>
      </c>
      <c r="M553" s="144" t="s">
        <v>390</v>
      </c>
      <c r="N553" s="144" t="s">
        <v>177</v>
      </c>
      <c r="O553" s="144" t="s">
        <v>178</v>
      </c>
      <c r="P553" s="144" t="s">
        <v>288</v>
      </c>
      <c r="Q553" s="144" t="s">
        <v>179</v>
      </c>
      <c r="R553" s="144" t="s">
        <v>176</v>
      </c>
      <c r="S553" s="144" t="s">
        <v>120</v>
      </c>
      <c r="T553" s="144" t="s">
        <v>174</v>
      </c>
      <c r="U553" s="144" t="s">
        <v>119</v>
      </c>
      <c r="V553" s="144" t="s">
        <v>829</v>
      </c>
      <c r="W553" s="144" t="s">
        <v>714</v>
      </c>
      <c r="X553" s="51" t="str">
        <f t="shared" si="16"/>
        <v>3</v>
      </c>
      <c r="Y553" s="51" t="str">
        <f>IF(T553="","",IF(T553&lt;&gt;'Tabelas auxiliares'!$B$236,"FOLHA DE PESSOAL",IF(X553='Tabelas auxiliares'!$A$237,"CUSTEIO",IF(X553='Tabelas auxiliares'!$A$236,"INVESTIMENTO","ERRO - VERIFICAR"))))</f>
        <v>CUSTEIO</v>
      </c>
      <c r="Z553" s="64">
        <f t="shared" si="17"/>
        <v>117652.42</v>
      </c>
      <c r="AA553" s="146">
        <v>63145.32</v>
      </c>
      <c r="AB553" s="145"/>
      <c r="AC553" s="146">
        <v>54507.1</v>
      </c>
    </row>
    <row r="554" spans="1:29" x14ac:dyDescent="0.25">
      <c r="A554" s="143" t="s">
        <v>1060</v>
      </c>
      <c r="B554" t="s">
        <v>533</v>
      </c>
      <c r="C554" t="s">
        <v>1061</v>
      </c>
      <c r="D554" t="s">
        <v>63</v>
      </c>
      <c r="E554" t="s">
        <v>117</v>
      </c>
      <c r="F554" s="51" t="str">
        <f>IFERROR(VLOOKUP(D554,'Tabelas auxiliares'!$A$3:$B$61,2,FALSE),"")</f>
        <v>PROAD - PASSAGENS * D.U.C</v>
      </c>
      <c r="G554" s="51" t="str">
        <f>IFERROR(VLOOKUP($B554,'Tabelas auxiliares'!$A$65:$C$102,2,FALSE),"")</f>
        <v>Diárias e passagens nacionais</v>
      </c>
      <c r="H554" s="51" t="str">
        <f>IFERROR(VLOOKUP($B554,'Tabelas auxiliares'!$A$65:$C$102,3,FALSE),"")</f>
        <v>PASSAGENS NACIONAIS / DIÁRIAS NACIONAIS / REEMBOLSO DE PASSAGENS TERRESTRES</v>
      </c>
      <c r="I554" s="144" t="s">
        <v>1250</v>
      </c>
      <c r="J554" s="144" t="s">
        <v>2104</v>
      </c>
      <c r="K554" s="144" t="s">
        <v>2106</v>
      </c>
      <c r="L554" s="144" t="s">
        <v>391</v>
      </c>
      <c r="M554" s="144" t="s">
        <v>390</v>
      </c>
      <c r="N554" s="144" t="s">
        <v>177</v>
      </c>
      <c r="O554" s="144" t="s">
        <v>178</v>
      </c>
      <c r="P554" s="144" t="s">
        <v>288</v>
      </c>
      <c r="Q554" s="144" t="s">
        <v>179</v>
      </c>
      <c r="R554" s="144" t="s">
        <v>176</v>
      </c>
      <c r="S554" s="144" t="s">
        <v>120</v>
      </c>
      <c r="T554" s="144" t="s">
        <v>174</v>
      </c>
      <c r="U554" s="144" t="s">
        <v>119</v>
      </c>
      <c r="V554" s="144" t="s">
        <v>830</v>
      </c>
      <c r="W554" s="144" t="s">
        <v>715</v>
      </c>
      <c r="X554" s="51" t="str">
        <f t="shared" si="16"/>
        <v>3</v>
      </c>
      <c r="Y554" s="51" t="str">
        <f>IF(T554="","",IF(T554&lt;&gt;'Tabelas auxiliares'!$B$236,"FOLHA DE PESSOAL",IF(X554='Tabelas auxiliares'!$A$237,"CUSTEIO",IF(X554='Tabelas auxiliares'!$A$236,"INVESTIMENTO","ERRO - VERIFICAR"))))</f>
        <v>CUSTEIO</v>
      </c>
      <c r="Z554" s="64">
        <f t="shared" si="17"/>
        <v>85304.83</v>
      </c>
      <c r="AA554" s="146">
        <v>60906.720000000001</v>
      </c>
      <c r="AB554" s="145"/>
      <c r="AC554" s="146">
        <v>24398.11</v>
      </c>
    </row>
    <row r="555" spans="1:29" x14ac:dyDescent="0.25">
      <c r="A555" s="143" t="s">
        <v>1060</v>
      </c>
      <c r="B555" t="s">
        <v>533</v>
      </c>
      <c r="C555" t="s">
        <v>1061</v>
      </c>
      <c r="D555" t="s">
        <v>63</v>
      </c>
      <c r="E555" t="s">
        <v>117</v>
      </c>
      <c r="F555" s="51" t="str">
        <f>IFERROR(VLOOKUP(D555,'Tabelas auxiliares'!$A$3:$B$61,2,FALSE),"")</f>
        <v>PROAD - PASSAGENS * D.U.C</v>
      </c>
      <c r="G555" s="51" t="str">
        <f>IFERROR(VLOOKUP($B555,'Tabelas auxiliares'!$A$65:$C$102,2,FALSE),"")</f>
        <v>Diárias e passagens nacionais</v>
      </c>
      <c r="H555" s="51" t="str">
        <f>IFERROR(VLOOKUP($B555,'Tabelas auxiliares'!$A$65:$C$102,3,FALSE),"")</f>
        <v>PASSAGENS NACIONAIS / DIÁRIAS NACIONAIS / REEMBOLSO DE PASSAGENS TERRESTRES</v>
      </c>
      <c r="I555" s="144" t="s">
        <v>1250</v>
      </c>
      <c r="J555" s="144" t="s">
        <v>2104</v>
      </c>
      <c r="K555" s="144" t="s">
        <v>2107</v>
      </c>
      <c r="L555" s="144" t="s">
        <v>391</v>
      </c>
      <c r="M555" s="144" t="s">
        <v>390</v>
      </c>
      <c r="N555" s="144" t="s">
        <v>177</v>
      </c>
      <c r="O555" s="144" t="s">
        <v>178</v>
      </c>
      <c r="P555" s="144" t="s">
        <v>288</v>
      </c>
      <c r="Q555" s="144" t="s">
        <v>179</v>
      </c>
      <c r="R555" s="144" t="s">
        <v>176</v>
      </c>
      <c r="S555" s="144" t="s">
        <v>120</v>
      </c>
      <c r="T555" s="144" t="s">
        <v>174</v>
      </c>
      <c r="U555" s="144" t="s">
        <v>119</v>
      </c>
      <c r="V555" s="144" t="s">
        <v>798</v>
      </c>
      <c r="W555" s="144" t="s">
        <v>684</v>
      </c>
      <c r="X555" s="51" t="str">
        <f t="shared" si="16"/>
        <v>3</v>
      </c>
      <c r="Y555" s="51" t="str">
        <f>IF(T555="","",IF(T555&lt;&gt;'Tabelas auxiliares'!$B$236,"FOLHA DE PESSOAL",IF(X555='Tabelas auxiliares'!$A$237,"CUSTEIO",IF(X555='Tabelas auxiliares'!$A$236,"INVESTIMENTO","ERRO - VERIFICAR"))))</f>
        <v>CUSTEIO</v>
      </c>
      <c r="Z555" s="64">
        <f t="shared" si="17"/>
        <v>8884.14</v>
      </c>
      <c r="AA555" s="146">
        <v>8865.76</v>
      </c>
      <c r="AB555" s="145"/>
      <c r="AC555" s="146">
        <v>18.38</v>
      </c>
    </row>
    <row r="556" spans="1:29" x14ac:dyDescent="0.25">
      <c r="A556" s="143" t="s">
        <v>1060</v>
      </c>
      <c r="B556" t="s">
        <v>533</v>
      </c>
      <c r="C556" t="s">
        <v>1061</v>
      </c>
      <c r="D556" t="s">
        <v>63</v>
      </c>
      <c r="E556" t="s">
        <v>117</v>
      </c>
      <c r="F556" s="51" t="str">
        <f>IFERROR(VLOOKUP(D556,'Tabelas auxiliares'!$A$3:$B$61,2,FALSE),"")</f>
        <v>PROAD - PASSAGENS * D.U.C</v>
      </c>
      <c r="G556" s="51" t="str">
        <f>IFERROR(VLOOKUP($B556,'Tabelas auxiliares'!$A$65:$C$102,2,FALSE),"")</f>
        <v>Diárias e passagens nacionais</v>
      </c>
      <c r="H556" s="51" t="str">
        <f>IFERROR(VLOOKUP($B556,'Tabelas auxiliares'!$A$65:$C$102,3,FALSE),"")</f>
        <v>PASSAGENS NACIONAIS / DIÁRIAS NACIONAIS / REEMBOLSO DE PASSAGENS TERRESTRES</v>
      </c>
      <c r="I556" s="144" t="s">
        <v>1113</v>
      </c>
      <c r="J556" s="144" t="s">
        <v>2108</v>
      </c>
      <c r="K556" s="144" t="s">
        <v>2109</v>
      </c>
      <c r="L556" s="144" t="s">
        <v>987</v>
      </c>
      <c r="M556" s="144" t="s">
        <v>176</v>
      </c>
      <c r="N556" s="144" t="s">
        <v>177</v>
      </c>
      <c r="O556" s="144" t="s">
        <v>178</v>
      </c>
      <c r="P556" s="144" t="s">
        <v>288</v>
      </c>
      <c r="Q556" s="144" t="s">
        <v>179</v>
      </c>
      <c r="R556" s="144" t="s">
        <v>176</v>
      </c>
      <c r="S556" s="144" t="s">
        <v>120</v>
      </c>
      <c r="T556" s="144" t="s">
        <v>174</v>
      </c>
      <c r="U556" s="144" t="s">
        <v>119</v>
      </c>
      <c r="V556" s="144" t="s">
        <v>831</v>
      </c>
      <c r="W556" s="144" t="s">
        <v>716</v>
      </c>
      <c r="X556" s="51" t="str">
        <f t="shared" si="16"/>
        <v>3</v>
      </c>
      <c r="Y556" s="51" t="str">
        <f>IF(T556="","",IF(T556&lt;&gt;'Tabelas auxiliares'!$B$236,"FOLHA DE PESSOAL",IF(X556='Tabelas auxiliares'!$A$237,"CUSTEIO",IF(X556='Tabelas auxiliares'!$A$236,"INVESTIMENTO","ERRO - VERIFICAR"))))</f>
        <v>CUSTEIO</v>
      </c>
      <c r="Z556" s="64">
        <f t="shared" si="17"/>
        <v>3000</v>
      </c>
      <c r="AA556" s="146">
        <v>2028.9</v>
      </c>
      <c r="AB556" s="145"/>
      <c r="AC556" s="146">
        <v>971.1</v>
      </c>
    </row>
    <row r="557" spans="1:29" x14ac:dyDescent="0.25">
      <c r="A557" s="143" t="s">
        <v>1060</v>
      </c>
      <c r="B557" t="s">
        <v>533</v>
      </c>
      <c r="C557" t="s">
        <v>1061</v>
      </c>
      <c r="D557" t="s">
        <v>63</v>
      </c>
      <c r="E557" t="s">
        <v>117</v>
      </c>
      <c r="F557" s="51" t="str">
        <f>IFERROR(VLOOKUP(D557,'Tabelas auxiliares'!$A$3:$B$61,2,FALSE),"")</f>
        <v>PROAD - PASSAGENS * D.U.C</v>
      </c>
      <c r="G557" s="51" t="str">
        <f>IFERROR(VLOOKUP($B557,'Tabelas auxiliares'!$A$65:$C$102,2,FALSE),"")</f>
        <v>Diárias e passagens nacionais</v>
      </c>
      <c r="H557" s="51" t="str">
        <f>IFERROR(VLOOKUP($B557,'Tabelas auxiliares'!$A$65:$C$102,3,FALSE),"")</f>
        <v>PASSAGENS NACIONAIS / DIÁRIAS NACIONAIS / REEMBOLSO DE PASSAGENS TERRESTRES</v>
      </c>
      <c r="I557" s="144" t="s">
        <v>1113</v>
      </c>
      <c r="J557" s="144" t="s">
        <v>2110</v>
      </c>
      <c r="K557" s="144" t="s">
        <v>2111</v>
      </c>
      <c r="L557" s="144" t="s">
        <v>988</v>
      </c>
      <c r="M557" s="144" t="s">
        <v>176</v>
      </c>
      <c r="N557" s="144" t="s">
        <v>177</v>
      </c>
      <c r="O557" s="144" t="s">
        <v>178</v>
      </c>
      <c r="P557" s="144" t="s">
        <v>288</v>
      </c>
      <c r="Q557" s="144" t="s">
        <v>179</v>
      </c>
      <c r="R557" s="144" t="s">
        <v>176</v>
      </c>
      <c r="S557" s="144" t="s">
        <v>120</v>
      </c>
      <c r="T557" s="144" t="s">
        <v>174</v>
      </c>
      <c r="U557" s="144" t="s">
        <v>119</v>
      </c>
      <c r="V557" s="144" t="s">
        <v>831</v>
      </c>
      <c r="W557" s="144" t="s">
        <v>716</v>
      </c>
      <c r="X557" s="51" t="str">
        <f t="shared" si="16"/>
        <v>3</v>
      </c>
      <c r="Y557" s="51" t="str">
        <f>IF(T557="","",IF(T557&lt;&gt;'Tabelas auxiliares'!$B$236,"FOLHA DE PESSOAL",IF(X557='Tabelas auxiliares'!$A$237,"CUSTEIO",IF(X557='Tabelas auxiliares'!$A$236,"INVESTIMENTO","ERRO - VERIFICAR"))))</f>
        <v>CUSTEIO</v>
      </c>
      <c r="Z557" s="64">
        <f t="shared" si="17"/>
        <v>3000</v>
      </c>
      <c r="AA557" s="146">
        <v>2580</v>
      </c>
      <c r="AB557" s="145"/>
      <c r="AC557" s="146">
        <v>420</v>
      </c>
    </row>
    <row r="558" spans="1:29" x14ac:dyDescent="0.25">
      <c r="A558" s="143" t="s">
        <v>1060</v>
      </c>
      <c r="B558" t="s">
        <v>533</v>
      </c>
      <c r="C558" t="s">
        <v>1061</v>
      </c>
      <c r="D558" t="s">
        <v>65</v>
      </c>
      <c r="E558" t="s">
        <v>117</v>
      </c>
      <c r="F558" s="51" t="str">
        <f>IFERROR(VLOOKUP(D558,'Tabelas auxiliares'!$A$3:$B$61,2,FALSE),"")</f>
        <v>PROPLADI - PRÓ-REITORIA DE PLAN. E DESENV. INSTITUCIONAL</v>
      </c>
      <c r="G558" s="51" t="str">
        <f>IFERROR(VLOOKUP($B558,'Tabelas auxiliares'!$A$65:$C$102,2,FALSE),"")</f>
        <v>Diárias e passagens nacionais</v>
      </c>
      <c r="H558" s="51" t="str">
        <f>IFERROR(VLOOKUP($B558,'Tabelas auxiliares'!$A$65:$C$102,3,FALSE),"")</f>
        <v>PASSAGENS NACIONAIS / DIÁRIAS NACIONAIS / REEMBOLSO DE PASSAGENS TERRESTRES</v>
      </c>
      <c r="I558" s="144" t="s">
        <v>1836</v>
      </c>
      <c r="J558" s="144" t="s">
        <v>2112</v>
      </c>
      <c r="K558" s="144" t="s">
        <v>2113</v>
      </c>
      <c r="L558" s="144" t="s">
        <v>274</v>
      </c>
      <c r="M558" s="144" t="s">
        <v>176</v>
      </c>
      <c r="N558" s="144" t="s">
        <v>177</v>
      </c>
      <c r="O558" s="144" t="s">
        <v>178</v>
      </c>
      <c r="P558" s="144" t="s">
        <v>288</v>
      </c>
      <c r="Q558" s="144" t="s">
        <v>179</v>
      </c>
      <c r="R558" s="144" t="s">
        <v>176</v>
      </c>
      <c r="S558" s="144" t="s">
        <v>120</v>
      </c>
      <c r="T558" s="144" t="s">
        <v>174</v>
      </c>
      <c r="U558" s="144" t="s">
        <v>119</v>
      </c>
      <c r="V558" s="144" t="s">
        <v>804</v>
      </c>
      <c r="W558" s="144" t="s">
        <v>691</v>
      </c>
      <c r="X558" s="51" t="str">
        <f t="shared" si="16"/>
        <v>3</v>
      </c>
      <c r="Y558" s="51" t="str">
        <f>IF(T558="","",IF(T558&lt;&gt;'Tabelas auxiliares'!$B$236,"FOLHA DE PESSOAL",IF(X558='Tabelas auxiliares'!$A$237,"CUSTEIO",IF(X558='Tabelas auxiliares'!$A$236,"INVESTIMENTO","ERRO - VERIFICAR"))))</f>
        <v>CUSTEIO</v>
      </c>
      <c r="Z558" s="64">
        <f t="shared" si="17"/>
        <v>10000</v>
      </c>
      <c r="AA558" s="146">
        <v>8273.15</v>
      </c>
      <c r="AB558" s="145"/>
      <c r="AC558" s="146">
        <v>1726.85</v>
      </c>
    </row>
    <row r="559" spans="1:29" x14ac:dyDescent="0.25">
      <c r="A559" s="143" t="s">
        <v>1060</v>
      </c>
      <c r="B559" t="s">
        <v>533</v>
      </c>
      <c r="C559" t="s">
        <v>1061</v>
      </c>
      <c r="D559" t="s">
        <v>67</v>
      </c>
      <c r="E559" t="s">
        <v>117</v>
      </c>
      <c r="F559" s="51" t="str">
        <f>IFERROR(VLOOKUP(D559,'Tabelas auxiliares'!$A$3:$B$61,2,FALSE),"")</f>
        <v>PROAP - PRÓ-REITORIA DE POLÍTICAS AFIRMATIVAS</v>
      </c>
      <c r="G559" s="51" t="str">
        <f>IFERROR(VLOOKUP($B559,'Tabelas auxiliares'!$A$65:$C$102,2,FALSE),"")</f>
        <v>Diárias e passagens nacionais</v>
      </c>
      <c r="H559" s="51" t="str">
        <f>IFERROR(VLOOKUP($B559,'Tabelas auxiliares'!$A$65:$C$102,3,FALSE),"")</f>
        <v>PASSAGENS NACIONAIS / DIÁRIAS NACIONAIS / REEMBOLSO DE PASSAGENS TERRESTRES</v>
      </c>
      <c r="I559" s="144" t="s">
        <v>2082</v>
      </c>
      <c r="J559" s="144" t="s">
        <v>2114</v>
      </c>
      <c r="K559" s="144" t="s">
        <v>2115</v>
      </c>
      <c r="L559" s="144" t="s">
        <v>439</v>
      </c>
      <c r="M559" s="144" t="s">
        <v>176</v>
      </c>
      <c r="N559" s="144" t="s">
        <v>177</v>
      </c>
      <c r="O559" s="144" t="s">
        <v>178</v>
      </c>
      <c r="P559" s="144" t="s">
        <v>288</v>
      </c>
      <c r="Q559" s="144" t="s">
        <v>179</v>
      </c>
      <c r="R559" s="144" t="s">
        <v>176</v>
      </c>
      <c r="S559" s="144" t="s">
        <v>120</v>
      </c>
      <c r="T559" s="144" t="s">
        <v>174</v>
      </c>
      <c r="U559" s="144" t="s">
        <v>119</v>
      </c>
      <c r="V559" s="144" t="s">
        <v>805</v>
      </c>
      <c r="W559" s="144" t="s">
        <v>983</v>
      </c>
      <c r="X559" s="51" t="str">
        <f t="shared" si="16"/>
        <v>3</v>
      </c>
      <c r="Y559" s="51" t="str">
        <f>IF(T559="","",IF(T559&lt;&gt;'Tabelas auxiliares'!$B$236,"FOLHA DE PESSOAL",IF(X559='Tabelas auxiliares'!$A$237,"CUSTEIO",IF(X559='Tabelas auxiliares'!$A$236,"INVESTIMENTO","ERRO - VERIFICAR"))))</f>
        <v>CUSTEIO</v>
      </c>
      <c r="Z559" s="64">
        <f t="shared" si="17"/>
        <v>3000</v>
      </c>
      <c r="AA559" s="146">
        <v>3000</v>
      </c>
      <c r="AB559" s="145"/>
      <c r="AC559" s="145"/>
    </row>
    <row r="560" spans="1:29" x14ac:dyDescent="0.25">
      <c r="A560" s="143" t="s">
        <v>1060</v>
      </c>
      <c r="B560" t="s">
        <v>533</v>
      </c>
      <c r="C560" t="s">
        <v>1061</v>
      </c>
      <c r="D560" t="s">
        <v>67</v>
      </c>
      <c r="E560" t="s">
        <v>117</v>
      </c>
      <c r="F560" s="51" t="str">
        <f>IFERROR(VLOOKUP(D560,'Tabelas auxiliares'!$A$3:$B$61,2,FALSE),"")</f>
        <v>PROAP - PRÓ-REITORIA DE POLÍTICAS AFIRMATIVAS</v>
      </c>
      <c r="G560" s="51" t="str">
        <f>IFERROR(VLOOKUP($B560,'Tabelas auxiliares'!$A$65:$C$102,2,FALSE),"")</f>
        <v>Diárias e passagens nacionais</v>
      </c>
      <c r="H560" s="51" t="str">
        <f>IFERROR(VLOOKUP($B560,'Tabelas auxiliares'!$A$65:$C$102,3,FALSE),"")</f>
        <v>PASSAGENS NACIONAIS / DIÁRIAS NACIONAIS / REEMBOLSO DE PASSAGENS TERRESTRES</v>
      </c>
      <c r="I560" s="144" t="s">
        <v>1583</v>
      </c>
      <c r="J560" s="144" t="s">
        <v>2114</v>
      </c>
      <c r="K560" s="144" t="s">
        <v>2116</v>
      </c>
      <c r="L560" s="144" t="s">
        <v>863</v>
      </c>
      <c r="M560" s="144" t="s">
        <v>176</v>
      </c>
      <c r="N560" s="144" t="s">
        <v>177</v>
      </c>
      <c r="O560" s="144" t="s">
        <v>178</v>
      </c>
      <c r="P560" s="144" t="s">
        <v>288</v>
      </c>
      <c r="Q560" s="144" t="s">
        <v>179</v>
      </c>
      <c r="R560" s="144" t="s">
        <v>176</v>
      </c>
      <c r="S560" s="144" t="s">
        <v>120</v>
      </c>
      <c r="T560" s="144" t="s">
        <v>174</v>
      </c>
      <c r="U560" s="144" t="s">
        <v>119</v>
      </c>
      <c r="V560" s="144" t="s">
        <v>804</v>
      </c>
      <c r="W560" s="144" t="s">
        <v>691</v>
      </c>
      <c r="X560" s="51" t="str">
        <f t="shared" si="16"/>
        <v>3</v>
      </c>
      <c r="Y560" s="51" t="str">
        <f>IF(T560="","",IF(T560&lt;&gt;'Tabelas auxiliares'!$B$236,"FOLHA DE PESSOAL",IF(X560='Tabelas auxiliares'!$A$237,"CUSTEIO",IF(X560='Tabelas auxiliares'!$A$236,"INVESTIMENTO","ERRO - VERIFICAR"))))</f>
        <v>CUSTEIO</v>
      </c>
      <c r="Z560" s="64">
        <f t="shared" si="17"/>
        <v>5000</v>
      </c>
      <c r="AA560" s="146">
        <v>2544.46</v>
      </c>
      <c r="AB560" s="145"/>
      <c r="AC560" s="146">
        <v>2455.54</v>
      </c>
    </row>
    <row r="561" spans="1:29" x14ac:dyDescent="0.25">
      <c r="A561" s="143" t="s">
        <v>1060</v>
      </c>
      <c r="B561" t="s">
        <v>533</v>
      </c>
      <c r="C561" t="s">
        <v>1061</v>
      </c>
      <c r="D561" t="s">
        <v>71</v>
      </c>
      <c r="E561" t="s">
        <v>117</v>
      </c>
      <c r="F561" s="51" t="str">
        <f>IFERROR(VLOOKUP(D561,'Tabelas auxiliares'!$A$3:$B$61,2,FALSE),"")</f>
        <v>ARI - ASSESSORIA DE RELAÇÕES INTERNACIONAIS</v>
      </c>
      <c r="G561" s="51" t="str">
        <f>IFERROR(VLOOKUP($B561,'Tabelas auxiliares'!$A$65:$C$102,2,FALSE),"")</f>
        <v>Diárias e passagens nacionais</v>
      </c>
      <c r="H561" s="51" t="str">
        <f>IFERROR(VLOOKUP($B561,'Tabelas auxiliares'!$A$65:$C$102,3,FALSE),"")</f>
        <v>PASSAGENS NACIONAIS / DIÁRIAS NACIONAIS / REEMBOLSO DE PASSAGENS TERRESTRES</v>
      </c>
      <c r="I561" s="144" t="s">
        <v>2117</v>
      </c>
      <c r="J561" s="144" t="s">
        <v>2118</v>
      </c>
      <c r="K561" s="144" t="s">
        <v>2119</v>
      </c>
      <c r="L561" s="144" t="s">
        <v>275</v>
      </c>
      <c r="M561" s="144" t="s">
        <v>176</v>
      </c>
      <c r="N561" s="144" t="s">
        <v>177</v>
      </c>
      <c r="O561" s="144" t="s">
        <v>178</v>
      </c>
      <c r="P561" s="144" t="s">
        <v>288</v>
      </c>
      <c r="Q561" s="144" t="s">
        <v>179</v>
      </c>
      <c r="R561" s="144" t="s">
        <v>176</v>
      </c>
      <c r="S561" s="144" t="s">
        <v>120</v>
      </c>
      <c r="T561" s="144" t="s">
        <v>174</v>
      </c>
      <c r="U561" s="144" t="s">
        <v>119</v>
      </c>
      <c r="V561" s="144" t="s">
        <v>804</v>
      </c>
      <c r="W561" s="144" t="s">
        <v>691</v>
      </c>
      <c r="X561" s="51" t="str">
        <f t="shared" si="16"/>
        <v>3</v>
      </c>
      <c r="Y561" s="51" t="str">
        <f>IF(T561="","",IF(T561&lt;&gt;'Tabelas auxiliares'!$B$236,"FOLHA DE PESSOAL",IF(X561='Tabelas auxiliares'!$A$237,"CUSTEIO",IF(X561='Tabelas auxiliares'!$A$236,"INVESTIMENTO","ERRO - VERIFICAR"))))</f>
        <v>CUSTEIO</v>
      </c>
      <c r="Z561" s="64">
        <f t="shared" si="17"/>
        <v>12000</v>
      </c>
      <c r="AA561" s="146">
        <v>7668.14</v>
      </c>
      <c r="AB561" s="145"/>
      <c r="AC561" s="146">
        <v>4331.8599999999997</v>
      </c>
    </row>
    <row r="562" spans="1:29" x14ac:dyDescent="0.25">
      <c r="A562" s="143" t="s">
        <v>1060</v>
      </c>
      <c r="B562" t="s">
        <v>533</v>
      </c>
      <c r="C562" t="s">
        <v>1061</v>
      </c>
      <c r="D562" t="s">
        <v>71</v>
      </c>
      <c r="E562" t="s">
        <v>117</v>
      </c>
      <c r="F562" s="51" t="str">
        <f>IFERROR(VLOOKUP(D562,'Tabelas auxiliares'!$A$3:$B$61,2,FALSE),"")</f>
        <v>ARI - ASSESSORIA DE RELAÇÕES INTERNACIONAIS</v>
      </c>
      <c r="G562" s="51" t="str">
        <f>IFERROR(VLOOKUP($B562,'Tabelas auxiliares'!$A$65:$C$102,2,FALSE),"")</f>
        <v>Diárias e passagens nacionais</v>
      </c>
      <c r="H562" s="51" t="str">
        <f>IFERROR(VLOOKUP($B562,'Tabelas auxiliares'!$A$65:$C$102,3,FALSE),"")</f>
        <v>PASSAGENS NACIONAIS / DIÁRIAS NACIONAIS / REEMBOLSO DE PASSAGENS TERRESTRES</v>
      </c>
      <c r="I562" s="144" t="s">
        <v>2117</v>
      </c>
      <c r="J562" s="144" t="s">
        <v>2118</v>
      </c>
      <c r="K562" s="144" t="s">
        <v>2120</v>
      </c>
      <c r="L562" s="144" t="s">
        <v>276</v>
      </c>
      <c r="M562" s="144" t="s">
        <v>176</v>
      </c>
      <c r="N562" s="144" t="s">
        <v>177</v>
      </c>
      <c r="O562" s="144" t="s">
        <v>178</v>
      </c>
      <c r="P562" s="144" t="s">
        <v>288</v>
      </c>
      <c r="Q562" s="144" t="s">
        <v>179</v>
      </c>
      <c r="R562" s="144" t="s">
        <v>176</v>
      </c>
      <c r="S562" s="144" t="s">
        <v>120</v>
      </c>
      <c r="T562" s="144" t="s">
        <v>174</v>
      </c>
      <c r="U562" s="144" t="s">
        <v>119</v>
      </c>
      <c r="V562" s="144" t="s">
        <v>778</v>
      </c>
      <c r="W562" s="144" t="s">
        <v>943</v>
      </c>
      <c r="X562" s="51" t="str">
        <f t="shared" si="16"/>
        <v>3</v>
      </c>
      <c r="Y562" s="51" t="str">
        <f>IF(T562="","",IF(T562&lt;&gt;'Tabelas auxiliares'!$B$236,"FOLHA DE PESSOAL",IF(X562='Tabelas auxiliares'!$A$237,"CUSTEIO",IF(X562='Tabelas auxiliares'!$A$236,"INVESTIMENTO","ERRO - VERIFICAR"))))</f>
        <v>CUSTEIO</v>
      </c>
      <c r="Z562" s="64">
        <f t="shared" si="17"/>
        <v>56500</v>
      </c>
      <c r="AA562" s="146">
        <v>21292.13</v>
      </c>
      <c r="AB562" s="145"/>
      <c r="AC562" s="146">
        <v>35207.870000000003</v>
      </c>
    </row>
    <row r="563" spans="1:29" x14ac:dyDescent="0.25">
      <c r="A563" s="143" t="s">
        <v>1060</v>
      </c>
      <c r="B563" t="s">
        <v>533</v>
      </c>
      <c r="C563" t="s">
        <v>1061</v>
      </c>
      <c r="D563" t="s">
        <v>73</v>
      </c>
      <c r="E563" t="s">
        <v>117</v>
      </c>
      <c r="F563" s="51" t="str">
        <f>IFERROR(VLOOKUP(D563,'Tabelas auxiliares'!$A$3:$B$61,2,FALSE),"")</f>
        <v>PROPG - PRÓ-REITORIA DE PÓS-GRADUAÇÃO</v>
      </c>
      <c r="G563" s="51" t="str">
        <f>IFERROR(VLOOKUP($B563,'Tabelas auxiliares'!$A$65:$C$102,2,FALSE),"")</f>
        <v>Diárias e passagens nacionais</v>
      </c>
      <c r="H563" s="51" t="str">
        <f>IFERROR(VLOOKUP($B563,'Tabelas auxiliares'!$A$65:$C$102,3,FALSE),"")</f>
        <v>PASSAGENS NACIONAIS / DIÁRIAS NACIONAIS / REEMBOLSO DE PASSAGENS TERRESTRES</v>
      </c>
      <c r="I563" s="144" t="s">
        <v>1208</v>
      </c>
      <c r="J563" s="144" t="s">
        <v>2121</v>
      </c>
      <c r="K563" s="144" t="s">
        <v>2122</v>
      </c>
      <c r="L563" s="144" t="s">
        <v>277</v>
      </c>
      <c r="M563" s="144" t="s">
        <v>176</v>
      </c>
      <c r="N563" s="144" t="s">
        <v>177</v>
      </c>
      <c r="O563" s="144" t="s">
        <v>178</v>
      </c>
      <c r="P563" s="144" t="s">
        <v>288</v>
      </c>
      <c r="Q563" s="144" t="s">
        <v>179</v>
      </c>
      <c r="R563" s="144" t="s">
        <v>176</v>
      </c>
      <c r="S563" s="144" t="s">
        <v>120</v>
      </c>
      <c r="T563" s="144" t="s">
        <v>174</v>
      </c>
      <c r="U563" s="144" t="s">
        <v>119</v>
      </c>
      <c r="V563" s="144" t="s">
        <v>804</v>
      </c>
      <c r="W563" s="144" t="s">
        <v>691</v>
      </c>
      <c r="X563" s="51" t="str">
        <f t="shared" si="16"/>
        <v>3</v>
      </c>
      <c r="Y563" s="51" t="str">
        <f>IF(T563="","",IF(T563&lt;&gt;'Tabelas auxiliares'!$B$236,"FOLHA DE PESSOAL",IF(X563='Tabelas auxiliares'!$A$237,"CUSTEIO",IF(X563='Tabelas auxiliares'!$A$236,"INVESTIMENTO","ERRO - VERIFICAR"))))</f>
        <v>CUSTEIO</v>
      </c>
      <c r="Z563" s="64">
        <f t="shared" si="17"/>
        <v>15000</v>
      </c>
      <c r="AA563" s="146">
        <v>9239.7000000000007</v>
      </c>
      <c r="AB563" s="145"/>
      <c r="AC563" s="146">
        <v>5760.3</v>
      </c>
    </row>
    <row r="564" spans="1:29" x14ac:dyDescent="0.25">
      <c r="A564" s="143" t="s">
        <v>1060</v>
      </c>
      <c r="B564" t="s">
        <v>533</v>
      </c>
      <c r="C564" t="s">
        <v>1061</v>
      </c>
      <c r="D564" t="s">
        <v>73</v>
      </c>
      <c r="E564" t="s">
        <v>117</v>
      </c>
      <c r="F564" s="51" t="str">
        <f>IFERROR(VLOOKUP(D564,'Tabelas auxiliares'!$A$3:$B$61,2,FALSE),"")</f>
        <v>PROPG - PRÓ-REITORIA DE PÓS-GRADUAÇÃO</v>
      </c>
      <c r="G564" s="51" t="str">
        <f>IFERROR(VLOOKUP($B564,'Tabelas auxiliares'!$A$65:$C$102,2,FALSE),"")</f>
        <v>Diárias e passagens nacionais</v>
      </c>
      <c r="H564" s="51" t="str">
        <f>IFERROR(VLOOKUP($B564,'Tabelas auxiliares'!$A$65:$C$102,3,FALSE),"")</f>
        <v>PASSAGENS NACIONAIS / DIÁRIAS NACIONAIS / REEMBOLSO DE PASSAGENS TERRESTRES</v>
      </c>
      <c r="I564" s="144" t="s">
        <v>1208</v>
      </c>
      <c r="J564" s="144" t="s">
        <v>2121</v>
      </c>
      <c r="K564" s="144" t="s">
        <v>2123</v>
      </c>
      <c r="L564" s="144" t="s">
        <v>278</v>
      </c>
      <c r="M564" s="144" t="s">
        <v>176</v>
      </c>
      <c r="N564" s="144" t="s">
        <v>177</v>
      </c>
      <c r="O564" s="144" t="s">
        <v>178</v>
      </c>
      <c r="P564" s="144" t="s">
        <v>288</v>
      </c>
      <c r="Q564" s="144" t="s">
        <v>179</v>
      </c>
      <c r="R564" s="144" t="s">
        <v>176</v>
      </c>
      <c r="S564" s="144" t="s">
        <v>120</v>
      </c>
      <c r="T564" s="144" t="s">
        <v>174</v>
      </c>
      <c r="U564" s="144" t="s">
        <v>119</v>
      </c>
      <c r="V564" s="144" t="s">
        <v>805</v>
      </c>
      <c r="W564" s="144" t="s">
        <v>983</v>
      </c>
      <c r="X564" s="51" t="str">
        <f t="shared" si="16"/>
        <v>3</v>
      </c>
      <c r="Y564" s="51" t="str">
        <f>IF(T564="","",IF(T564&lt;&gt;'Tabelas auxiliares'!$B$236,"FOLHA DE PESSOAL",IF(X564='Tabelas auxiliares'!$A$237,"CUSTEIO",IF(X564='Tabelas auxiliares'!$A$236,"INVESTIMENTO","ERRO - VERIFICAR"))))</f>
        <v>CUSTEIO</v>
      </c>
      <c r="Z564" s="64">
        <f t="shared" si="17"/>
        <v>10000</v>
      </c>
      <c r="AA564" s="146">
        <v>10000</v>
      </c>
      <c r="AB564" s="145"/>
      <c r="AC564" s="145"/>
    </row>
    <row r="565" spans="1:29" x14ac:dyDescent="0.25">
      <c r="A565" s="143" t="s">
        <v>1060</v>
      </c>
      <c r="B565" t="s">
        <v>533</v>
      </c>
      <c r="C565" t="s">
        <v>1061</v>
      </c>
      <c r="D565" t="s">
        <v>77</v>
      </c>
      <c r="E565" t="s">
        <v>117</v>
      </c>
      <c r="F565" s="51" t="str">
        <f>IFERROR(VLOOKUP(D565,'Tabelas auxiliares'!$A$3:$B$61,2,FALSE),"")</f>
        <v>NTI - NÚCLEO DE TECNOLOGIA DA INFORMAÇÃO</v>
      </c>
      <c r="G565" s="51" t="str">
        <f>IFERROR(VLOOKUP($B565,'Tabelas auxiliares'!$A$65:$C$102,2,FALSE),"")</f>
        <v>Diárias e passagens nacionais</v>
      </c>
      <c r="H565" s="51" t="str">
        <f>IFERROR(VLOOKUP($B565,'Tabelas auxiliares'!$A$65:$C$102,3,FALSE),"")</f>
        <v>PASSAGENS NACIONAIS / DIÁRIAS NACIONAIS / REEMBOLSO DE PASSAGENS TERRESTRES</v>
      </c>
      <c r="I565" s="144" t="s">
        <v>1228</v>
      </c>
      <c r="J565" s="144" t="s">
        <v>2124</v>
      </c>
      <c r="K565" s="144" t="s">
        <v>2125</v>
      </c>
      <c r="L565" s="144" t="s">
        <v>279</v>
      </c>
      <c r="M565" s="144" t="s">
        <v>176</v>
      </c>
      <c r="N565" s="144" t="s">
        <v>177</v>
      </c>
      <c r="O565" s="144" t="s">
        <v>178</v>
      </c>
      <c r="P565" s="144" t="s">
        <v>288</v>
      </c>
      <c r="Q565" s="144" t="s">
        <v>179</v>
      </c>
      <c r="R565" s="144" t="s">
        <v>176</v>
      </c>
      <c r="S565" s="144" t="s">
        <v>120</v>
      </c>
      <c r="T565" s="144" t="s">
        <v>174</v>
      </c>
      <c r="U565" s="144" t="s">
        <v>119</v>
      </c>
      <c r="V565" s="144" t="s">
        <v>804</v>
      </c>
      <c r="W565" s="144" t="s">
        <v>691</v>
      </c>
      <c r="X565" s="51" t="str">
        <f t="shared" si="16"/>
        <v>3</v>
      </c>
      <c r="Y565" s="51" t="str">
        <f>IF(T565="","",IF(T565&lt;&gt;'Tabelas auxiliares'!$B$236,"FOLHA DE PESSOAL",IF(X565='Tabelas auxiliares'!$A$237,"CUSTEIO",IF(X565='Tabelas auxiliares'!$A$236,"INVESTIMENTO","ERRO - VERIFICAR"))))</f>
        <v>CUSTEIO</v>
      </c>
      <c r="Z565" s="64">
        <f t="shared" si="17"/>
        <v>16000</v>
      </c>
      <c r="AA565" s="146">
        <v>6587.63</v>
      </c>
      <c r="AB565" s="145"/>
      <c r="AC565" s="146">
        <v>9412.3700000000008</v>
      </c>
    </row>
    <row r="566" spans="1:29" x14ac:dyDescent="0.25">
      <c r="A566" s="143" t="s">
        <v>1060</v>
      </c>
      <c r="B566" t="s">
        <v>533</v>
      </c>
      <c r="C566" t="s">
        <v>1061</v>
      </c>
      <c r="D566" t="s">
        <v>296</v>
      </c>
      <c r="E566" t="s">
        <v>117</v>
      </c>
      <c r="F566" s="51" t="str">
        <f>IFERROR(VLOOKUP(D566,'Tabelas auxiliares'!$A$3:$B$61,2,FALSE),"")</f>
        <v>SPO - OBRAS SANTO ANDRÉ</v>
      </c>
      <c r="G566" s="51" t="str">
        <f>IFERROR(VLOOKUP($B566,'Tabelas auxiliares'!$A$65:$C$102,2,FALSE),"")</f>
        <v>Diárias e passagens nacionais</v>
      </c>
      <c r="H566" s="51" t="str">
        <f>IFERROR(VLOOKUP($B566,'Tabelas auxiliares'!$A$65:$C$102,3,FALSE),"")</f>
        <v>PASSAGENS NACIONAIS / DIÁRIAS NACIONAIS / REEMBOLSO DE PASSAGENS TERRESTRES</v>
      </c>
      <c r="I566" s="144" t="s">
        <v>1246</v>
      </c>
      <c r="J566" s="144" t="s">
        <v>2126</v>
      </c>
      <c r="K566" s="144" t="s">
        <v>2127</v>
      </c>
      <c r="L566" s="144" t="s">
        <v>692</v>
      </c>
      <c r="M566" s="144" t="s">
        <v>176</v>
      </c>
      <c r="N566" s="144" t="s">
        <v>177</v>
      </c>
      <c r="O566" s="144" t="s">
        <v>178</v>
      </c>
      <c r="P566" s="144" t="s">
        <v>288</v>
      </c>
      <c r="Q566" s="144" t="s">
        <v>179</v>
      </c>
      <c r="R566" s="144" t="s">
        <v>176</v>
      </c>
      <c r="S566" s="144" t="s">
        <v>120</v>
      </c>
      <c r="T566" s="144" t="s">
        <v>174</v>
      </c>
      <c r="U566" s="144" t="s">
        <v>119</v>
      </c>
      <c r="V566" s="144" t="s">
        <v>804</v>
      </c>
      <c r="W566" s="144" t="s">
        <v>691</v>
      </c>
      <c r="X566" s="51" t="str">
        <f t="shared" si="16"/>
        <v>3</v>
      </c>
      <c r="Y566" s="51" t="str">
        <f>IF(T566="","",IF(T566&lt;&gt;'Tabelas auxiliares'!$B$236,"FOLHA DE PESSOAL",IF(X566='Tabelas auxiliares'!$A$237,"CUSTEIO",IF(X566='Tabelas auxiliares'!$A$236,"INVESTIMENTO","ERRO - VERIFICAR"))))</f>
        <v>CUSTEIO</v>
      </c>
      <c r="Z566" s="64">
        <f t="shared" si="17"/>
        <v>10000</v>
      </c>
      <c r="AA566" s="146">
        <v>8525.3700000000008</v>
      </c>
      <c r="AB566" s="145"/>
      <c r="AC566" s="146">
        <v>1474.63</v>
      </c>
    </row>
    <row r="567" spans="1:29" x14ac:dyDescent="0.25">
      <c r="A567" s="143" t="s">
        <v>1060</v>
      </c>
      <c r="B567" t="s">
        <v>533</v>
      </c>
      <c r="C567" t="s">
        <v>1061</v>
      </c>
      <c r="D567" t="s">
        <v>83</v>
      </c>
      <c r="E567" t="s">
        <v>117</v>
      </c>
      <c r="F567" s="51" t="str">
        <f>IFERROR(VLOOKUP(D567,'Tabelas auxiliares'!$A$3:$B$61,2,FALSE),"")</f>
        <v>NETEL - NÚCLEO EDUCACIONAL DE TECNOLOGIAS E LÍNGUAS</v>
      </c>
      <c r="G567" s="51" t="str">
        <f>IFERROR(VLOOKUP($B567,'Tabelas auxiliares'!$A$65:$C$102,2,FALSE),"")</f>
        <v>Diárias e passagens nacionais</v>
      </c>
      <c r="H567" s="51" t="str">
        <f>IFERROR(VLOOKUP($B567,'Tabelas auxiliares'!$A$65:$C$102,3,FALSE),"")</f>
        <v>PASSAGENS NACIONAIS / DIÁRIAS NACIONAIS / REEMBOLSO DE PASSAGENS TERRESTRES</v>
      </c>
      <c r="I567" s="144" t="s">
        <v>1820</v>
      </c>
      <c r="J567" s="144" t="s">
        <v>2128</v>
      </c>
      <c r="K567" s="144" t="s">
        <v>2129</v>
      </c>
      <c r="L567" s="144" t="s">
        <v>989</v>
      </c>
      <c r="M567" s="144" t="s">
        <v>176</v>
      </c>
      <c r="N567" s="144" t="s">
        <v>177</v>
      </c>
      <c r="O567" s="144" t="s">
        <v>178</v>
      </c>
      <c r="P567" s="144" t="s">
        <v>288</v>
      </c>
      <c r="Q567" s="144" t="s">
        <v>179</v>
      </c>
      <c r="R567" s="144" t="s">
        <v>176</v>
      </c>
      <c r="S567" s="144" t="s">
        <v>120</v>
      </c>
      <c r="T567" s="144" t="s">
        <v>174</v>
      </c>
      <c r="U567" s="144" t="s">
        <v>119</v>
      </c>
      <c r="V567" s="144" t="s">
        <v>804</v>
      </c>
      <c r="W567" s="144" t="s">
        <v>691</v>
      </c>
      <c r="X567" s="51" t="str">
        <f t="shared" si="16"/>
        <v>3</v>
      </c>
      <c r="Y567" s="51" t="str">
        <f>IF(T567="","",IF(T567&lt;&gt;'Tabelas auxiliares'!$B$236,"FOLHA DE PESSOAL",IF(X567='Tabelas auxiliares'!$A$237,"CUSTEIO",IF(X567='Tabelas auxiliares'!$A$236,"INVESTIMENTO","ERRO - VERIFICAR"))))</f>
        <v>CUSTEIO</v>
      </c>
      <c r="Z567" s="64">
        <f t="shared" si="17"/>
        <v>10000</v>
      </c>
      <c r="AA567" s="146">
        <v>10000</v>
      </c>
      <c r="AB567" s="145"/>
      <c r="AC567" s="145"/>
    </row>
    <row r="568" spans="1:29" x14ac:dyDescent="0.25">
      <c r="A568" s="143" t="s">
        <v>1060</v>
      </c>
      <c r="B568" t="s">
        <v>533</v>
      </c>
      <c r="C568" t="s">
        <v>1061</v>
      </c>
      <c r="D568" t="s">
        <v>84</v>
      </c>
      <c r="E568" t="s">
        <v>117</v>
      </c>
      <c r="F568" s="51" t="str">
        <f>IFERROR(VLOOKUP(D568,'Tabelas auxiliares'!$A$3:$B$61,2,FALSE),"")</f>
        <v>AGÊNCIA DE INOVAÇÃO</v>
      </c>
      <c r="G568" s="51" t="str">
        <f>IFERROR(VLOOKUP($B568,'Tabelas auxiliares'!$A$65:$C$102,2,FALSE),"")</f>
        <v>Diárias e passagens nacionais</v>
      </c>
      <c r="H568" s="51" t="str">
        <f>IFERROR(VLOOKUP($B568,'Tabelas auxiliares'!$A$65:$C$102,3,FALSE),"")</f>
        <v>PASSAGENS NACIONAIS / DIÁRIAS NACIONAIS / REEMBOLSO DE PASSAGENS TERRESTRES</v>
      </c>
      <c r="I568" s="144" t="s">
        <v>1185</v>
      </c>
      <c r="J568" s="144" t="s">
        <v>2130</v>
      </c>
      <c r="K568" s="144" t="s">
        <v>2131</v>
      </c>
      <c r="L568" s="144" t="s">
        <v>990</v>
      </c>
      <c r="M568" s="144" t="s">
        <v>176</v>
      </c>
      <c r="N568" s="144" t="s">
        <v>177</v>
      </c>
      <c r="O568" s="144" t="s">
        <v>178</v>
      </c>
      <c r="P568" s="144" t="s">
        <v>288</v>
      </c>
      <c r="Q568" s="144" t="s">
        <v>179</v>
      </c>
      <c r="R568" s="144" t="s">
        <v>176</v>
      </c>
      <c r="S568" s="144" t="s">
        <v>120</v>
      </c>
      <c r="T568" s="144" t="s">
        <v>174</v>
      </c>
      <c r="U568" s="144" t="s">
        <v>119</v>
      </c>
      <c r="V568" s="144" t="s">
        <v>804</v>
      </c>
      <c r="W568" s="144" t="s">
        <v>691</v>
      </c>
      <c r="X568" s="51" t="str">
        <f t="shared" si="16"/>
        <v>3</v>
      </c>
      <c r="Y568" s="51" t="str">
        <f>IF(T568="","",IF(T568&lt;&gt;'Tabelas auxiliares'!$B$236,"FOLHA DE PESSOAL",IF(X568='Tabelas auxiliares'!$A$237,"CUSTEIO",IF(X568='Tabelas auxiliares'!$A$236,"INVESTIMENTO","ERRO - VERIFICAR"))))</f>
        <v>CUSTEIO</v>
      </c>
      <c r="Z568" s="64">
        <f t="shared" si="17"/>
        <v>3000</v>
      </c>
      <c r="AA568" s="146">
        <v>2041.88</v>
      </c>
      <c r="AB568" s="145"/>
      <c r="AC568" s="146">
        <v>958.12</v>
      </c>
    </row>
    <row r="569" spans="1:29" x14ac:dyDescent="0.25">
      <c r="A569" s="143" t="s">
        <v>1060</v>
      </c>
      <c r="B569" t="s">
        <v>533</v>
      </c>
      <c r="C569" t="s">
        <v>1061</v>
      </c>
      <c r="D569" t="s">
        <v>84</v>
      </c>
      <c r="E569" t="s">
        <v>117</v>
      </c>
      <c r="F569" s="51" t="str">
        <f>IFERROR(VLOOKUP(D569,'Tabelas auxiliares'!$A$3:$B$61,2,FALSE),"")</f>
        <v>AGÊNCIA DE INOVAÇÃO</v>
      </c>
      <c r="G569" s="51" t="str">
        <f>IFERROR(VLOOKUP($B569,'Tabelas auxiliares'!$A$65:$C$102,2,FALSE),"")</f>
        <v>Diárias e passagens nacionais</v>
      </c>
      <c r="H569" s="51" t="str">
        <f>IFERROR(VLOOKUP($B569,'Tabelas auxiliares'!$A$65:$C$102,3,FALSE),"")</f>
        <v>PASSAGENS NACIONAIS / DIÁRIAS NACIONAIS / REEMBOLSO DE PASSAGENS TERRESTRES</v>
      </c>
      <c r="I569" s="144" t="s">
        <v>1185</v>
      </c>
      <c r="J569" s="144" t="s">
        <v>2130</v>
      </c>
      <c r="K569" s="144" t="s">
        <v>2132</v>
      </c>
      <c r="L569" s="144" t="s">
        <v>991</v>
      </c>
      <c r="M569" s="144" t="s">
        <v>176</v>
      </c>
      <c r="N569" s="144" t="s">
        <v>177</v>
      </c>
      <c r="O569" s="144" t="s">
        <v>178</v>
      </c>
      <c r="P569" s="144" t="s">
        <v>288</v>
      </c>
      <c r="Q569" s="144" t="s">
        <v>179</v>
      </c>
      <c r="R569" s="144" t="s">
        <v>176</v>
      </c>
      <c r="S569" s="144" t="s">
        <v>120</v>
      </c>
      <c r="T569" s="144" t="s">
        <v>174</v>
      </c>
      <c r="U569" s="144" t="s">
        <v>119</v>
      </c>
      <c r="V569" s="144" t="s">
        <v>805</v>
      </c>
      <c r="W569" s="144" t="s">
        <v>983</v>
      </c>
      <c r="X569" s="51" t="str">
        <f t="shared" si="16"/>
        <v>3</v>
      </c>
      <c r="Y569" s="51" t="str">
        <f>IF(T569="","",IF(T569&lt;&gt;'Tabelas auxiliares'!$B$236,"FOLHA DE PESSOAL",IF(X569='Tabelas auxiliares'!$A$237,"CUSTEIO",IF(X569='Tabelas auxiliares'!$A$236,"INVESTIMENTO","ERRO - VERIFICAR"))))</f>
        <v>CUSTEIO</v>
      </c>
      <c r="Z569" s="64">
        <f t="shared" si="17"/>
        <v>1000</v>
      </c>
      <c r="AA569" s="146">
        <v>1000</v>
      </c>
      <c r="AB569" s="145"/>
      <c r="AC569" s="145"/>
    </row>
    <row r="570" spans="1:29" x14ac:dyDescent="0.25">
      <c r="A570" s="143" t="s">
        <v>1060</v>
      </c>
      <c r="B570" t="s">
        <v>533</v>
      </c>
      <c r="C570" t="s">
        <v>1061</v>
      </c>
      <c r="D570" t="s">
        <v>88</v>
      </c>
      <c r="E570" t="s">
        <v>117</v>
      </c>
      <c r="F570" s="51" t="str">
        <f>IFERROR(VLOOKUP(D570,'Tabelas auxiliares'!$A$3:$B$61,2,FALSE),"")</f>
        <v>SUGEPE - SUPERINTENDÊNCIA DE GESTÃO DE PESSOAS</v>
      </c>
      <c r="G570" s="51" t="str">
        <f>IFERROR(VLOOKUP($B570,'Tabelas auxiliares'!$A$65:$C$102,2,FALSE),"")</f>
        <v>Diárias e passagens nacionais</v>
      </c>
      <c r="H570" s="51" t="str">
        <f>IFERROR(VLOOKUP($B570,'Tabelas auxiliares'!$A$65:$C$102,3,FALSE),"")</f>
        <v>PASSAGENS NACIONAIS / DIÁRIAS NACIONAIS / REEMBOLSO DE PASSAGENS TERRESTRES</v>
      </c>
      <c r="I570" s="144" t="s">
        <v>1212</v>
      </c>
      <c r="J570" s="144" t="s">
        <v>2133</v>
      </c>
      <c r="K570" s="144" t="s">
        <v>2134</v>
      </c>
      <c r="L570" s="144" t="s">
        <v>280</v>
      </c>
      <c r="M570" s="144" t="s">
        <v>176</v>
      </c>
      <c r="N570" s="144" t="s">
        <v>177</v>
      </c>
      <c r="O570" s="144" t="s">
        <v>178</v>
      </c>
      <c r="P570" s="144" t="s">
        <v>288</v>
      </c>
      <c r="Q570" s="144" t="s">
        <v>179</v>
      </c>
      <c r="R570" s="144" t="s">
        <v>176</v>
      </c>
      <c r="S570" s="144" t="s">
        <v>120</v>
      </c>
      <c r="T570" s="144" t="s">
        <v>174</v>
      </c>
      <c r="U570" s="144" t="s">
        <v>119</v>
      </c>
      <c r="V570" s="144" t="s">
        <v>804</v>
      </c>
      <c r="W570" s="144" t="s">
        <v>691</v>
      </c>
      <c r="X570" s="51" t="str">
        <f t="shared" si="16"/>
        <v>3</v>
      </c>
      <c r="Y570" s="51" t="str">
        <f>IF(T570="","",IF(T570&lt;&gt;'Tabelas auxiliares'!$B$236,"FOLHA DE PESSOAL",IF(X570='Tabelas auxiliares'!$A$237,"CUSTEIO",IF(X570='Tabelas auxiliares'!$A$236,"INVESTIMENTO","ERRO - VERIFICAR"))))</f>
        <v>CUSTEIO</v>
      </c>
      <c r="Z570" s="64">
        <f t="shared" si="17"/>
        <v>13395.12</v>
      </c>
      <c r="AA570" s="146">
        <v>10437.620000000001</v>
      </c>
      <c r="AB570" s="145"/>
      <c r="AC570" s="146">
        <v>2957.5</v>
      </c>
    </row>
    <row r="571" spans="1:29" x14ac:dyDescent="0.25">
      <c r="F571" s="51" t="str">
        <f>IFERROR(VLOOKUP(D571,'Tabelas auxiliares'!$A$3:$B$61,2,FALSE),"")</f>
        <v/>
      </c>
      <c r="G571" s="51" t="str">
        <f>IFERROR(VLOOKUP($B571,'Tabelas auxiliares'!$A$65:$C$102,2,FALSE),"")</f>
        <v/>
      </c>
      <c r="H571" s="51" t="str">
        <f>IFERROR(VLOOKUP($B571,'Tabelas auxiliares'!$A$65:$C$102,3,FALSE),"")</f>
        <v/>
      </c>
      <c r="X571" s="51" t="str">
        <f t="shared" si="16"/>
        <v/>
      </c>
      <c r="Y571" s="51" t="str">
        <f>IF(T571="","",IF(T571&lt;&gt;'Tabelas auxiliares'!$B$236,"FOLHA DE PESSOAL",IF(X571='Tabelas auxiliares'!$A$237,"CUSTEIO",IF(X571='Tabelas auxiliares'!$A$236,"INVESTIMENTO","ERRO - VERIFICAR"))))</f>
        <v/>
      </c>
      <c r="Z571" s="64" t="str">
        <f t="shared" si="17"/>
        <v/>
      </c>
      <c r="AA571" s="44"/>
      <c r="AB571" s="44"/>
      <c r="AC571" s="44"/>
    </row>
    <row r="572" spans="1:29" x14ac:dyDescent="0.25">
      <c r="F572" s="51" t="str">
        <f>IFERROR(VLOOKUP(D572,'Tabelas auxiliares'!$A$3:$B$61,2,FALSE),"")</f>
        <v/>
      </c>
      <c r="G572" s="51" t="str">
        <f>IFERROR(VLOOKUP($B572,'Tabelas auxiliares'!$A$65:$C$102,2,FALSE),"")</f>
        <v/>
      </c>
      <c r="H572" s="51" t="str">
        <f>IFERROR(VLOOKUP($B572,'Tabelas auxiliares'!$A$65:$C$102,3,FALSE),"")</f>
        <v/>
      </c>
      <c r="X572" s="51" t="str">
        <f t="shared" si="16"/>
        <v/>
      </c>
      <c r="Y572" s="51" t="str">
        <f>IF(T572="","",IF(T572&lt;&gt;'Tabelas auxiliares'!$B$236,"FOLHA DE PESSOAL",IF(X572='Tabelas auxiliares'!$A$237,"CUSTEIO",IF(X572='Tabelas auxiliares'!$A$236,"INVESTIMENTO","ERRO - VERIFICAR"))))</f>
        <v/>
      </c>
      <c r="Z572" s="64" t="str">
        <f t="shared" si="17"/>
        <v/>
      </c>
      <c r="AA572" s="44"/>
      <c r="AB572" s="44"/>
      <c r="AC572" s="44"/>
    </row>
    <row r="573" spans="1:29" x14ac:dyDescent="0.25">
      <c r="F573" s="51" t="str">
        <f>IFERROR(VLOOKUP(D573,'Tabelas auxiliares'!$A$3:$B$61,2,FALSE),"")</f>
        <v/>
      </c>
      <c r="G573" s="51" t="str">
        <f>IFERROR(VLOOKUP($B573,'Tabelas auxiliares'!$A$65:$C$102,2,FALSE),"")</f>
        <v/>
      </c>
      <c r="H573" s="51" t="str">
        <f>IFERROR(VLOOKUP($B573,'Tabelas auxiliares'!$A$65:$C$102,3,FALSE),"")</f>
        <v/>
      </c>
      <c r="X573" s="51" t="str">
        <f t="shared" si="16"/>
        <v/>
      </c>
      <c r="Y573" s="51" t="str">
        <f>IF(T573="","",IF(T573&lt;&gt;'Tabelas auxiliares'!$B$236,"FOLHA DE PESSOAL",IF(X573='Tabelas auxiliares'!$A$237,"CUSTEIO",IF(X573='Tabelas auxiliares'!$A$236,"INVESTIMENTO","ERRO - VERIFICAR"))))</f>
        <v/>
      </c>
      <c r="Z573" s="64" t="str">
        <f t="shared" si="17"/>
        <v/>
      </c>
      <c r="AA573" s="44"/>
      <c r="AB573" s="44"/>
      <c r="AC573" s="44"/>
    </row>
    <row r="574" spans="1:29" x14ac:dyDescent="0.25">
      <c r="F574" s="51" t="str">
        <f>IFERROR(VLOOKUP(D574,'Tabelas auxiliares'!$A$3:$B$61,2,FALSE),"")</f>
        <v/>
      </c>
      <c r="G574" s="51" t="str">
        <f>IFERROR(VLOOKUP($B574,'Tabelas auxiliares'!$A$65:$C$102,2,FALSE),"")</f>
        <v/>
      </c>
      <c r="H574" s="51" t="str">
        <f>IFERROR(VLOOKUP($B574,'Tabelas auxiliares'!$A$65:$C$102,3,FALSE),"")</f>
        <v/>
      </c>
      <c r="X574" s="51" t="str">
        <f t="shared" si="16"/>
        <v/>
      </c>
      <c r="Y574" s="51" t="str">
        <f>IF(T574="","",IF(T574&lt;&gt;'Tabelas auxiliares'!$B$236,"FOLHA DE PESSOAL",IF(X574='Tabelas auxiliares'!$A$237,"CUSTEIO",IF(X574='Tabelas auxiliares'!$A$236,"INVESTIMENTO","ERRO - VERIFICAR"))))</f>
        <v/>
      </c>
      <c r="Z574" s="64" t="str">
        <f t="shared" si="17"/>
        <v/>
      </c>
      <c r="AA574" s="44"/>
      <c r="AB574" s="44"/>
      <c r="AC574" s="44"/>
    </row>
    <row r="575" spans="1:29" x14ac:dyDescent="0.25">
      <c r="F575" s="51" t="str">
        <f>IFERROR(VLOOKUP(D575,'Tabelas auxiliares'!$A$3:$B$61,2,FALSE),"")</f>
        <v/>
      </c>
      <c r="G575" s="51" t="str">
        <f>IFERROR(VLOOKUP($B575,'Tabelas auxiliares'!$A$65:$C$102,2,FALSE),"")</f>
        <v/>
      </c>
      <c r="H575" s="51" t="str">
        <f>IFERROR(VLOOKUP($B575,'Tabelas auxiliares'!$A$65:$C$102,3,FALSE),"")</f>
        <v/>
      </c>
      <c r="X575" s="51" t="str">
        <f t="shared" si="16"/>
        <v/>
      </c>
      <c r="Y575" s="51" t="str">
        <f>IF(T575="","",IF(T575&lt;&gt;'Tabelas auxiliares'!$B$236,"FOLHA DE PESSOAL",IF(X575='Tabelas auxiliares'!$A$237,"CUSTEIO",IF(X575='Tabelas auxiliares'!$A$236,"INVESTIMENTO","ERRO - VERIFICAR"))))</f>
        <v/>
      </c>
      <c r="Z575" s="64" t="str">
        <f t="shared" si="17"/>
        <v/>
      </c>
      <c r="AA575" s="44"/>
      <c r="AB575" s="44"/>
      <c r="AC575" s="44"/>
    </row>
    <row r="576" spans="1:29" x14ac:dyDescent="0.25">
      <c r="F576" s="51" t="str">
        <f>IFERROR(VLOOKUP(D576,'Tabelas auxiliares'!$A$3:$B$61,2,FALSE),"")</f>
        <v/>
      </c>
      <c r="G576" s="51" t="str">
        <f>IFERROR(VLOOKUP($B576,'Tabelas auxiliares'!$A$65:$C$102,2,FALSE),"")</f>
        <v/>
      </c>
      <c r="H576" s="51" t="str">
        <f>IFERROR(VLOOKUP($B576,'Tabelas auxiliares'!$A$65:$C$102,3,FALSE),"")</f>
        <v/>
      </c>
      <c r="X576" s="51" t="str">
        <f t="shared" si="16"/>
        <v/>
      </c>
      <c r="Y576" s="51" t="str">
        <f>IF(T576="","",IF(T576&lt;&gt;'Tabelas auxiliares'!$B$236,"FOLHA DE PESSOAL",IF(X576='Tabelas auxiliares'!$A$237,"CUSTEIO",IF(X576='Tabelas auxiliares'!$A$236,"INVESTIMENTO","ERRO - VERIFICAR"))))</f>
        <v/>
      </c>
      <c r="Z576" s="64" t="str">
        <f t="shared" si="17"/>
        <v/>
      </c>
      <c r="AA576" s="44"/>
      <c r="AB576" s="44"/>
      <c r="AC576" s="44"/>
    </row>
    <row r="577" spans="6:29" x14ac:dyDescent="0.25">
      <c r="F577" s="51" t="str">
        <f>IFERROR(VLOOKUP(D577,'Tabelas auxiliares'!$A$3:$B$61,2,FALSE),"")</f>
        <v/>
      </c>
      <c r="G577" s="51" t="str">
        <f>IFERROR(VLOOKUP($B577,'Tabelas auxiliares'!$A$65:$C$102,2,FALSE),"")</f>
        <v/>
      </c>
      <c r="H577" s="51" t="str">
        <f>IFERROR(VLOOKUP($B577,'Tabelas auxiliares'!$A$65:$C$102,3,FALSE),"")</f>
        <v/>
      </c>
      <c r="X577" s="51" t="str">
        <f t="shared" si="16"/>
        <v/>
      </c>
      <c r="Y577" s="51" t="str">
        <f>IF(T577="","",IF(T577&lt;&gt;'Tabelas auxiliares'!$B$236,"FOLHA DE PESSOAL",IF(X577='Tabelas auxiliares'!$A$237,"CUSTEIO",IF(X577='Tabelas auxiliares'!$A$236,"INVESTIMENTO","ERRO - VERIFICAR"))))</f>
        <v/>
      </c>
      <c r="Z577" s="64" t="str">
        <f t="shared" si="17"/>
        <v/>
      </c>
      <c r="AA577" s="44"/>
      <c r="AB577" s="44"/>
      <c r="AC577" s="44"/>
    </row>
    <row r="578" spans="6:29" x14ac:dyDescent="0.25">
      <c r="F578" s="51" t="str">
        <f>IFERROR(VLOOKUP(D578,'Tabelas auxiliares'!$A$3:$B$61,2,FALSE),"")</f>
        <v/>
      </c>
      <c r="G578" s="51" t="str">
        <f>IFERROR(VLOOKUP($B578,'Tabelas auxiliares'!$A$65:$C$102,2,FALSE),"")</f>
        <v/>
      </c>
      <c r="H578" s="51" t="str">
        <f>IFERROR(VLOOKUP($B578,'Tabelas auxiliares'!$A$65:$C$102,3,FALSE),"")</f>
        <v/>
      </c>
      <c r="X578" s="51" t="str">
        <f t="shared" si="16"/>
        <v/>
      </c>
      <c r="Y578" s="51" t="str">
        <f>IF(T578="","",IF(T578&lt;&gt;'Tabelas auxiliares'!$B$236,"FOLHA DE PESSOAL",IF(X578='Tabelas auxiliares'!$A$237,"CUSTEIO",IF(X578='Tabelas auxiliares'!$A$236,"INVESTIMENTO","ERRO - VERIFICAR"))))</f>
        <v/>
      </c>
      <c r="Z578" s="64" t="str">
        <f t="shared" si="17"/>
        <v/>
      </c>
      <c r="AA578" s="44"/>
      <c r="AB578" s="44"/>
      <c r="AC578" s="44"/>
    </row>
    <row r="579" spans="6:29" x14ac:dyDescent="0.25">
      <c r="F579" s="51" t="str">
        <f>IFERROR(VLOOKUP(D579,'Tabelas auxiliares'!$A$3:$B$61,2,FALSE),"")</f>
        <v/>
      </c>
      <c r="G579" s="51" t="str">
        <f>IFERROR(VLOOKUP($B579,'Tabelas auxiliares'!$A$65:$C$102,2,FALSE),"")</f>
        <v/>
      </c>
      <c r="H579" s="51" t="str">
        <f>IFERROR(VLOOKUP($B579,'Tabelas auxiliares'!$A$65:$C$102,3,FALSE),"")</f>
        <v/>
      </c>
      <c r="X579" s="51" t="str">
        <f t="shared" si="16"/>
        <v/>
      </c>
      <c r="Y579" s="51" t="str">
        <f>IF(T579="","",IF(T579&lt;&gt;'Tabelas auxiliares'!$B$236,"FOLHA DE PESSOAL",IF(X579='Tabelas auxiliares'!$A$237,"CUSTEIO",IF(X579='Tabelas auxiliares'!$A$236,"INVESTIMENTO","ERRO - VERIFICAR"))))</f>
        <v/>
      </c>
      <c r="Z579" s="64" t="str">
        <f t="shared" si="17"/>
        <v/>
      </c>
      <c r="AA579" s="44"/>
      <c r="AB579" s="44"/>
      <c r="AC579" s="44"/>
    </row>
    <row r="580" spans="6:29" x14ac:dyDescent="0.25">
      <c r="F580" s="51" t="str">
        <f>IFERROR(VLOOKUP(D580,'Tabelas auxiliares'!$A$3:$B$61,2,FALSE),"")</f>
        <v/>
      </c>
      <c r="G580" s="51" t="str">
        <f>IFERROR(VLOOKUP($B580,'Tabelas auxiliares'!$A$65:$C$102,2,FALSE),"")</f>
        <v/>
      </c>
      <c r="H580" s="51" t="str">
        <f>IFERROR(VLOOKUP($B580,'Tabelas auxiliares'!$A$65:$C$102,3,FALSE),"")</f>
        <v/>
      </c>
      <c r="X580" s="51" t="str">
        <f t="shared" ref="X580:X643" si="18">LEFT(V580,1)</f>
        <v/>
      </c>
      <c r="Y580" s="51" t="str">
        <f>IF(T580="","",IF(T580&lt;&gt;'Tabelas auxiliares'!$B$236,"FOLHA DE PESSOAL",IF(X580='Tabelas auxiliares'!$A$237,"CUSTEIO",IF(X580='Tabelas auxiliares'!$A$236,"INVESTIMENTO","ERRO - VERIFICAR"))))</f>
        <v/>
      </c>
      <c r="Z580" s="64" t="str">
        <f t="shared" si="17"/>
        <v/>
      </c>
      <c r="AA580" s="44"/>
      <c r="AB580" s="44"/>
      <c r="AC580" s="44"/>
    </row>
    <row r="581" spans="6:29" x14ac:dyDescent="0.25">
      <c r="F581" s="51" t="str">
        <f>IFERROR(VLOOKUP(D581,'Tabelas auxiliares'!$A$3:$B$61,2,FALSE),"")</f>
        <v/>
      </c>
      <c r="G581" s="51" t="str">
        <f>IFERROR(VLOOKUP($B581,'Tabelas auxiliares'!$A$65:$C$102,2,FALSE),"")</f>
        <v/>
      </c>
      <c r="H581" s="51" t="str">
        <f>IFERROR(VLOOKUP($B581,'Tabelas auxiliares'!$A$65:$C$102,3,FALSE),"")</f>
        <v/>
      </c>
      <c r="X581" s="51" t="str">
        <f t="shared" si="18"/>
        <v/>
      </c>
      <c r="Y581" s="51" t="str">
        <f>IF(T581="","",IF(T581&lt;&gt;'Tabelas auxiliares'!$B$236,"FOLHA DE PESSOAL",IF(X581='Tabelas auxiliares'!$A$237,"CUSTEIO",IF(X581='Tabelas auxiliares'!$A$236,"INVESTIMENTO","ERRO - VERIFICAR"))))</f>
        <v/>
      </c>
      <c r="Z581" s="64" t="str">
        <f t="shared" ref="Z581:Z644" si="19">IF(AA581+AB581+AC581&lt;&gt;0,AA581+AB581+AC581,"")</f>
        <v/>
      </c>
      <c r="AA581" s="44"/>
      <c r="AB581" s="44"/>
      <c r="AC581" s="44"/>
    </row>
    <row r="582" spans="6:29" x14ac:dyDescent="0.25">
      <c r="F582" s="51" t="str">
        <f>IFERROR(VLOOKUP(D582,'Tabelas auxiliares'!$A$3:$B$61,2,FALSE),"")</f>
        <v/>
      </c>
      <c r="G582" s="51" t="str">
        <f>IFERROR(VLOOKUP($B582,'Tabelas auxiliares'!$A$65:$C$102,2,FALSE),"")</f>
        <v/>
      </c>
      <c r="H582" s="51" t="str">
        <f>IFERROR(VLOOKUP($B582,'Tabelas auxiliares'!$A$65:$C$102,3,FALSE),"")</f>
        <v/>
      </c>
      <c r="X582" s="51" t="str">
        <f t="shared" si="18"/>
        <v/>
      </c>
      <c r="Y582" s="51" t="str">
        <f>IF(T582="","",IF(T582&lt;&gt;'Tabelas auxiliares'!$B$236,"FOLHA DE PESSOAL",IF(X582='Tabelas auxiliares'!$A$237,"CUSTEIO",IF(X582='Tabelas auxiliares'!$A$236,"INVESTIMENTO","ERRO - VERIFICAR"))))</f>
        <v/>
      </c>
      <c r="Z582" s="64" t="str">
        <f t="shared" si="19"/>
        <v/>
      </c>
      <c r="AA582" s="44"/>
      <c r="AB582" s="44"/>
      <c r="AC582" s="44"/>
    </row>
    <row r="583" spans="6:29" x14ac:dyDescent="0.25">
      <c r="F583" s="51" t="str">
        <f>IFERROR(VLOOKUP(D583,'Tabelas auxiliares'!$A$3:$B$61,2,FALSE),"")</f>
        <v/>
      </c>
      <c r="G583" s="51" t="str">
        <f>IFERROR(VLOOKUP($B583,'Tabelas auxiliares'!$A$65:$C$102,2,FALSE),"")</f>
        <v/>
      </c>
      <c r="H583" s="51" t="str">
        <f>IFERROR(VLOOKUP($B583,'Tabelas auxiliares'!$A$65:$C$102,3,FALSE),"")</f>
        <v/>
      </c>
      <c r="X583" s="51" t="str">
        <f t="shared" si="18"/>
        <v/>
      </c>
      <c r="Y583" s="51" t="str">
        <f>IF(T583="","",IF(T583&lt;&gt;'Tabelas auxiliares'!$B$236,"FOLHA DE PESSOAL",IF(X583='Tabelas auxiliares'!$A$237,"CUSTEIO",IF(X583='Tabelas auxiliares'!$A$236,"INVESTIMENTO","ERRO - VERIFICAR"))))</f>
        <v/>
      </c>
      <c r="Z583" s="64" t="str">
        <f t="shared" si="19"/>
        <v/>
      </c>
      <c r="AA583" s="44"/>
      <c r="AB583" s="44"/>
      <c r="AC583" s="44"/>
    </row>
    <row r="584" spans="6:29" x14ac:dyDescent="0.25">
      <c r="F584" s="51" t="str">
        <f>IFERROR(VLOOKUP(D584,'Tabelas auxiliares'!$A$3:$B$61,2,FALSE),"")</f>
        <v/>
      </c>
      <c r="G584" s="51" t="str">
        <f>IFERROR(VLOOKUP($B584,'Tabelas auxiliares'!$A$65:$C$102,2,FALSE),"")</f>
        <v/>
      </c>
      <c r="H584" s="51" t="str">
        <f>IFERROR(VLOOKUP($B584,'Tabelas auxiliares'!$A$65:$C$102,3,FALSE),"")</f>
        <v/>
      </c>
      <c r="X584" s="51" t="str">
        <f t="shared" si="18"/>
        <v/>
      </c>
      <c r="Y584" s="51" t="str">
        <f>IF(T584="","",IF(T584&lt;&gt;'Tabelas auxiliares'!$B$236,"FOLHA DE PESSOAL",IF(X584='Tabelas auxiliares'!$A$237,"CUSTEIO",IF(X584='Tabelas auxiliares'!$A$236,"INVESTIMENTO","ERRO - VERIFICAR"))))</f>
        <v/>
      </c>
      <c r="Z584" s="64" t="str">
        <f t="shared" si="19"/>
        <v/>
      </c>
      <c r="AA584" s="44"/>
      <c r="AB584" s="44"/>
      <c r="AC584" s="44"/>
    </row>
    <row r="585" spans="6:29" x14ac:dyDescent="0.25">
      <c r="F585" s="51" t="str">
        <f>IFERROR(VLOOKUP(D585,'Tabelas auxiliares'!$A$3:$B$61,2,FALSE),"")</f>
        <v/>
      </c>
      <c r="G585" s="51" t="str">
        <f>IFERROR(VLOOKUP($B585,'Tabelas auxiliares'!$A$65:$C$102,2,FALSE),"")</f>
        <v/>
      </c>
      <c r="H585" s="51" t="str">
        <f>IFERROR(VLOOKUP($B585,'Tabelas auxiliares'!$A$65:$C$102,3,FALSE),"")</f>
        <v/>
      </c>
      <c r="X585" s="51" t="str">
        <f t="shared" si="18"/>
        <v/>
      </c>
      <c r="Y585" s="51" t="str">
        <f>IF(T585="","",IF(T585&lt;&gt;'Tabelas auxiliares'!$B$236,"FOLHA DE PESSOAL",IF(X585='Tabelas auxiliares'!$A$237,"CUSTEIO",IF(X585='Tabelas auxiliares'!$A$236,"INVESTIMENTO","ERRO - VERIFICAR"))))</f>
        <v/>
      </c>
      <c r="Z585" s="64" t="str">
        <f t="shared" si="19"/>
        <v/>
      </c>
      <c r="AA585" s="44"/>
      <c r="AB585" s="44"/>
      <c r="AC585" s="44"/>
    </row>
    <row r="586" spans="6:29" x14ac:dyDescent="0.25">
      <c r="F586" s="51" t="str">
        <f>IFERROR(VLOOKUP(D586,'Tabelas auxiliares'!$A$3:$B$61,2,FALSE),"")</f>
        <v/>
      </c>
      <c r="G586" s="51" t="str">
        <f>IFERROR(VLOOKUP($B586,'Tabelas auxiliares'!$A$65:$C$102,2,FALSE),"")</f>
        <v/>
      </c>
      <c r="H586" s="51" t="str">
        <f>IFERROR(VLOOKUP($B586,'Tabelas auxiliares'!$A$65:$C$102,3,FALSE),"")</f>
        <v/>
      </c>
      <c r="X586" s="51" t="str">
        <f t="shared" si="18"/>
        <v/>
      </c>
      <c r="Y586" s="51" t="str">
        <f>IF(T586="","",IF(T586&lt;&gt;'Tabelas auxiliares'!$B$236,"FOLHA DE PESSOAL",IF(X586='Tabelas auxiliares'!$A$237,"CUSTEIO",IF(X586='Tabelas auxiliares'!$A$236,"INVESTIMENTO","ERRO - VERIFICAR"))))</f>
        <v/>
      </c>
      <c r="Z586" s="64" t="str">
        <f t="shared" si="19"/>
        <v/>
      </c>
      <c r="AA586" s="44"/>
      <c r="AB586" s="44"/>
      <c r="AC586" s="44"/>
    </row>
    <row r="587" spans="6:29" x14ac:dyDescent="0.25">
      <c r="F587" s="51" t="str">
        <f>IFERROR(VLOOKUP(D587,'Tabelas auxiliares'!$A$3:$B$61,2,FALSE),"")</f>
        <v/>
      </c>
      <c r="G587" s="51" t="str">
        <f>IFERROR(VLOOKUP($B587,'Tabelas auxiliares'!$A$65:$C$102,2,FALSE),"")</f>
        <v/>
      </c>
      <c r="H587" s="51" t="str">
        <f>IFERROR(VLOOKUP($B587,'Tabelas auxiliares'!$A$65:$C$102,3,FALSE),"")</f>
        <v/>
      </c>
      <c r="X587" s="51" t="str">
        <f t="shared" si="18"/>
        <v/>
      </c>
      <c r="Y587" s="51" t="str">
        <f>IF(T587="","",IF(T587&lt;&gt;'Tabelas auxiliares'!$B$236,"FOLHA DE PESSOAL",IF(X587='Tabelas auxiliares'!$A$237,"CUSTEIO",IF(X587='Tabelas auxiliares'!$A$236,"INVESTIMENTO","ERRO - VERIFICAR"))))</f>
        <v/>
      </c>
      <c r="Z587" s="64" t="str">
        <f t="shared" si="19"/>
        <v/>
      </c>
      <c r="AA587" s="44"/>
      <c r="AB587" s="44"/>
      <c r="AC587" s="44"/>
    </row>
    <row r="588" spans="6:29" x14ac:dyDescent="0.25">
      <c r="F588" s="51" t="str">
        <f>IFERROR(VLOOKUP(D588,'Tabelas auxiliares'!$A$3:$B$61,2,FALSE),"")</f>
        <v/>
      </c>
      <c r="G588" s="51" t="str">
        <f>IFERROR(VLOOKUP($B588,'Tabelas auxiliares'!$A$65:$C$102,2,FALSE),"")</f>
        <v/>
      </c>
      <c r="H588" s="51" t="str">
        <f>IFERROR(VLOOKUP($B588,'Tabelas auxiliares'!$A$65:$C$102,3,FALSE),"")</f>
        <v/>
      </c>
      <c r="X588" s="51" t="str">
        <f t="shared" si="18"/>
        <v/>
      </c>
      <c r="Y588" s="51" t="str">
        <f>IF(T588="","",IF(T588&lt;&gt;'Tabelas auxiliares'!$B$236,"FOLHA DE PESSOAL",IF(X588='Tabelas auxiliares'!$A$237,"CUSTEIO",IF(X588='Tabelas auxiliares'!$A$236,"INVESTIMENTO","ERRO - VERIFICAR"))))</f>
        <v/>
      </c>
      <c r="Z588" s="64" t="str">
        <f t="shared" si="19"/>
        <v/>
      </c>
      <c r="AA588" s="44"/>
      <c r="AB588" s="44"/>
      <c r="AC588" s="44"/>
    </row>
    <row r="589" spans="6:29" x14ac:dyDescent="0.25">
      <c r="F589" s="51" t="str">
        <f>IFERROR(VLOOKUP(D589,'Tabelas auxiliares'!$A$3:$B$61,2,FALSE),"")</f>
        <v/>
      </c>
      <c r="G589" s="51" t="str">
        <f>IFERROR(VLOOKUP($B589,'Tabelas auxiliares'!$A$65:$C$102,2,FALSE),"")</f>
        <v/>
      </c>
      <c r="H589" s="51" t="str">
        <f>IFERROR(VLOOKUP($B589,'Tabelas auxiliares'!$A$65:$C$102,3,FALSE),"")</f>
        <v/>
      </c>
      <c r="X589" s="51" t="str">
        <f t="shared" si="18"/>
        <v/>
      </c>
      <c r="Y589" s="51" t="str">
        <f>IF(T589="","",IF(T589&lt;&gt;'Tabelas auxiliares'!$B$236,"FOLHA DE PESSOAL",IF(X589='Tabelas auxiliares'!$A$237,"CUSTEIO",IF(X589='Tabelas auxiliares'!$A$236,"INVESTIMENTO","ERRO - VERIFICAR"))))</f>
        <v/>
      </c>
      <c r="Z589" s="64" t="str">
        <f t="shared" si="19"/>
        <v/>
      </c>
      <c r="AA589" s="44"/>
      <c r="AB589" s="44"/>
      <c r="AC589" s="44"/>
    </row>
    <row r="590" spans="6:29" x14ac:dyDescent="0.25">
      <c r="F590" s="51" t="str">
        <f>IFERROR(VLOOKUP(D590,'Tabelas auxiliares'!$A$3:$B$61,2,FALSE),"")</f>
        <v/>
      </c>
      <c r="G590" s="51" t="str">
        <f>IFERROR(VLOOKUP($B590,'Tabelas auxiliares'!$A$65:$C$102,2,FALSE),"")</f>
        <v/>
      </c>
      <c r="H590" s="51" t="str">
        <f>IFERROR(VLOOKUP($B590,'Tabelas auxiliares'!$A$65:$C$102,3,FALSE),"")</f>
        <v/>
      </c>
      <c r="X590" s="51" t="str">
        <f t="shared" si="18"/>
        <v/>
      </c>
      <c r="Y590" s="51" t="str">
        <f>IF(T590="","",IF(T590&lt;&gt;'Tabelas auxiliares'!$B$236,"FOLHA DE PESSOAL",IF(X590='Tabelas auxiliares'!$A$237,"CUSTEIO",IF(X590='Tabelas auxiliares'!$A$236,"INVESTIMENTO","ERRO - VERIFICAR"))))</f>
        <v/>
      </c>
      <c r="Z590" s="64" t="str">
        <f t="shared" si="19"/>
        <v/>
      </c>
      <c r="AA590" s="44"/>
      <c r="AB590" s="44"/>
      <c r="AC590" s="44"/>
    </row>
    <row r="591" spans="6:29" x14ac:dyDescent="0.25">
      <c r="F591" s="51" t="str">
        <f>IFERROR(VLOOKUP(D591,'Tabelas auxiliares'!$A$3:$B$61,2,FALSE),"")</f>
        <v/>
      </c>
      <c r="G591" s="51" t="str">
        <f>IFERROR(VLOOKUP($B591,'Tabelas auxiliares'!$A$65:$C$102,2,FALSE),"")</f>
        <v/>
      </c>
      <c r="H591" s="51" t="str">
        <f>IFERROR(VLOOKUP($B591,'Tabelas auxiliares'!$A$65:$C$102,3,FALSE),"")</f>
        <v/>
      </c>
      <c r="X591" s="51" t="str">
        <f t="shared" si="18"/>
        <v/>
      </c>
      <c r="Y591" s="51" t="str">
        <f>IF(T591="","",IF(T591&lt;&gt;'Tabelas auxiliares'!$B$236,"FOLHA DE PESSOAL",IF(X591='Tabelas auxiliares'!$A$237,"CUSTEIO",IF(X591='Tabelas auxiliares'!$A$236,"INVESTIMENTO","ERRO - VERIFICAR"))))</f>
        <v/>
      </c>
      <c r="Z591" s="64" t="str">
        <f t="shared" si="19"/>
        <v/>
      </c>
      <c r="AA591" s="44"/>
      <c r="AB591" s="44"/>
      <c r="AC591" s="44"/>
    </row>
    <row r="592" spans="6:29" x14ac:dyDescent="0.25">
      <c r="F592" s="51" t="str">
        <f>IFERROR(VLOOKUP(D592,'Tabelas auxiliares'!$A$3:$B$61,2,FALSE),"")</f>
        <v/>
      </c>
      <c r="G592" s="51" t="str">
        <f>IFERROR(VLOOKUP($B592,'Tabelas auxiliares'!$A$65:$C$102,2,FALSE),"")</f>
        <v/>
      </c>
      <c r="H592" s="51" t="str">
        <f>IFERROR(VLOOKUP($B592,'Tabelas auxiliares'!$A$65:$C$102,3,FALSE),"")</f>
        <v/>
      </c>
      <c r="X592" s="51" t="str">
        <f t="shared" si="18"/>
        <v/>
      </c>
      <c r="Y592" s="51" t="str">
        <f>IF(T592="","",IF(T592&lt;&gt;'Tabelas auxiliares'!$B$236,"FOLHA DE PESSOAL",IF(X592='Tabelas auxiliares'!$A$237,"CUSTEIO",IF(X592='Tabelas auxiliares'!$A$236,"INVESTIMENTO","ERRO - VERIFICAR"))))</f>
        <v/>
      </c>
      <c r="Z592" s="64" t="str">
        <f t="shared" si="19"/>
        <v/>
      </c>
      <c r="AA592" s="44"/>
      <c r="AB592" s="44"/>
      <c r="AC592" s="44"/>
    </row>
    <row r="593" spans="6:29" x14ac:dyDescent="0.25">
      <c r="F593" s="51" t="str">
        <f>IFERROR(VLOOKUP(D593,'Tabelas auxiliares'!$A$3:$B$61,2,FALSE),"")</f>
        <v/>
      </c>
      <c r="G593" s="51" t="str">
        <f>IFERROR(VLOOKUP($B593,'Tabelas auxiliares'!$A$65:$C$102,2,FALSE),"")</f>
        <v/>
      </c>
      <c r="H593" s="51" t="str">
        <f>IFERROR(VLOOKUP($B593,'Tabelas auxiliares'!$A$65:$C$102,3,FALSE),"")</f>
        <v/>
      </c>
      <c r="X593" s="51" t="str">
        <f t="shared" si="18"/>
        <v/>
      </c>
      <c r="Y593" s="51" t="str">
        <f>IF(T593="","",IF(T593&lt;&gt;'Tabelas auxiliares'!$B$236,"FOLHA DE PESSOAL",IF(X593='Tabelas auxiliares'!$A$237,"CUSTEIO",IF(X593='Tabelas auxiliares'!$A$236,"INVESTIMENTO","ERRO - VERIFICAR"))))</f>
        <v/>
      </c>
      <c r="Z593" s="64" t="str">
        <f t="shared" si="19"/>
        <v/>
      </c>
      <c r="AA593" s="44"/>
      <c r="AB593" s="44"/>
      <c r="AC593" s="44"/>
    </row>
    <row r="594" spans="6:29" x14ac:dyDescent="0.25">
      <c r="F594" s="51" t="str">
        <f>IFERROR(VLOOKUP(D594,'Tabelas auxiliares'!$A$3:$B$61,2,FALSE),"")</f>
        <v/>
      </c>
      <c r="G594" s="51" t="str">
        <f>IFERROR(VLOOKUP($B594,'Tabelas auxiliares'!$A$65:$C$102,2,FALSE),"")</f>
        <v/>
      </c>
      <c r="H594" s="51" t="str">
        <f>IFERROR(VLOOKUP($B594,'Tabelas auxiliares'!$A$65:$C$102,3,FALSE),"")</f>
        <v/>
      </c>
      <c r="X594" s="51" t="str">
        <f t="shared" si="18"/>
        <v/>
      </c>
      <c r="Y594" s="51" t="str">
        <f>IF(T594="","",IF(T594&lt;&gt;'Tabelas auxiliares'!$B$236,"FOLHA DE PESSOAL",IF(X594='Tabelas auxiliares'!$A$237,"CUSTEIO",IF(X594='Tabelas auxiliares'!$A$236,"INVESTIMENTO","ERRO - VERIFICAR"))))</f>
        <v/>
      </c>
      <c r="Z594" s="64" t="str">
        <f t="shared" si="19"/>
        <v/>
      </c>
      <c r="AA594" s="44"/>
      <c r="AB594" s="44"/>
      <c r="AC594" s="44"/>
    </row>
    <row r="595" spans="6:29" x14ac:dyDescent="0.25">
      <c r="F595" s="51" t="str">
        <f>IFERROR(VLOOKUP(D595,'Tabelas auxiliares'!$A$3:$B$61,2,FALSE),"")</f>
        <v/>
      </c>
      <c r="G595" s="51" t="str">
        <f>IFERROR(VLOOKUP($B595,'Tabelas auxiliares'!$A$65:$C$102,2,FALSE),"")</f>
        <v/>
      </c>
      <c r="H595" s="51" t="str">
        <f>IFERROR(VLOOKUP($B595,'Tabelas auxiliares'!$A$65:$C$102,3,FALSE),"")</f>
        <v/>
      </c>
      <c r="X595" s="51" t="str">
        <f t="shared" si="18"/>
        <v/>
      </c>
      <c r="Y595" s="51" t="str">
        <f>IF(T595="","",IF(T595&lt;&gt;'Tabelas auxiliares'!$B$236,"FOLHA DE PESSOAL",IF(X595='Tabelas auxiliares'!$A$237,"CUSTEIO",IF(X595='Tabelas auxiliares'!$A$236,"INVESTIMENTO","ERRO - VERIFICAR"))))</f>
        <v/>
      </c>
      <c r="Z595" s="64" t="str">
        <f t="shared" si="19"/>
        <v/>
      </c>
      <c r="AA595" s="44"/>
      <c r="AB595" s="44"/>
      <c r="AC595" s="44"/>
    </row>
    <row r="596" spans="6:29" x14ac:dyDescent="0.25">
      <c r="F596" s="51" t="str">
        <f>IFERROR(VLOOKUP(D596,'Tabelas auxiliares'!$A$3:$B$61,2,FALSE),"")</f>
        <v/>
      </c>
      <c r="G596" s="51" t="str">
        <f>IFERROR(VLOOKUP($B596,'Tabelas auxiliares'!$A$65:$C$102,2,FALSE),"")</f>
        <v/>
      </c>
      <c r="H596" s="51" t="str">
        <f>IFERROR(VLOOKUP($B596,'Tabelas auxiliares'!$A$65:$C$102,3,FALSE),"")</f>
        <v/>
      </c>
      <c r="X596" s="51" t="str">
        <f t="shared" si="18"/>
        <v/>
      </c>
      <c r="Y596" s="51" t="str">
        <f>IF(T596="","",IF(T596&lt;&gt;'Tabelas auxiliares'!$B$236,"FOLHA DE PESSOAL",IF(X596='Tabelas auxiliares'!$A$237,"CUSTEIO",IF(X596='Tabelas auxiliares'!$A$236,"INVESTIMENTO","ERRO - VERIFICAR"))))</f>
        <v/>
      </c>
      <c r="Z596" s="64" t="str">
        <f t="shared" si="19"/>
        <v/>
      </c>
      <c r="AA596" s="44"/>
      <c r="AB596" s="44"/>
      <c r="AC596" s="44"/>
    </row>
    <row r="597" spans="6:29" x14ac:dyDescent="0.25">
      <c r="F597" s="51" t="str">
        <f>IFERROR(VLOOKUP(D597,'Tabelas auxiliares'!$A$3:$B$61,2,FALSE),"")</f>
        <v/>
      </c>
      <c r="G597" s="51" t="str">
        <f>IFERROR(VLOOKUP($B597,'Tabelas auxiliares'!$A$65:$C$102,2,FALSE),"")</f>
        <v/>
      </c>
      <c r="H597" s="51" t="str">
        <f>IFERROR(VLOOKUP($B597,'Tabelas auxiliares'!$A$65:$C$102,3,FALSE),"")</f>
        <v/>
      </c>
      <c r="X597" s="51" t="str">
        <f t="shared" si="18"/>
        <v/>
      </c>
      <c r="Y597" s="51" t="str">
        <f>IF(T597="","",IF(T597&lt;&gt;'Tabelas auxiliares'!$B$236,"FOLHA DE PESSOAL",IF(X597='Tabelas auxiliares'!$A$237,"CUSTEIO",IF(X597='Tabelas auxiliares'!$A$236,"INVESTIMENTO","ERRO - VERIFICAR"))))</f>
        <v/>
      </c>
      <c r="Z597" s="64" t="str">
        <f t="shared" si="19"/>
        <v/>
      </c>
      <c r="AA597" s="44"/>
      <c r="AB597" s="44"/>
      <c r="AC597" s="44"/>
    </row>
    <row r="598" spans="6:29" x14ac:dyDescent="0.25">
      <c r="F598" s="51" t="str">
        <f>IFERROR(VLOOKUP(D598,'Tabelas auxiliares'!$A$3:$B$61,2,FALSE),"")</f>
        <v/>
      </c>
      <c r="G598" s="51" t="str">
        <f>IFERROR(VLOOKUP($B598,'Tabelas auxiliares'!$A$65:$C$102,2,FALSE),"")</f>
        <v/>
      </c>
      <c r="H598" s="51" t="str">
        <f>IFERROR(VLOOKUP($B598,'Tabelas auxiliares'!$A$65:$C$102,3,FALSE),"")</f>
        <v/>
      </c>
      <c r="X598" s="51" t="str">
        <f t="shared" si="18"/>
        <v/>
      </c>
      <c r="Y598" s="51" t="str">
        <f>IF(T598="","",IF(T598&lt;&gt;'Tabelas auxiliares'!$B$236,"FOLHA DE PESSOAL",IF(X598='Tabelas auxiliares'!$A$237,"CUSTEIO",IF(X598='Tabelas auxiliares'!$A$236,"INVESTIMENTO","ERRO - VERIFICAR"))))</f>
        <v/>
      </c>
      <c r="Z598" s="64" t="str">
        <f t="shared" si="19"/>
        <v/>
      </c>
      <c r="AA598" s="44"/>
      <c r="AB598" s="44"/>
      <c r="AC598" s="44"/>
    </row>
    <row r="599" spans="6:29" x14ac:dyDescent="0.25">
      <c r="F599" s="51" t="str">
        <f>IFERROR(VLOOKUP(D599,'Tabelas auxiliares'!$A$3:$B$61,2,FALSE),"")</f>
        <v/>
      </c>
      <c r="G599" s="51" t="str">
        <f>IFERROR(VLOOKUP($B599,'Tabelas auxiliares'!$A$65:$C$102,2,FALSE),"")</f>
        <v/>
      </c>
      <c r="H599" s="51" t="str">
        <f>IFERROR(VLOOKUP($B599,'Tabelas auxiliares'!$A$65:$C$102,3,FALSE),"")</f>
        <v/>
      </c>
      <c r="X599" s="51" t="str">
        <f t="shared" si="18"/>
        <v/>
      </c>
      <c r="Y599" s="51" t="str">
        <f>IF(T599="","",IF(T599&lt;&gt;'Tabelas auxiliares'!$B$236,"FOLHA DE PESSOAL",IF(X599='Tabelas auxiliares'!$A$237,"CUSTEIO",IF(X599='Tabelas auxiliares'!$A$236,"INVESTIMENTO","ERRO - VERIFICAR"))))</f>
        <v/>
      </c>
      <c r="Z599" s="64" t="str">
        <f t="shared" si="19"/>
        <v/>
      </c>
      <c r="AA599" s="44"/>
      <c r="AB599" s="44"/>
      <c r="AC599" s="44"/>
    </row>
    <row r="600" spans="6:29" x14ac:dyDescent="0.25">
      <c r="F600" s="51" t="str">
        <f>IFERROR(VLOOKUP(D600,'Tabelas auxiliares'!$A$3:$B$61,2,FALSE),"")</f>
        <v/>
      </c>
      <c r="G600" s="51" t="str">
        <f>IFERROR(VLOOKUP($B600,'Tabelas auxiliares'!$A$65:$C$102,2,FALSE),"")</f>
        <v/>
      </c>
      <c r="H600" s="51" t="str">
        <f>IFERROR(VLOOKUP($B600,'Tabelas auxiliares'!$A$65:$C$102,3,FALSE),"")</f>
        <v/>
      </c>
      <c r="X600" s="51" t="str">
        <f t="shared" si="18"/>
        <v/>
      </c>
      <c r="Y600" s="51" t="str">
        <f>IF(T600="","",IF(T600&lt;&gt;'Tabelas auxiliares'!$B$236,"FOLHA DE PESSOAL",IF(X600='Tabelas auxiliares'!$A$237,"CUSTEIO",IF(X600='Tabelas auxiliares'!$A$236,"INVESTIMENTO","ERRO - VERIFICAR"))))</f>
        <v/>
      </c>
      <c r="Z600" s="64" t="str">
        <f t="shared" si="19"/>
        <v/>
      </c>
      <c r="AA600" s="44"/>
      <c r="AB600" s="44"/>
      <c r="AC600" s="44"/>
    </row>
    <row r="601" spans="6:29" x14ac:dyDescent="0.25">
      <c r="F601" s="51" t="str">
        <f>IFERROR(VLOOKUP(D601,'Tabelas auxiliares'!$A$3:$B$61,2,FALSE),"")</f>
        <v/>
      </c>
      <c r="G601" s="51" t="str">
        <f>IFERROR(VLOOKUP($B601,'Tabelas auxiliares'!$A$65:$C$102,2,FALSE),"")</f>
        <v/>
      </c>
      <c r="H601" s="51" t="str">
        <f>IFERROR(VLOOKUP($B601,'Tabelas auxiliares'!$A$65:$C$102,3,FALSE),"")</f>
        <v/>
      </c>
      <c r="X601" s="51" t="str">
        <f t="shared" si="18"/>
        <v/>
      </c>
      <c r="Y601" s="51" t="str">
        <f>IF(T601="","",IF(T601&lt;&gt;'Tabelas auxiliares'!$B$236,"FOLHA DE PESSOAL",IF(X601='Tabelas auxiliares'!$A$237,"CUSTEIO",IF(X601='Tabelas auxiliares'!$A$236,"INVESTIMENTO","ERRO - VERIFICAR"))))</f>
        <v/>
      </c>
      <c r="Z601" s="64" t="str">
        <f t="shared" si="19"/>
        <v/>
      </c>
      <c r="AA601" s="44"/>
      <c r="AB601" s="44"/>
      <c r="AC601" s="44"/>
    </row>
    <row r="602" spans="6:29" x14ac:dyDescent="0.25">
      <c r="F602" s="51" t="str">
        <f>IFERROR(VLOOKUP(D602,'Tabelas auxiliares'!$A$3:$B$61,2,FALSE),"")</f>
        <v/>
      </c>
      <c r="G602" s="51" t="str">
        <f>IFERROR(VLOOKUP($B602,'Tabelas auxiliares'!$A$65:$C$102,2,FALSE),"")</f>
        <v/>
      </c>
      <c r="H602" s="51" t="str">
        <f>IFERROR(VLOOKUP($B602,'Tabelas auxiliares'!$A$65:$C$102,3,FALSE),"")</f>
        <v/>
      </c>
      <c r="X602" s="51" t="str">
        <f t="shared" si="18"/>
        <v/>
      </c>
      <c r="Y602" s="51" t="str">
        <f>IF(T602="","",IF(T602&lt;&gt;'Tabelas auxiliares'!$B$236,"FOLHA DE PESSOAL",IF(X602='Tabelas auxiliares'!$A$237,"CUSTEIO",IF(X602='Tabelas auxiliares'!$A$236,"INVESTIMENTO","ERRO - VERIFICAR"))))</f>
        <v/>
      </c>
      <c r="Z602" s="64" t="str">
        <f t="shared" si="19"/>
        <v/>
      </c>
      <c r="AA602" s="44"/>
      <c r="AB602" s="44"/>
      <c r="AC602" s="44"/>
    </row>
    <row r="603" spans="6:29" x14ac:dyDescent="0.25">
      <c r="F603" s="51" t="str">
        <f>IFERROR(VLOOKUP(D603,'Tabelas auxiliares'!$A$3:$B$61,2,FALSE),"")</f>
        <v/>
      </c>
      <c r="G603" s="51" t="str">
        <f>IFERROR(VLOOKUP($B603,'Tabelas auxiliares'!$A$65:$C$102,2,FALSE),"")</f>
        <v/>
      </c>
      <c r="H603" s="51" t="str">
        <f>IFERROR(VLOOKUP($B603,'Tabelas auxiliares'!$A$65:$C$102,3,FALSE),"")</f>
        <v/>
      </c>
      <c r="X603" s="51" t="str">
        <f t="shared" si="18"/>
        <v/>
      </c>
      <c r="Y603" s="51" t="str">
        <f>IF(T603="","",IF(T603&lt;&gt;'Tabelas auxiliares'!$B$236,"FOLHA DE PESSOAL",IF(X603='Tabelas auxiliares'!$A$237,"CUSTEIO",IF(X603='Tabelas auxiliares'!$A$236,"INVESTIMENTO","ERRO - VERIFICAR"))))</f>
        <v/>
      </c>
      <c r="Z603" s="64" t="str">
        <f t="shared" si="19"/>
        <v/>
      </c>
      <c r="AA603" s="44"/>
      <c r="AB603" s="44"/>
      <c r="AC603" s="44"/>
    </row>
    <row r="604" spans="6:29" x14ac:dyDescent="0.25">
      <c r="F604" s="51" t="str">
        <f>IFERROR(VLOOKUP(D604,'Tabelas auxiliares'!$A$3:$B$61,2,FALSE),"")</f>
        <v/>
      </c>
      <c r="G604" s="51" t="str">
        <f>IFERROR(VLOOKUP($B604,'Tabelas auxiliares'!$A$65:$C$102,2,FALSE),"")</f>
        <v/>
      </c>
      <c r="H604" s="51" t="str">
        <f>IFERROR(VLOOKUP($B604,'Tabelas auxiliares'!$A$65:$C$102,3,FALSE),"")</f>
        <v/>
      </c>
      <c r="X604" s="51" t="str">
        <f t="shared" si="18"/>
        <v/>
      </c>
      <c r="Y604" s="51" t="str">
        <f>IF(T604="","",IF(T604&lt;&gt;'Tabelas auxiliares'!$B$236,"FOLHA DE PESSOAL",IF(X604='Tabelas auxiliares'!$A$237,"CUSTEIO",IF(X604='Tabelas auxiliares'!$A$236,"INVESTIMENTO","ERRO - VERIFICAR"))))</f>
        <v/>
      </c>
      <c r="Z604" s="64" t="str">
        <f t="shared" si="19"/>
        <v/>
      </c>
      <c r="AA604" s="44"/>
      <c r="AB604" s="44"/>
      <c r="AC604" s="44"/>
    </row>
    <row r="605" spans="6:29" x14ac:dyDescent="0.25">
      <c r="F605" s="51" t="str">
        <f>IFERROR(VLOOKUP(D605,'Tabelas auxiliares'!$A$3:$B$61,2,FALSE),"")</f>
        <v/>
      </c>
      <c r="G605" s="51" t="str">
        <f>IFERROR(VLOOKUP($B605,'Tabelas auxiliares'!$A$65:$C$102,2,FALSE),"")</f>
        <v/>
      </c>
      <c r="H605" s="51" t="str">
        <f>IFERROR(VLOOKUP($B605,'Tabelas auxiliares'!$A$65:$C$102,3,FALSE),"")</f>
        <v/>
      </c>
      <c r="X605" s="51" t="str">
        <f t="shared" si="18"/>
        <v/>
      </c>
      <c r="Y605" s="51" t="str">
        <f>IF(T605="","",IF(T605&lt;&gt;'Tabelas auxiliares'!$B$236,"FOLHA DE PESSOAL",IF(X605='Tabelas auxiliares'!$A$237,"CUSTEIO",IF(X605='Tabelas auxiliares'!$A$236,"INVESTIMENTO","ERRO - VERIFICAR"))))</f>
        <v/>
      </c>
      <c r="Z605" s="64" t="str">
        <f t="shared" si="19"/>
        <v/>
      </c>
      <c r="AA605" s="44"/>
      <c r="AB605" s="44"/>
      <c r="AC605" s="44"/>
    </row>
    <row r="606" spans="6:29" x14ac:dyDescent="0.25">
      <c r="F606" s="51" t="str">
        <f>IFERROR(VLOOKUP(D606,'Tabelas auxiliares'!$A$3:$B$61,2,FALSE),"")</f>
        <v/>
      </c>
      <c r="G606" s="51" t="str">
        <f>IFERROR(VLOOKUP($B606,'Tabelas auxiliares'!$A$65:$C$102,2,FALSE),"")</f>
        <v/>
      </c>
      <c r="H606" s="51" t="str">
        <f>IFERROR(VLOOKUP($B606,'Tabelas auxiliares'!$A$65:$C$102,3,FALSE),"")</f>
        <v/>
      </c>
      <c r="X606" s="51" t="str">
        <f t="shared" si="18"/>
        <v/>
      </c>
      <c r="Y606" s="51" t="str">
        <f>IF(T606="","",IF(T606&lt;&gt;'Tabelas auxiliares'!$B$236,"FOLHA DE PESSOAL",IF(X606='Tabelas auxiliares'!$A$237,"CUSTEIO",IF(X606='Tabelas auxiliares'!$A$236,"INVESTIMENTO","ERRO - VERIFICAR"))))</f>
        <v/>
      </c>
      <c r="Z606" s="64" t="str">
        <f t="shared" si="19"/>
        <v/>
      </c>
      <c r="AA606" s="44"/>
      <c r="AB606" s="44"/>
      <c r="AC606" s="44"/>
    </row>
    <row r="607" spans="6:29" x14ac:dyDescent="0.25">
      <c r="F607" s="51" t="str">
        <f>IFERROR(VLOOKUP(D607,'Tabelas auxiliares'!$A$3:$B$61,2,FALSE),"")</f>
        <v/>
      </c>
      <c r="G607" s="51" t="str">
        <f>IFERROR(VLOOKUP($B607,'Tabelas auxiliares'!$A$65:$C$102,2,FALSE),"")</f>
        <v/>
      </c>
      <c r="H607" s="51" t="str">
        <f>IFERROR(VLOOKUP($B607,'Tabelas auxiliares'!$A$65:$C$102,3,FALSE),"")</f>
        <v/>
      </c>
      <c r="X607" s="51" t="str">
        <f t="shared" si="18"/>
        <v/>
      </c>
      <c r="Y607" s="51" t="str">
        <f>IF(T607="","",IF(T607&lt;&gt;'Tabelas auxiliares'!$B$236,"FOLHA DE PESSOAL",IF(X607='Tabelas auxiliares'!$A$237,"CUSTEIO",IF(X607='Tabelas auxiliares'!$A$236,"INVESTIMENTO","ERRO - VERIFICAR"))))</f>
        <v/>
      </c>
      <c r="Z607" s="64" t="str">
        <f t="shared" si="19"/>
        <v/>
      </c>
      <c r="AA607" s="44"/>
      <c r="AB607" s="44"/>
      <c r="AC607" s="44"/>
    </row>
    <row r="608" spans="6:29" x14ac:dyDescent="0.25">
      <c r="F608" s="51" t="str">
        <f>IFERROR(VLOOKUP(D608,'Tabelas auxiliares'!$A$3:$B$61,2,FALSE),"")</f>
        <v/>
      </c>
      <c r="G608" s="51" t="str">
        <f>IFERROR(VLOOKUP($B608,'Tabelas auxiliares'!$A$65:$C$102,2,FALSE),"")</f>
        <v/>
      </c>
      <c r="H608" s="51" t="str">
        <f>IFERROR(VLOOKUP($B608,'Tabelas auxiliares'!$A$65:$C$102,3,FALSE),"")</f>
        <v/>
      </c>
      <c r="X608" s="51" t="str">
        <f t="shared" si="18"/>
        <v/>
      </c>
      <c r="Y608" s="51" t="str">
        <f>IF(T608="","",IF(T608&lt;&gt;'Tabelas auxiliares'!$B$236,"FOLHA DE PESSOAL",IF(X608='Tabelas auxiliares'!$A$237,"CUSTEIO",IF(X608='Tabelas auxiliares'!$A$236,"INVESTIMENTO","ERRO - VERIFICAR"))))</f>
        <v/>
      </c>
      <c r="Z608" s="64" t="str">
        <f t="shared" si="19"/>
        <v/>
      </c>
      <c r="AA608" s="44"/>
      <c r="AB608" s="44"/>
      <c r="AC608" s="44"/>
    </row>
    <row r="609" spans="6:29" x14ac:dyDescent="0.25">
      <c r="F609" s="51" t="str">
        <f>IFERROR(VLOOKUP(D609,'Tabelas auxiliares'!$A$3:$B$61,2,FALSE),"")</f>
        <v/>
      </c>
      <c r="G609" s="51" t="str">
        <f>IFERROR(VLOOKUP($B609,'Tabelas auxiliares'!$A$65:$C$102,2,FALSE),"")</f>
        <v/>
      </c>
      <c r="H609" s="51" t="str">
        <f>IFERROR(VLOOKUP($B609,'Tabelas auxiliares'!$A$65:$C$102,3,FALSE),"")</f>
        <v/>
      </c>
      <c r="X609" s="51" t="str">
        <f t="shared" si="18"/>
        <v/>
      </c>
      <c r="Y609" s="51" t="str">
        <f>IF(T609="","",IF(T609&lt;&gt;'Tabelas auxiliares'!$B$236,"FOLHA DE PESSOAL",IF(X609='Tabelas auxiliares'!$A$237,"CUSTEIO",IF(X609='Tabelas auxiliares'!$A$236,"INVESTIMENTO","ERRO - VERIFICAR"))))</f>
        <v/>
      </c>
      <c r="Z609" s="64" t="str">
        <f t="shared" si="19"/>
        <v/>
      </c>
      <c r="AA609" s="44"/>
      <c r="AB609" s="44"/>
      <c r="AC609" s="44"/>
    </row>
    <row r="610" spans="6:29" x14ac:dyDescent="0.25">
      <c r="F610" s="51" t="str">
        <f>IFERROR(VLOOKUP(D610,'Tabelas auxiliares'!$A$3:$B$61,2,FALSE),"")</f>
        <v/>
      </c>
      <c r="G610" s="51" t="str">
        <f>IFERROR(VLOOKUP($B610,'Tabelas auxiliares'!$A$65:$C$102,2,FALSE),"")</f>
        <v/>
      </c>
      <c r="H610" s="51" t="str">
        <f>IFERROR(VLOOKUP($B610,'Tabelas auxiliares'!$A$65:$C$102,3,FALSE),"")</f>
        <v/>
      </c>
      <c r="X610" s="51" t="str">
        <f t="shared" si="18"/>
        <v/>
      </c>
      <c r="Y610" s="51" t="str">
        <f>IF(T610="","",IF(T610&lt;&gt;'Tabelas auxiliares'!$B$236,"FOLHA DE PESSOAL",IF(X610='Tabelas auxiliares'!$A$237,"CUSTEIO",IF(X610='Tabelas auxiliares'!$A$236,"INVESTIMENTO","ERRO - VERIFICAR"))))</f>
        <v/>
      </c>
      <c r="Z610" s="64" t="str">
        <f t="shared" si="19"/>
        <v/>
      </c>
      <c r="AA610" s="44"/>
      <c r="AB610" s="44"/>
      <c r="AC610" s="44"/>
    </row>
    <row r="611" spans="6:29" x14ac:dyDescent="0.25">
      <c r="F611" s="51" t="str">
        <f>IFERROR(VLOOKUP(D611,'Tabelas auxiliares'!$A$3:$B$61,2,FALSE),"")</f>
        <v/>
      </c>
      <c r="G611" s="51" t="str">
        <f>IFERROR(VLOOKUP($B611,'Tabelas auxiliares'!$A$65:$C$102,2,FALSE),"")</f>
        <v/>
      </c>
      <c r="H611" s="51" t="str">
        <f>IFERROR(VLOOKUP($B611,'Tabelas auxiliares'!$A$65:$C$102,3,FALSE),"")</f>
        <v/>
      </c>
      <c r="X611" s="51" t="str">
        <f t="shared" si="18"/>
        <v/>
      </c>
      <c r="Y611" s="51" t="str">
        <f>IF(T611="","",IF(T611&lt;&gt;'Tabelas auxiliares'!$B$236,"FOLHA DE PESSOAL",IF(X611='Tabelas auxiliares'!$A$237,"CUSTEIO",IF(X611='Tabelas auxiliares'!$A$236,"INVESTIMENTO","ERRO - VERIFICAR"))))</f>
        <v/>
      </c>
      <c r="Z611" s="64" t="str">
        <f t="shared" si="19"/>
        <v/>
      </c>
      <c r="AA611" s="44"/>
      <c r="AB611" s="44"/>
      <c r="AC611" s="44"/>
    </row>
    <row r="612" spans="6:29" x14ac:dyDescent="0.25">
      <c r="F612" s="51" t="str">
        <f>IFERROR(VLOOKUP(D612,'Tabelas auxiliares'!$A$3:$B$61,2,FALSE),"")</f>
        <v/>
      </c>
      <c r="G612" s="51" t="str">
        <f>IFERROR(VLOOKUP($B612,'Tabelas auxiliares'!$A$65:$C$102,2,FALSE),"")</f>
        <v/>
      </c>
      <c r="H612" s="51" t="str">
        <f>IFERROR(VLOOKUP($B612,'Tabelas auxiliares'!$A$65:$C$102,3,FALSE),"")</f>
        <v/>
      </c>
      <c r="X612" s="51" t="str">
        <f t="shared" si="18"/>
        <v/>
      </c>
      <c r="Y612" s="51" t="str">
        <f>IF(T612="","",IF(T612&lt;&gt;'Tabelas auxiliares'!$B$236,"FOLHA DE PESSOAL",IF(X612='Tabelas auxiliares'!$A$237,"CUSTEIO",IF(X612='Tabelas auxiliares'!$A$236,"INVESTIMENTO","ERRO - VERIFICAR"))))</f>
        <v/>
      </c>
      <c r="Z612" s="64" t="str">
        <f t="shared" si="19"/>
        <v/>
      </c>
      <c r="AA612" s="44"/>
      <c r="AB612" s="44"/>
      <c r="AC612" s="44"/>
    </row>
    <row r="613" spans="6:29" x14ac:dyDescent="0.25">
      <c r="F613" s="51" t="str">
        <f>IFERROR(VLOOKUP(D613,'Tabelas auxiliares'!$A$3:$B$61,2,FALSE),"")</f>
        <v/>
      </c>
      <c r="G613" s="51" t="str">
        <f>IFERROR(VLOOKUP($B613,'Tabelas auxiliares'!$A$65:$C$102,2,FALSE),"")</f>
        <v/>
      </c>
      <c r="H613" s="51" t="str">
        <f>IFERROR(VLOOKUP($B613,'Tabelas auxiliares'!$A$65:$C$102,3,FALSE),"")</f>
        <v/>
      </c>
      <c r="X613" s="51" t="str">
        <f t="shared" si="18"/>
        <v/>
      </c>
      <c r="Y613" s="51" t="str">
        <f>IF(T613="","",IF(T613&lt;&gt;'Tabelas auxiliares'!$B$236,"FOLHA DE PESSOAL",IF(X613='Tabelas auxiliares'!$A$237,"CUSTEIO",IF(X613='Tabelas auxiliares'!$A$236,"INVESTIMENTO","ERRO - VERIFICAR"))))</f>
        <v/>
      </c>
      <c r="Z613" s="64" t="str">
        <f t="shared" si="19"/>
        <v/>
      </c>
      <c r="AA613" s="44"/>
      <c r="AB613" s="44"/>
      <c r="AC613" s="44"/>
    </row>
    <row r="614" spans="6:29" x14ac:dyDescent="0.25">
      <c r="F614" s="51" t="str">
        <f>IFERROR(VLOOKUP(D614,'Tabelas auxiliares'!$A$3:$B$61,2,FALSE),"")</f>
        <v/>
      </c>
      <c r="G614" s="51" t="str">
        <f>IFERROR(VLOOKUP($B614,'Tabelas auxiliares'!$A$65:$C$102,2,FALSE),"")</f>
        <v/>
      </c>
      <c r="H614" s="51" t="str">
        <f>IFERROR(VLOOKUP($B614,'Tabelas auxiliares'!$A$65:$C$102,3,FALSE),"")</f>
        <v/>
      </c>
      <c r="X614" s="51" t="str">
        <f t="shared" si="18"/>
        <v/>
      </c>
      <c r="Y614" s="51" t="str">
        <f>IF(T614="","",IF(T614&lt;&gt;'Tabelas auxiliares'!$B$236,"FOLHA DE PESSOAL",IF(X614='Tabelas auxiliares'!$A$237,"CUSTEIO",IF(X614='Tabelas auxiliares'!$A$236,"INVESTIMENTO","ERRO - VERIFICAR"))))</f>
        <v/>
      </c>
      <c r="Z614" s="64" t="str">
        <f t="shared" si="19"/>
        <v/>
      </c>
      <c r="AA614" s="44"/>
      <c r="AB614" s="44"/>
      <c r="AC614" s="44"/>
    </row>
    <row r="615" spans="6:29" x14ac:dyDescent="0.25">
      <c r="F615" s="51" t="str">
        <f>IFERROR(VLOOKUP(D615,'Tabelas auxiliares'!$A$3:$B$61,2,FALSE),"")</f>
        <v/>
      </c>
      <c r="G615" s="51" t="str">
        <f>IFERROR(VLOOKUP($B615,'Tabelas auxiliares'!$A$65:$C$102,2,FALSE),"")</f>
        <v/>
      </c>
      <c r="H615" s="51" t="str">
        <f>IFERROR(VLOOKUP($B615,'Tabelas auxiliares'!$A$65:$C$102,3,FALSE),"")</f>
        <v/>
      </c>
      <c r="X615" s="51" t="str">
        <f t="shared" si="18"/>
        <v/>
      </c>
      <c r="Y615" s="51" t="str">
        <f>IF(T615="","",IF(T615&lt;&gt;'Tabelas auxiliares'!$B$236,"FOLHA DE PESSOAL",IF(X615='Tabelas auxiliares'!$A$237,"CUSTEIO",IF(X615='Tabelas auxiliares'!$A$236,"INVESTIMENTO","ERRO - VERIFICAR"))))</f>
        <v/>
      </c>
      <c r="Z615" s="64" t="str">
        <f t="shared" si="19"/>
        <v/>
      </c>
      <c r="AA615" s="44"/>
      <c r="AB615" s="44"/>
      <c r="AC615" s="44"/>
    </row>
    <row r="616" spans="6:29" x14ac:dyDescent="0.25">
      <c r="F616" s="51" t="str">
        <f>IFERROR(VLOOKUP(D616,'Tabelas auxiliares'!$A$3:$B$61,2,FALSE),"")</f>
        <v/>
      </c>
      <c r="G616" s="51" t="str">
        <f>IFERROR(VLOOKUP($B616,'Tabelas auxiliares'!$A$65:$C$102,2,FALSE),"")</f>
        <v/>
      </c>
      <c r="H616" s="51" t="str">
        <f>IFERROR(VLOOKUP($B616,'Tabelas auxiliares'!$A$65:$C$102,3,FALSE),"")</f>
        <v/>
      </c>
      <c r="X616" s="51" t="str">
        <f t="shared" si="18"/>
        <v/>
      </c>
      <c r="Y616" s="51" t="str">
        <f>IF(T616="","",IF(T616&lt;&gt;'Tabelas auxiliares'!$B$236,"FOLHA DE PESSOAL",IF(X616='Tabelas auxiliares'!$A$237,"CUSTEIO",IF(X616='Tabelas auxiliares'!$A$236,"INVESTIMENTO","ERRO - VERIFICAR"))))</f>
        <v/>
      </c>
      <c r="Z616" s="64" t="str">
        <f t="shared" si="19"/>
        <v/>
      </c>
      <c r="AA616" s="44"/>
      <c r="AB616" s="44"/>
      <c r="AC616" s="44"/>
    </row>
    <row r="617" spans="6:29" x14ac:dyDescent="0.25">
      <c r="F617" s="51" t="str">
        <f>IFERROR(VLOOKUP(D617,'Tabelas auxiliares'!$A$3:$B$61,2,FALSE),"")</f>
        <v/>
      </c>
      <c r="G617" s="51" t="str">
        <f>IFERROR(VLOOKUP($B617,'Tabelas auxiliares'!$A$65:$C$102,2,FALSE),"")</f>
        <v/>
      </c>
      <c r="H617" s="51" t="str">
        <f>IFERROR(VLOOKUP($B617,'Tabelas auxiliares'!$A$65:$C$102,3,FALSE),"")</f>
        <v/>
      </c>
      <c r="X617" s="51" t="str">
        <f t="shared" si="18"/>
        <v/>
      </c>
      <c r="Y617" s="51" t="str">
        <f>IF(T617="","",IF(T617&lt;&gt;'Tabelas auxiliares'!$B$236,"FOLHA DE PESSOAL",IF(X617='Tabelas auxiliares'!$A$237,"CUSTEIO",IF(X617='Tabelas auxiliares'!$A$236,"INVESTIMENTO","ERRO - VERIFICAR"))))</f>
        <v/>
      </c>
      <c r="Z617" s="64" t="str">
        <f t="shared" si="19"/>
        <v/>
      </c>
      <c r="AA617" s="44"/>
      <c r="AB617" s="44"/>
      <c r="AC617" s="44"/>
    </row>
    <row r="618" spans="6:29" x14ac:dyDescent="0.25">
      <c r="F618" s="51" t="str">
        <f>IFERROR(VLOOKUP(D618,'Tabelas auxiliares'!$A$3:$B$61,2,FALSE),"")</f>
        <v/>
      </c>
      <c r="G618" s="51" t="str">
        <f>IFERROR(VLOOKUP($B618,'Tabelas auxiliares'!$A$65:$C$102,2,FALSE),"")</f>
        <v/>
      </c>
      <c r="H618" s="51" t="str">
        <f>IFERROR(VLOOKUP($B618,'Tabelas auxiliares'!$A$65:$C$102,3,FALSE),"")</f>
        <v/>
      </c>
      <c r="X618" s="51" t="str">
        <f t="shared" si="18"/>
        <v/>
      </c>
      <c r="Y618" s="51" t="str">
        <f>IF(T618="","",IF(T618&lt;&gt;'Tabelas auxiliares'!$B$236,"FOLHA DE PESSOAL",IF(X618='Tabelas auxiliares'!$A$237,"CUSTEIO",IF(X618='Tabelas auxiliares'!$A$236,"INVESTIMENTO","ERRO - VERIFICAR"))))</f>
        <v/>
      </c>
      <c r="Z618" s="64" t="str">
        <f t="shared" si="19"/>
        <v/>
      </c>
      <c r="AA618" s="44"/>
      <c r="AB618" s="44"/>
      <c r="AC618" s="44"/>
    </row>
    <row r="619" spans="6:29" x14ac:dyDescent="0.25">
      <c r="F619" s="51" t="str">
        <f>IFERROR(VLOOKUP(D619,'Tabelas auxiliares'!$A$3:$B$61,2,FALSE),"")</f>
        <v/>
      </c>
      <c r="G619" s="51" t="str">
        <f>IFERROR(VLOOKUP($B619,'Tabelas auxiliares'!$A$65:$C$102,2,FALSE),"")</f>
        <v/>
      </c>
      <c r="H619" s="51" t="str">
        <f>IFERROR(VLOOKUP($B619,'Tabelas auxiliares'!$A$65:$C$102,3,FALSE),"")</f>
        <v/>
      </c>
      <c r="X619" s="51" t="str">
        <f t="shared" si="18"/>
        <v/>
      </c>
      <c r="Y619" s="51" t="str">
        <f>IF(T619="","",IF(T619&lt;&gt;'Tabelas auxiliares'!$B$236,"FOLHA DE PESSOAL",IF(X619='Tabelas auxiliares'!$A$237,"CUSTEIO",IF(X619='Tabelas auxiliares'!$A$236,"INVESTIMENTO","ERRO - VERIFICAR"))))</f>
        <v/>
      </c>
      <c r="Z619" s="64" t="str">
        <f t="shared" si="19"/>
        <v/>
      </c>
      <c r="AA619" s="44"/>
      <c r="AB619" s="44"/>
      <c r="AC619" s="44"/>
    </row>
    <row r="620" spans="6:29" x14ac:dyDescent="0.25">
      <c r="F620" s="51" t="str">
        <f>IFERROR(VLOOKUP(D620,'Tabelas auxiliares'!$A$3:$B$61,2,FALSE),"")</f>
        <v/>
      </c>
      <c r="G620" s="51" t="str">
        <f>IFERROR(VLOOKUP($B620,'Tabelas auxiliares'!$A$65:$C$102,2,FALSE),"")</f>
        <v/>
      </c>
      <c r="H620" s="51" t="str">
        <f>IFERROR(VLOOKUP($B620,'Tabelas auxiliares'!$A$65:$C$102,3,FALSE),"")</f>
        <v/>
      </c>
      <c r="X620" s="51" t="str">
        <f t="shared" si="18"/>
        <v/>
      </c>
      <c r="Y620" s="51" t="str">
        <f>IF(T620="","",IF(T620&lt;&gt;'Tabelas auxiliares'!$B$236,"FOLHA DE PESSOAL",IF(X620='Tabelas auxiliares'!$A$237,"CUSTEIO",IF(X620='Tabelas auxiliares'!$A$236,"INVESTIMENTO","ERRO - VERIFICAR"))))</f>
        <v/>
      </c>
      <c r="Z620" s="64" t="str">
        <f t="shared" si="19"/>
        <v/>
      </c>
      <c r="AA620" s="44"/>
      <c r="AB620" s="44"/>
      <c r="AC620" s="44"/>
    </row>
    <row r="621" spans="6:29" x14ac:dyDescent="0.25">
      <c r="F621" s="51" t="str">
        <f>IFERROR(VLOOKUP(D621,'Tabelas auxiliares'!$A$3:$B$61,2,FALSE),"")</f>
        <v/>
      </c>
      <c r="G621" s="51" t="str">
        <f>IFERROR(VLOOKUP($B621,'Tabelas auxiliares'!$A$65:$C$102,2,FALSE),"")</f>
        <v/>
      </c>
      <c r="H621" s="51" t="str">
        <f>IFERROR(VLOOKUP($B621,'Tabelas auxiliares'!$A$65:$C$102,3,FALSE),"")</f>
        <v/>
      </c>
      <c r="X621" s="51" t="str">
        <f t="shared" si="18"/>
        <v/>
      </c>
      <c r="Y621" s="51" t="str">
        <f>IF(T621="","",IF(T621&lt;&gt;'Tabelas auxiliares'!$B$236,"FOLHA DE PESSOAL",IF(X621='Tabelas auxiliares'!$A$237,"CUSTEIO",IF(X621='Tabelas auxiliares'!$A$236,"INVESTIMENTO","ERRO - VERIFICAR"))))</f>
        <v/>
      </c>
      <c r="Z621" s="64" t="str">
        <f t="shared" si="19"/>
        <v/>
      </c>
      <c r="AA621" s="44"/>
      <c r="AB621" s="44"/>
      <c r="AC621" s="44"/>
    </row>
    <row r="622" spans="6:29" x14ac:dyDescent="0.25">
      <c r="F622" s="51" t="str">
        <f>IFERROR(VLOOKUP(D622,'Tabelas auxiliares'!$A$3:$B$61,2,FALSE),"")</f>
        <v/>
      </c>
      <c r="G622" s="51" t="str">
        <f>IFERROR(VLOOKUP($B622,'Tabelas auxiliares'!$A$65:$C$102,2,FALSE),"")</f>
        <v/>
      </c>
      <c r="H622" s="51" t="str">
        <f>IFERROR(VLOOKUP($B622,'Tabelas auxiliares'!$A$65:$C$102,3,FALSE),"")</f>
        <v/>
      </c>
      <c r="X622" s="51" t="str">
        <f t="shared" si="18"/>
        <v/>
      </c>
      <c r="Y622" s="51" t="str">
        <f>IF(T622="","",IF(T622&lt;&gt;'Tabelas auxiliares'!$B$236,"FOLHA DE PESSOAL",IF(X622='Tabelas auxiliares'!$A$237,"CUSTEIO",IF(X622='Tabelas auxiliares'!$A$236,"INVESTIMENTO","ERRO - VERIFICAR"))))</f>
        <v/>
      </c>
      <c r="Z622" s="64" t="str">
        <f t="shared" si="19"/>
        <v/>
      </c>
      <c r="AA622" s="44"/>
      <c r="AB622" s="44"/>
      <c r="AC622" s="44"/>
    </row>
    <row r="623" spans="6:29" x14ac:dyDescent="0.25">
      <c r="F623" s="51" t="str">
        <f>IFERROR(VLOOKUP(D623,'Tabelas auxiliares'!$A$3:$B$61,2,FALSE),"")</f>
        <v/>
      </c>
      <c r="G623" s="51" t="str">
        <f>IFERROR(VLOOKUP($B623,'Tabelas auxiliares'!$A$65:$C$102,2,FALSE),"")</f>
        <v/>
      </c>
      <c r="H623" s="51" t="str">
        <f>IFERROR(VLOOKUP($B623,'Tabelas auxiliares'!$A$65:$C$102,3,FALSE),"")</f>
        <v/>
      </c>
      <c r="X623" s="51" t="str">
        <f t="shared" si="18"/>
        <v/>
      </c>
      <c r="Y623" s="51" t="str">
        <f>IF(T623="","",IF(T623&lt;&gt;'Tabelas auxiliares'!$B$236,"FOLHA DE PESSOAL",IF(X623='Tabelas auxiliares'!$A$237,"CUSTEIO",IF(X623='Tabelas auxiliares'!$A$236,"INVESTIMENTO","ERRO - VERIFICAR"))))</f>
        <v/>
      </c>
      <c r="Z623" s="64" t="str">
        <f t="shared" si="19"/>
        <v/>
      </c>
      <c r="AA623" s="44"/>
      <c r="AB623" s="44"/>
      <c r="AC623" s="44"/>
    </row>
    <row r="624" spans="6:29" x14ac:dyDescent="0.25">
      <c r="F624" s="51" t="str">
        <f>IFERROR(VLOOKUP(D624,'Tabelas auxiliares'!$A$3:$B$61,2,FALSE),"")</f>
        <v/>
      </c>
      <c r="G624" s="51" t="str">
        <f>IFERROR(VLOOKUP($B624,'Tabelas auxiliares'!$A$65:$C$102,2,FALSE),"")</f>
        <v/>
      </c>
      <c r="H624" s="51" t="str">
        <f>IFERROR(VLOOKUP($B624,'Tabelas auxiliares'!$A$65:$C$102,3,FALSE),"")</f>
        <v/>
      </c>
      <c r="X624" s="51" t="str">
        <f t="shared" si="18"/>
        <v/>
      </c>
      <c r="Y624" s="51" t="str">
        <f>IF(T624="","",IF(T624&lt;&gt;'Tabelas auxiliares'!$B$236,"FOLHA DE PESSOAL",IF(X624='Tabelas auxiliares'!$A$237,"CUSTEIO",IF(X624='Tabelas auxiliares'!$A$236,"INVESTIMENTO","ERRO - VERIFICAR"))))</f>
        <v/>
      </c>
      <c r="Z624" s="64" t="str">
        <f t="shared" si="19"/>
        <v/>
      </c>
      <c r="AA624" s="44"/>
      <c r="AB624" s="44"/>
      <c r="AC624" s="44"/>
    </row>
    <row r="625" spans="6:29" x14ac:dyDescent="0.25">
      <c r="F625" s="51" t="str">
        <f>IFERROR(VLOOKUP(D625,'Tabelas auxiliares'!$A$3:$B$61,2,FALSE),"")</f>
        <v/>
      </c>
      <c r="G625" s="51" t="str">
        <f>IFERROR(VLOOKUP($B625,'Tabelas auxiliares'!$A$65:$C$102,2,FALSE),"")</f>
        <v/>
      </c>
      <c r="H625" s="51" t="str">
        <f>IFERROR(VLOOKUP($B625,'Tabelas auxiliares'!$A$65:$C$102,3,FALSE),"")</f>
        <v/>
      </c>
      <c r="X625" s="51" t="str">
        <f t="shared" si="18"/>
        <v/>
      </c>
      <c r="Y625" s="51" t="str">
        <f>IF(T625="","",IF(T625&lt;&gt;'Tabelas auxiliares'!$B$236,"FOLHA DE PESSOAL",IF(X625='Tabelas auxiliares'!$A$237,"CUSTEIO",IF(X625='Tabelas auxiliares'!$A$236,"INVESTIMENTO","ERRO - VERIFICAR"))))</f>
        <v/>
      </c>
      <c r="Z625" s="64" t="str">
        <f t="shared" si="19"/>
        <v/>
      </c>
      <c r="AA625" s="44"/>
      <c r="AB625" s="44"/>
      <c r="AC625" s="44"/>
    </row>
    <row r="626" spans="6:29" x14ac:dyDescent="0.25">
      <c r="F626" s="51" t="str">
        <f>IFERROR(VLOOKUP(D626,'Tabelas auxiliares'!$A$3:$B$61,2,FALSE),"")</f>
        <v/>
      </c>
      <c r="G626" s="51" t="str">
        <f>IFERROR(VLOOKUP($B626,'Tabelas auxiliares'!$A$65:$C$102,2,FALSE),"")</f>
        <v/>
      </c>
      <c r="H626" s="51" t="str">
        <f>IFERROR(VLOOKUP($B626,'Tabelas auxiliares'!$A$65:$C$102,3,FALSE),"")</f>
        <v/>
      </c>
      <c r="X626" s="51" t="str">
        <f t="shared" si="18"/>
        <v/>
      </c>
      <c r="Y626" s="51" t="str">
        <f>IF(T626="","",IF(T626&lt;&gt;'Tabelas auxiliares'!$B$236,"FOLHA DE PESSOAL",IF(X626='Tabelas auxiliares'!$A$237,"CUSTEIO",IF(X626='Tabelas auxiliares'!$A$236,"INVESTIMENTO","ERRO - VERIFICAR"))))</f>
        <v/>
      </c>
      <c r="Z626" s="64" t="str">
        <f t="shared" si="19"/>
        <v/>
      </c>
      <c r="AA626" s="44"/>
      <c r="AB626" s="44"/>
      <c r="AC626" s="44"/>
    </row>
    <row r="627" spans="6:29" x14ac:dyDescent="0.25">
      <c r="F627" s="51" t="str">
        <f>IFERROR(VLOOKUP(D627,'Tabelas auxiliares'!$A$3:$B$61,2,FALSE),"")</f>
        <v/>
      </c>
      <c r="G627" s="51" t="str">
        <f>IFERROR(VLOOKUP($B627,'Tabelas auxiliares'!$A$65:$C$102,2,FALSE),"")</f>
        <v/>
      </c>
      <c r="H627" s="51" t="str">
        <f>IFERROR(VLOOKUP($B627,'Tabelas auxiliares'!$A$65:$C$102,3,FALSE),"")</f>
        <v/>
      </c>
      <c r="X627" s="51" t="str">
        <f t="shared" si="18"/>
        <v/>
      </c>
      <c r="Y627" s="51" t="str">
        <f>IF(T627="","",IF(T627&lt;&gt;'Tabelas auxiliares'!$B$236,"FOLHA DE PESSOAL",IF(X627='Tabelas auxiliares'!$A$237,"CUSTEIO",IF(X627='Tabelas auxiliares'!$A$236,"INVESTIMENTO","ERRO - VERIFICAR"))))</f>
        <v/>
      </c>
      <c r="Z627" s="64" t="str">
        <f t="shared" si="19"/>
        <v/>
      </c>
      <c r="AA627" s="44"/>
      <c r="AB627" s="44"/>
      <c r="AC627" s="44"/>
    </row>
    <row r="628" spans="6:29" x14ac:dyDescent="0.25">
      <c r="F628" s="51" t="str">
        <f>IFERROR(VLOOKUP(D628,'Tabelas auxiliares'!$A$3:$B$61,2,FALSE),"")</f>
        <v/>
      </c>
      <c r="G628" s="51" t="str">
        <f>IFERROR(VLOOKUP($B628,'Tabelas auxiliares'!$A$65:$C$102,2,FALSE),"")</f>
        <v/>
      </c>
      <c r="H628" s="51" t="str">
        <f>IFERROR(VLOOKUP($B628,'Tabelas auxiliares'!$A$65:$C$102,3,FALSE),"")</f>
        <v/>
      </c>
      <c r="X628" s="51" t="str">
        <f t="shared" si="18"/>
        <v/>
      </c>
      <c r="Y628" s="51" t="str">
        <f>IF(T628="","",IF(T628&lt;&gt;'Tabelas auxiliares'!$B$236,"FOLHA DE PESSOAL",IF(X628='Tabelas auxiliares'!$A$237,"CUSTEIO",IF(X628='Tabelas auxiliares'!$A$236,"INVESTIMENTO","ERRO - VERIFICAR"))))</f>
        <v/>
      </c>
      <c r="Z628" s="64" t="str">
        <f t="shared" si="19"/>
        <v/>
      </c>
      <c r="AA628" s="44"/>
      <c r="AB628" s="44"/>
      <c r="AC628" s="44"/>
    </row>
    <row r="629" spans="6:29" x14ac:dyDescent="0.25">
      <c r="F629" s="51" t="str">
        <f>IFERROR(VLOOKUP(D629,'Tabelas auxiliares'!$A$3:$B$61,2,FALSE),"")</f>
        <v/>
      </c>
      <c r="G629" s="51" t="str">
        <f>IFERROR(VLOOKUP($B629,'Tabelas auxiliares'!$A$65:$C$102,2,FALSE),"")</f>
        <v/>
      </c>
      <c r="H629" s="51" t="str">
        <f>IFERROR(VLOOKUP($B629,'Tabelas auxiliares'!$A$65:$C$102,3,FALSE),"")</f>
        <v/>
      </c>
      <c r="X629" s="51" t="str">
        <f t="shared" si="18"/>
        <v/>
      </c>
      <c r="Y629" s="51" t="str">
        <f>IF(T629="","",IF(T629&lt;&gt;'Tabelas auxiliares'!$B$236,"FOLHA DE PESSOAL",IF(X629='Tabelas auxiliares'!$A$237,"CUSTEIO",IF(X629='Tabelas auxiliares'!$A$236,"INVESTIMENTO","ERRO - VERIFICAR"))))</f>
        <v/>
      </c>
      <c r="Z629" s="64" t="str">
        <f t="shared" si="19"/>
        <v/>
      </c>
      <c r="AA629" s="44"/>
      <c r="AB629" s="44"/>
      <c r="AC629" s="44"/>
    </row>
    <row r="630" spans="6:29" x14ac:dyDescent="0.25">
      <c r="F630" s="51" t="str">
        <f>IFERROR(VLOOKUP(D630,'Tabelas auxiliares'!$A$3:$B$61,2,FALSE),"")</f>
        <v/>
      </c>
      <c r="G630" s="51" t="str">
        <f>IFERROR(VLOOKUP($B630,'Tabelas auxiliares'!$A$65:$C$102,2,FALSE),"")</f>
        <v/>
      </c>
      <c r="H630" s="51" t="str">
        <f>IFERROR(VLOOKUP($B630,'Tabelas auxiliares'!$A$65:$C$102,3,FALSE),"")</f>
        <v/>
      </c>
      <c r="X630" s="51" t="str">
        <f t="shared" si="18"/>
        <v/>
      </c>
      <c r="Y630" s="51" t="str">
        <f>IF(T630="","",IF(T630&lt;&gt;'Tabelas auxiliares'!$B$236,"FOLHA DE PESSOAL",IF(X630='Tabelas auxiliares'!$A$237,"CUSTEIO",IF(X630='Tabelas auxiliares'!$A$236,"INVESTIMENTO","ERRO - VERIFICAR"))))</f>
        <v/>
      </c>
      <c r="Z630" s="64" t="str">
        <f t="shared" si="19"/>
        <v/>
      </c>
      <c r="AA630" s="44"/>
      <c r="AB630" s="44"/>
      <c r="AC630" s="44"/>
    </row>
    <row r="631" spans="6:29" x14ac:dyDescent="0.25">
      <c r="F631" s="51" t="str">
        <f>IFERROR(VLOOKUP(D631,'Tabelas auxiliares'!$A$3:$B$61,2,FALSE),"")</f>
        <v/>
      </c>
      <c r="G631" s="51" t="str">
        <f>IFERROR(VLOOKUP($B631,'Tabelas auxiliares'!$A$65:$C$102,2,FALSE),"")</f>
        <v/>
      </c>
      <c r="H631" s="51" t="str">
        <f>IFERROR(VLOOKUP($B631,'Tabelas auxiliares'!$A$65:$C$102,3,FALSE),"")</f>
        <v/>
      </c>
      <c r="X631" s="51" t="str">
        <f t="shared" si="18"/>
        <v/>
      </c>
      <c r="Y631" s="51" t="str">
        <f>IF(T631="","",IF(T631&lt;&gt;'Tabelas auxiliares'!$B$236,"FOLHA DE PESSOAL",IF(X631='Tabelas auxiliares'!$A$237,"CUSTEIO",IF(X631='Tabelas auxiliares'!$A$236,"INVESTIMENTO","ERRO - VERIFICAR"))))</f>
        <v/>
      </c>
      <c r="Z631" s="64" t="str">
        <f t="shared" si="19"/>
        <v/>
      </c>
      <c r="AA631" s="44"/>
      <c r="AB631" s="44"/>
      <c r="AC631" s="44"/>
    </row>
    <row r="632" spans="6:29" x14ac:dyDescent="0.25">
      <c r="F632" s="51" t="str">
        <f>IFERROR(VLOOKUP(D632,'Tabelas auxiliares'!$A$3:$B$61,2,FALSE),"")</f>
        <v/>
      </c>
      <c r="G632" s="51" t="str">
        <f>IFERROR(VLOOKUP($B632,'Tabelas auxiliares'!$A$65:$C$102,2,FALSE),"")</f>
        <v/>
      </c>
      <c r="H632" s="51" t="str">
        <f>IFERROR(VLOOKUP($B632,'Tabelas auxiliares'!$A$65:$C$102,3,FALSE),"")</f>
        <v/>
      </c>
      <c r="X632" s="51" t="str">
        <f t="shared" si="18"/>
        <v/>
      </c>
      <c r="Y632" s="51" t="str">
        <f>IF(T632="","",IF(T632&lt;&gt;'Tabelas auxiliares'!$B$236,"FOLHA DE PESSOAL",IF(X632='Tabelas auxiliares'!$A$237,"CUSTEIO",IF(X632='Tabelas auxiliares'!$A$236,"INVESTIMENTO","ERRO - VERIFICAR"))))</f>
        <v/>
      </c>
      <c r="Z632" s="64" t="str">
        <f t="shared" si="19"/>
        <v/>
      </c>
      <c r="AA632" s="44"/>
      <c r="AB632" s="44"/>
      <c r="AC632" s="44"/>
    </row>
    <row r="633" spans="6:29" x14ac:dyDescent="0.25">
      <c r="F633" s="51" t="str">
        <f>IFERROR(VLOOKUP(D633,'Tabelas auxiliares'!$A$3:$B$61,2,FALSE),"")</f>
        <v/>
      </c>
      <c r="G633" s="51" t="str">
        <f>IFERROR(VLOOKUP($B633,'Tabelas auxiliares'!$A$65:$C$102,2,FALSE),"")</f>
        <v/>
      </c>
      <c r="H633" s="51" t="str">
        <f>IFERROR(VLOOKUP($B633,'Tabelas auxiliares'!$A$65:$C$102,3,FALSE),"")</f>
        <v/>
      </c>
      <c r="X633" s="51" t="str">
        <f t="shared" si="18"/>
        <v/>
      </c>
      <c r="Y633" s="51" t="str">
        <f>IF(T633="","",IF(T633&lt;&gt;'Tabelas auxiliares'!$B$236,"FOLHA DE PESSOAL",IF(X633='Tabelas auxiliares'!$A$237,"CUSTEIO",IF(X633='Tabelas auxiliares'!$A$236,"INVESTIMENTO","ERRO - VERIFICAR"))))</f>
        <v/>
      </c>
      <c r="Z633" s="64" t="str">
        <f t="shared" si="19"/>
        <v/>
      </c>
      <c r="AA633" s="44"/>
      <c r="AB633" s="44"/>
      <c r="AC633" s="44"/>
    </row>
    <row r="634" spans="6:29" x14ac:dyDescent="0.25">
      <c r="F634" s="51" t="str">
        <f>IFERROR(VLOOKUP(D634,'Tabelas auxiliares'!$A$3:$B$61,2,FALSE),"")</f>
        <v/>
      </c>
      <c r="G634" s="51" t="str">
        <f>IFERROR(VLOOKUP($B634,'Tabelas auxiliares'!$A$65:$C$102,2,FALSE),"")</f>
        <v/>
      </c>
      <c r="H634" s="51" t="str">
        <f>IFERROR(VLOOKUP($B634,'Tabelas auxiliares'!$A$65:$C$102,3,FALSE),"")</f>
        <v/>
      </c>
      <c r="X634" s="51" t="str">
        <f t="shared" si="18"/>
        <v/>
      </c>
      <c r="Y634" s="51" t="str">
        <f>IF(T634="","",IF(T634&lt;&gt;'Tabelas auxiliares'!$B$236,"FOLHA DE PESSOAL",IF(X634='Tabelas auxiliares'!$A$237,"CUSTEIO",IF(X634='Tabelas auxiliares'!$A$236,"INVESTIMENTO","ERRO - VERIFICAR"))))</f>
        <v/>
      </c>
      <c r="Z634" s="64" t="str">
        <f t="shared" si="19"/>
        <v/>
      </c>
      <c r="AA634" s="44"/>
      <c r="AB634" s="44"/>
      <c r="AC634" s="44"/>
    </row>
    <row r="635" spans="6:29" x14ac:dyDescent="0.25">
      <c r="F635" s="51" t="str">
        <f>IFERROR(VLOOKUP(D635,'Tabelas auxiliares'!$A$3:$B$61,2,FALSE),"")</f>
        <v/>
      </c>
      <c r="G635" s="51" t="str">
        <f>IFERROR(VLOOKUP($B635,'Tabelas auxiliares'!$A$65:$C$102,2,FALSE),"")</f>
        <v/>
      </c>
      <c r="H635" s="51" t="str">
        <f>IFERROR(VLOOKUP($B635,'Tabelas auxiliares'!$A$65:$C$102,3,FALSE),"")</f>
        <v/>
      </c>
      <c r="X635" s="51" t="str">
        <f t="shared" si="18"/>
        <v/>
      </c>
      <c r="Y635" s="51" t="str">
        <f>IF(T635="","",IF(T635&lt;&gt;'Tabelas auxiliares'!$B$236,"FOLHA DE PESSOAL",IF(X635='Tabelas auxiliares'!$A$237,"CUSTEIO",IF(X635='Tabelas auxiliares'!$A$236,"INVESTIMENTO","ERRO - VERIFICAR"))))</f>
        <v/>
      </c>
      <c r="Z635" s="64" t="str">
        <f t="shared" si="19"/>
        <v/>
      </c>
      <c r="AA635" s="44"/>
      <c r="AB635" s="44"/>
      <c r="AC635" s="44"/>
    </row>
    <row r="636" spans="6:29" x14ac:dyDescent="0.25">
      <c r="F636" s="51" t="str">
        <f>IFERROR(VLOOKUP(D636,'Tabelas auxiliares'!$A$3:$B$61,2,FALSE),"")</f>
        <v/>
      </c>
      <c r="G636" s="51" t="str">
        <f>IFERROR(VLOOKUP($B636,'Tabelas auxiliares'!$A$65:$C$102,2,FALSE),"")</f>
        <v/>
      </c>
      <c r="H636" s="51" t="str">
        <f>IFERROR(VLOOKUP($B636,'Tabelas auxiliares'!$A$65:$C$102,3,FALSE),"")</f>
        <v/>
      </c>
      <c r="X636" s="51" t="str">
        <f t="shared" si="18"/>
        <v/>
      </c>
      <c r="Y636" s="51" t="str">
        <f>IF(T636="","",IF(T636&lt;&gt;'Tabelas auxiliares'!$B$236,"FOLHA DE PESSOAL",IF(X636='Tabelas auxiliares'!$A$237,"CUSTEIO",IF(X636='Tabelas auxiliares'!$A$236,"INVESTIMENTO","ERRO - VERIFICAR"))))</f>
        <v/>
      </c>
      <c r="Z636" s="64" t="str">
        <f t="shared" si="19"/>
        <v/>
      </c>
      <c r="AA636" s="44"/>
      <c r="AB636" s="44"/>
      <c r="AC636" s="44"/>
    </row>
    <row r="637" spans="6:29" x14ac:dyDescent="0.25">
      <c r="F637" s="51" t="str">
        <f>IFERROR(VLOOKUP(D637,'Tabelas auxiliares'!$A$3:$B$61,2,FALSE),"")</f>
        <v/>
      </c>
      <c r="G637" s="51" t="str">
        <f>IFERROR(VLOOKUP($B637,'Tabelas auxiliares'!$A$65:$C$102,2,FALSE),"")</f>
        <v/>
      </c>
      <c r="H637" s="51" t="str">
        <f>IFERROR(VLOOKUP($B637,'Tabelas auxiliares'!$A$65:$C$102,3,FALSE),"")</f>
        <v/>
      </c>
      <c r="X637" s="51" t="str">
        <f t="shared" si="18"/>
        <v/>
      </c>
      <c r="Y637" s="51" t="str">
        <f>IF(T637="","",IF(T637&lt;&gt;'Tabelas auxiliares'!$B$236,"FOLHA DE PESSOAL",IF(X637='Tabelas auxiliares'!$A$237,"CUSTEIO",IF(X637='Tabelas auxiliares'!$A$236,"INVESTIMENTO","ERRO - VERIFICAR"))))</f>
        <v/>
      </c>
      <c r="Z637" s="64" t="str">
        <f t="shared" si="19"/>
        <v/>
      </c>
      <c r="AA637" s="44"/>
      <c r="AB637" s="44"/>
      <c r="AC637" s="44"/>
    </row>
    <row r="638" spans="6:29" x14ac:dyDescent="0.25">
      <c r="F638" s="51" t="str">
        <f>IFERROR(VLOOKUP(D638,'Tabelas auxiliares'!$A$3:$B$61,2,FALSE),"")</f>
        <v/>
      </c>
      <c r="G638" s="51" t="str">
        <f>IFERROR(VLOOKUP($B638,'Tabelas auxiliares'!$A$65:$C$102,2,FALSE),"")</f>
        <v/>
      </c>
      <c r="H638" s="51" t="str">
        <f>IFERROR(VLOOKUP($B638,'Tabelas auxiliares'!$A$65:$C$102,3,FALSE),"")</f>
        <v/>
      </c>
      <c r="X638" s="51" t="str">
        <f t="shared" si="18"/>
        <v/>
      </c>
      <c r="Y638" s="51" t="str">
        <f>IF(T638="","",IF(T638&lt;&gt;'Tabelas auxiliares'!$B$236,"FOLHA DE PESSOAL",IF(X638='Tabelas auxiliares'!$A$237,"CUSTEIO",IF(X638='Tabelas auxiliares'!$A$236,"INVESTIMENTO","ERRO - VERIFICAR"))))</f>
        <v/>
      </c>
      <c r="Z638" s="64" t="str">
        <f t="shared" si="19"/>
        <v/>
      </c>
      <c r="AA638" s="44"/>
      <c r="AB638" s="44"/>
      <c r="AC638" s="44"/>
    </row>
    <row r="639" spans="6:29" x14ac:dyDescent="0.25">
      <c r="F639" s="51" t="str">
        <f>IFERROR(VLOOKUP(D639,'Tabelas auxiliares'!$A$3:$B$61,2,FALSE),"")</f>
        <v/>
      </c>
      <c r="G639" s="51" t="str">
        <f>IFERROR(VLOOKUP($B639,'Tabelas auxiliares'!$A$65:$C$102,2,FALSE),"")</f>
        <v/>
      </c>
      <c r="H639" s="51" t="str">
        <f>IFERROR(VLOOKUP($B639,'Tabelas auxiliares'!$A$65:$C$102,3,FALSE),"")</f>
        <v/>
      </c>
      <c r="X639" s="51" t="str">
        <f t="shared" si="18"/>
        <v/>
      </c>
      <c r="Y639" s="51" t="str">
        <f>IF(T639="","",IF(T639&lt;&gt;'Tabelas auxiliares'!$B$236,"FOLHA DE PESSOAL",IF(X639='Tabelas auxiliares'!$A$237,"CUSTEIO",IF(X639='Tabelas auxiliares'!$A$236,"INVESTIMENTO","ERRO - VERIFICAR"))))</f>
        <v/>
      </c>
      <c r="Z639" s="64" t="str">
        <f t="shared" si="19"/>
        <v/>
      </c>
      <c r="AA639" s="44"/>
      <c r="AB639" s="44"/>
      <c r="AC639" s="44"/>
    </row>
    <row r="640" spans="6:29" x14ac:dyDescent="0.25">
      <c r="F640" s="51" t="str">
        <f>IFERROR(VLOOKUP(D640,'Tabelas auxiliares'!$A$3:$B$61,2,FALSE),"")</f>
        <v/>
      </c>
      <c r="G640" s="51" t="str">
        <f>IFERROR(VLOOKUP($B640,'Tabelas auxiliares'!$A$65:$C$102,2,FALSE),"")</f>
        <v/>
      </c>
      <c r="H640" s="51" t="str">
        <f>IFERROR(VLOOKUP($B640,'Tabelas auxiliares'!$A$65:$C$102,3,FALSE),"")</f>
        <v/>
      </c>
      <c r="X640" s="51" t="str">
        <f t="shared" si="18"/>
        <v/>
      </c>
      <c r="Y640" s="51" t="str">
        <f>IF(T640="","",IF(T640&lt;&gt;'Tabelas auxiliares'!$B$236,"FOLHA DE PESSOAL",IF(X640='Tabelas auxiliares'!$A$237,"CUSTEIO",IF(X640='Tabelas auxiliares'!$A$236,"INVESTIMENTO","ERRO - VERIFICAR"))))</f>
        <v/>
      </c>
      <c r="Z640" s="64" t="str">
        <f t="shared" si="19"/>
        <v/>
      </c>
      <c r="AA640" s="44"/>
      <c r="AB640" s="44"/>
      <c r="AC640" s="44"/>
    </row>
    <row r="641" spans="6:29" x14ac:dyDescent="0.25">
      <c r="F641" s="51" t="str">
        <f>IFERROR(VLOOKUP(D641,'Tabelas auxiliares'!$A$3:$B$61,2,FALSE),"")</f>
        <v/>
      </c>
      <c r="G641" s="51" t="str">
        <f>IFERROR(VLOOKUP($B641,'Tabelas auxiliares'!$A$65:$C$102,2,FALSE),"")</f>
        <v/>
      </c>
      <c r="H641" s="51" t="str">
        <f>IFERROR(VLOOKUP($B641,'Tabelas auxiliares'!$A$65:$C$102,3,FALSE),"")</f>
        <v/>
      </c>
      <c r="X641" s="51" t="str">
        <f t="shared" si="18"/>
        <v/>
      </c>
      <c r="Y641" s="51" t="str">
        <f>IF(T641="","",IF(T641&lt;&gt;'Tabelas auxiliares'!$B$236,"FOLHA DE PESSOAL",IF(X641='Tabelas auxiliares'!$A$237,"CUSTEIO",IF(X641='Tabelas auxiliares'!$A$236,"INVESTIMENTO","ERRO - VERIFICAR"))))</f>
        <v/>
      </c>
      <c r="Z641" s="64" t="str">
        <f t="shared" si="19"/>
        <v/>
      </c>
      <c r="AA641" s="44"/>
      <c r="AB641" s="44"/>
      <c r="AC641" s="44"/>
    </row>
    <row r="642" spans="6:29" x14ac:dyDescent="0.25">
      <c r="F642" s="51" t="str">
        <f>IFERROR(VLOOKUP(D642,'Tabelas auxiliares'!$A$3:$B$61,2,FALSE),"")</f>
        <v/>
      </c>
      <c r="G642" s="51" t="str">
        <f>IFERROR(VLOOKUP($B642,'Tabelas auxiliares'!$A$65:$C$102,2,FALSE),"")</f>
        <v/>
      </c>
      <c r="H642" s="51" t="str">
        <f>IFERROR(VLOOKUP($B642,'Tabelas auxiliares'!$A$65:$C$102,3,FALSE),"")</f>
        <v/>
      </c>
      <c r="X642" s="51" t="str">
        <f t="shared" si="18"/>
        <v/>
      </c>
      <c r="Y642" s="51" t="str">
        <f>IF(T642="","",IF(T642&lt;&gt;'Tabelas auxiliares'!$B$236,"FOLHA DE PESSOAL",IF(X642='Tabelas auxiliares'!$A$237,"CUSTEIO",IF(X642='Tabelas auxiliares'!$A$236,"INVESTIMENTO","ERRO - VERIFICAR"))))</f>
        <v/>
      </c>
      <c r="Z642" s="64" t="str">
        <f t="shared" si="19"/>
        <v/>
      </c>
      <c r="AA642" s="44"/>
      <c r="AB642" s="44"/>
      <c r="AC642" s="44"/>
    </row>
    <row r="643" spans="6:29" x14ac:dyDescent="0.25">
      <c r="F643" s="51" t="str">
        <f>IFERROR(VLOOKUP(D643,'Tabelas auxiliares'!$A$3:$B$61,2,FALSE),"")</f>
        <v/>
      </c>
      <c r="G643" s="51" t="str">
        <f>IFERROR(VLOOKUP($B643,'Tabelas auxiliares'!$A$65:$C$102,2,FALSE),"")</f>
        <v/>
      </c>
      <c r="H643" s="51" t="str">
        <f>IFERROR(VLOOKUP($B643,'Tabelas auxiliares'!$A$65:$C$102,3,FALSE),"")</f>
        <v/>
      </c>
      <c r="X643" s="51" t="str">
        <f t="shared" si="18"/>
        <v/>
      </c>
      <c r="Y643" s="51" t="str">
        <f>IF(T643="","",IF(T643&lt;&gt;'Tabelas auxiliares'!$B$236,"FOLHA DE PESSOAL",IF(X643='Tabelas auxiliares'!$A$237,"CUSTEIO",IF(X643='Tabelas auxiliares'!$A$236,"INVESTIMENTO","ERRO - VERIFICAR"))))</f>
        <v/>
      </c>
      <c r="Z643" s="64" t="str">
        <f t="shared" si="19"/>
        <v/>
      </c>
      <c r="AA643" s="44"/>
      <c r="AB643" s="44"/>
      <c r="AC643" s="44"/>
    </row>
    <row r="644" spans="6:29" x14ac:dyDescent="0.25">
      <c r="F644" s="51" t="str">
        <f>IFERROR(VLOOKUP(D644,'Tabelas auxiliares'!$A$3:$B$61,2,FALSE),"")</f>
        <v/>
      </c>
      <c r="G644" s="51" t="str">
        <f>IFERROR(VLOOKUP($B644,'Tabelas auxiliares'!$A$65:$C$102,2,FALSE),"")</f>
        <v/>
      </c>
      <c r="H644" s="51" t="str">
        <f>IFERROR(VLOOKUP($B644,'Tabelas auxiliares'!$A$65:$C$102,3,FALSE),"")</f>
        <v/>
      </c>
      <c r="X644" s="51" t="str">
        <f t="shared" ref="X644:X707" si="20">LEFT(V644,1)</f>
        <v/>
      </c>
      <c r="Y644" s="51" t="str">
        <f>IF(T644="","",IF(T644&lt;&gt;'Tabelas auxiliares'!$B$236,"FOLHA DE PESSOAL",IF(X644='Tabelas auxiliares'!$A$237,"CUSTEIO",IF(X644='Tabelas auxiliares'!$A$236,"INVESTIMENTO","ERRO - VERIFICAR"))))</f>
        <v/>
      </c>
      <c r="Z644" s="64" t="str">
        <f t="shared" si="19"/>
        <v/>
      </c>
      <c r="AA644" s="44"/>
      <c r="AB644" s="44"/>
      <c r="AC644" s="44"/>
    </row>
    <row r="645" spans="6:29" x14ac:dyDescent="0.25">
      <c r="F645" s="51" t="str">
        <f>IFERROR(VLOOKUP(D645,'Tabelas auxiliares'!$A$3:$B$61,2,FALSE),"")</f>
        <v/>
      </c>
      <c r="G645" s="51" t="str">
        <f>IFERROR(VLOOKUP($B645,'Tabelas auxiliares'!$A$65:$C$102,2,FALSE),"")</f>
        <v/>
      </c>
      <c r="H645" s="51" t="str">
        <f>IFERROR(VLOOKUP($B645,'Tabelas auxiliares'!$A$65:$C$102,3,FALSE),"")</f>
        <v/>
      </c>
      <c r="X645" s="51" t="str">
        <f t="shared" si="20"/>
        <v/>
      </c>
      <c r="Y645" s="51" t="str">
        <f>IF(T645="","",IF(T645&lt;&gt;'Tabelas auxiliares'!$B$236,"FOLHA DE PESSOAL",IF(X645='Tabelas auxiliares'!$A$237,"CUSTEIO",IF(X645='Tabelas auxiliares'!$A$236,"INVESTIMENTO","ERRO - VERIFICAR"))))</f>
        <v/>
      </c>
      <c r="Z645" s="64" t="str">
        <f t="shared" ref="Z645:Z708" si="21">IF(AA645+AB645+AC645&lt;&gt;0,AA645+AB645+AC645,"")</f>
        <v/>
      </c>
      <c r="AA645" s="44"/>
      <c r="AB645" s="44"/>
      <c r="AC645" s="44"/>
    </row>
    <row r="646" spans="6:29" x14ac:dyDescent="0.25">
      <c r="F646" s="51" t="str">
        <f>IFERROR(VLOOKUP(D646,'Tabelas auxiliares'!$A$3:$B$61,2,FALSE),"")</f>
        <v/>
      </c>
      <c r="G646" s="51" t="str">
        <f>IFERROR(VLOOKUP($B646,'Tabelas auxiliares'!$A$65:$C$102,2,FALSE),"")</f>
        <v/>
      </c>
      <c r="H646" s="51" t="str">
        <f>IFERROR(VLOOKUP($B646,'Tabelas auxiliares'!$A$65:$C$102,3,FALSE),"")</f>
        <v/>
      </c>
      <c r="X646" s="51" t="str">
        <f t="shared" si="20"/>
        <v/>
      </c>
      <c r="Y646" s="51" t="str">
        <f>IF(T646="","",IF(T646&lt;&gt;'Tabelas auxiliares'!$B$236,"FOLHA DE PESSOAL",IF(X646='Tabelas auxiliares'!$A$237,"CUSTEIO",IF(X646='Tabelas auxiliares'!$A$236,"INVESTIMENTO","ERRO - VERIFICAR"))))</f>
        <v/>
      </c>
      <c r="Z646" s="64" t="str">
        <f t="shared" si="21"/>
        <v/>
      </c>
      <c r="AA646" s="44"/>
      <c r="AB646" s="44"/>
      <c r="AC646" s="44"/>
    </row>
    <row r="647" spans="6:29" x14ac:dyDescent="0.25">
      <c r="F647" s="51" t="str">
        <f>IFERROR(VLOOKUP(D647,'Tabelas auxiliares'!$A$3:$B$61,2,FALSE),"")</f>
        <v/>
      </c>
      <c r="G647" s="51" t="str">
        <f>IFERROR(VLOOKUP($B647,'Tabelas auxiliares'!$A$65:$C$102,2,FALSE),"")</f>
        <v/>
      </c>
      <c r="H647" s="51" t="str">
        <f>IFERROR(VLOOKUP($B647,'Tabelas auxiliares'!$A$65:$C$102,3,FALSE),"")</f>
        <v/>
      </c>
      <c r="X647" s="51" t="str">
        <f t="shared" si="20"/>
        <v/>
      </c>
      <c r="Y647" s="51" t="str">
        <f>IF(T647="","",IF(T647&lt;&gt;'Tabelas auxiliares'!$B$236,"FOLHA DE PESSOAL",IF(X647='Tabelas auxiliares'!$A$237,"CUSTEIO",IF(X647='Tabelas auxiliares'!$A$236,"INVESTIMENTO","ERRO - VERIFICAR"))))</f>
        <v/>
      </c>
      <c r="Z647" s="64" t="str">
        <f t="shared" si="21"/>
        <v/>
      </c>
      <c r="AA647" s="44"/>
      <c r="AB647" s="44"/>
      <c r="AC647" s="44"/>
    </row>
    <row r="648" spans="6:29" x14ac:dyDescent="0.25">
      <c r="F648" s="51" t="str">
        <f>IFERROR(VLOOKUP(D648,'Tabelas auxiliares'!$A$3:$B$61,2,FALSE),"")</f>
        <v/>
      </c>
      <c r="G648" s="51" t="str">
        <f>IFERROR(VLOOKUP($B648,'Tabelas auxiliares'!$A$65:$C$102,2,FALSE),"")</f>
        <v/>
      </c>
      <c r="H648" s="51" t="str">
        <f>IFERROR(VLOOKUP($B648,'Tabelas auxiliares'!$A$65:$C$102,3,FALSE),"")</f>
        <v/>
      </c>
      <c r="X648" s="51" t="str">
        <f t="shared" si="20"/>
        <v/>
      </c>
      <c r="Y648" s="51" t="str">
        <f>IF(T648="","",IF(T648&lt;&gt;'Tabelas auxiliares'!$B$236,"FOLHA DE PESSOAL",IF(X648='Tabelas auxiliares'!$A$237,"CUSTEIO",IF(X648='Tabelas auxiliares'!$A$236,"INVESTIMENTO","ERRO - VERIFICAR"))))</f>
        <v/>
      </c>
      <c r="Z648" s="64" t="str">
        <f t="shared" si="21"/>
        <v/>
      </c>
      <c r="AA648" s="44"/>
      <c r="AB648" s="44"/>
      <c r="AC648" s="44"/>
    </row>
    <row r="649" spans="6:29" x14ac:dyDescent="0.25">
      <c r="F649" s="51" t="str">
        <f>IFERROR(VLOOKUP(D649,'Tabelas auxiliares'!$A$3:$B$61,2,FALSE),"")</f>
        <v/>
      </c>
      <c r="G649" s="51" t="str">
        <f>IFERROR(VLOOKUP($B649,'Tabelas auxiliares'!$A$65:$C$102,2,FALSE),"")</f>
        <v/>
      </c>
      <c r="H649" s="51" t="str">
        <f>IFERROR(VLOOKUP($B649,'Tabelas auxiliares'!$A$65:$C$102,3,FALSE),"")</f>
        <v/>
      </c>
      <c r="X649" s="51" t="str">
        <f t="shared" si="20"/>
        <v/>
      </c>
      <c r="Y649" s="51" t="str">
        <f>IF(T649="","",IF(T649&lt;&gt;'Tabelas auxiliares'!$B$236,"FOLHA DE PESSOAL",IF(X649='Tabelas auxiliares'!$A$237,"CUSTEIO",IF(X649='Tabelas auxiliares'!$A$236,"INVESTIMENTO","ERRO - VERIFICAR"))))</f>
        <v/>
      </c>
      <c r="Z649" s="64" t="str">
        <f t="shared" si="21"/>
        <v/>
      </c>
      <c r="AA649" s="44"/>
      <c r="AB649" s="44"/>
      <c r="AC649" s="44"/>
    </row>
    <row r="650" spans="6:29" x14ac:dyDescent="0.25">
      <c r="F650" s="51" t="str">
        <f>IFERROR(VLOOKUP(D650,'Tabelas auxiliares'!$A$3:$B$61,2,FALSE),"")</f>
        <v/>
      </c>
      <c r="G650" s="51" t="str">
        <f>IFERROR(VLOOKUP($B650,'Tabelas auxiliares'!$A$65:$C$102,2,FALSE),"")</f>
        <v/>
      </c>
      <c r="H650" s="51" t="str">
        <f>IFERROR(VLOOKUP($B650,'Tabelas auxiliares'!$A$65:$C$102,3,FALSE),"")</f>
        <v/>
      </c>
      <c r="X650" s="51" t="str">
        <f t="shared" si="20"/>
        <v/>
      </c>
      <c r="Y650" s="51" t="str">
        <f>IF(T650="","",IF(T650&lt;&gt;'Tabelas auxiliares'!$B$236,"FOLHA DE PESSOAL",IF(X650='Tabelas auxiliares'!$A$237,"CUSTEIO",IF(X650='Tabelas auxiliares'!$A$236,"INVESTIMENTO","ERRO - VERIFICAR"))))</f>
        <v/>
      </c>
      <c r="Z650" s="64" t="str">
        <f t="shared" si="21"/>
        <v/>
      </c>
      <c r="AA650" s="44"/>
      <c r="AB650" s="44"/>
      <c r="AC650" s="44"/>
    </row>
    <row r="651" spans="6:29" x14ac:dyDescent="0.25">
      <c r="F651" s="51" t="str">
        <f>IFERROR(VLOOKUP(D651,'Tabelas auxiliares'!$A$3:$B$61,2,FALSE),"")</f>
        <v/>
      </c>
      <c r="G651" s="51" t="str">
        <f>IFERROR(VLOOKUP($B651,'Tabelas auxiliares'!$A$65:$C$102,2,FALSE),"")</f>
        <v/>
      </c>
      <c r="H651" s="51" t="str">
        <f>IFERROR(VLOOKUP($B651,'Tabelas auxiliares'!$A$65:$C$102,3,FALSE),"")</f>
        <v/>
      </c>
      <c r="X651" s="51" t="str">
        <f t="shared" si="20"/>
        <v/>
      </c>
      <c r="Y651" s="51" t="str">
        <f>IF(T651="","",IF(T651&lt;&gt;'Tabelas auxiliares'!$B$236,"FOLHA DE PESSOAL",IF(X651='Tabelas auxiliares'!$A$237,"CUSTEIO",IF(X651='Tabelas auxiliares'!$A$236,"INVESTIMENTO","ERRO - VERIFICAR"))))</f>
        <v/>
      </c>
      <c r="Z651" s="64" t="str">
        <f t="shared" si="21"/>
        <v/>
      </c>
      <c r="AA651" s="44"/>
      <c r="AB651" s="44"/>
      <c r="AC651" s="44"/>
    </row>
    <row r="652" spans="6:29" x14ac:dyDescent="0.25">
      <c r="F652" s="51" t="str">
        <f>IFERROR(VLOOKUP(D652,'Tabelas auxiliares'!$A$3:$B$61,2,FALSE),"")</f>
        <v/>
      </c>
      <c r="G652" s="51" t="str">
        <f>IFERROR(VLOOKUP($B652,'Tabelas auxiliares'!$A$65:$C$102,2,FALSE),"")</f>
        <v/>
      </c>
      <c r="H652" s="51" t="str">
        <f>IFERROR(VLOOKUP($B652,'Tabelas auxiliares'!$A$65:$C$102,3,FALSE),"")</f>
        <v/>
      </c>
      <c r="X652" s="51" t="str">
        <f t="shared" si="20"/>
        <v/>
      </c>
      <c r="Y652" s="51" t="str">
        <f>IF(T652="","",IF(T652&lt;&gt;'Tabelas auxiliares'!$B$236,"FOLHA DE PESSOAL",IF(X652='Tabelas auxiliares'!$A$237,"CUSTEIO",IF(X652='Tabelas auxiliares'!$A$236,"INVESTIMENTO","ERRO - VERIFICAR"))))</f>
        <v/>
      </c>
      <c r="Z652" s="64" t="str">
        <f t="shared" si="21"/>
        <v/>
      </c>
      <c r="AA652" s="44"/>
      <c r="AB652" s="44"/>
      <c r="AC652" s="44"/>
    </row>
    <row r="653" spans="6:29" x14ac:dyDescent="0.25">
      <c r="F653" s="51" t="str">
        <f>IFERROR(VLOOKUP(D653,'Tabelas auxiliares'!$A$3:$B$61,2,FALSE),"")</f>
        <v/>
      </c>
      <c r="G653" s="51" t="str">
        <f>IFERROR(VLOOKUP($B653,'Tabelas auxiliares'!$A$65:$C$102,2,FALSE),"")</f>
        <v/>
      </c>
      <c r="H653" s="51" t="str">
        <f>IFERROR(VLOOKUP($B653,'Tabelas auxiliares'!$A$65:$C$102,3,FALSE),"")</f>
        <v/>
      </c>
      <c r="X653" s="51" t="str">
        <f t="shared" si="20"/>
        <v/>
      </c>
      <c r="Y653" s="51" t="str">
        <f>IF(T653="","",IF(T653&lt;&gt;'Tabelas auxiliares'!$B$236,"FOLHA DE PESSOAL",IF(X653='Tabelas auxiliares'!$A$237,"CUSTEIO",IF(X653='Tabelas auxiliares'!$A$236,"INVESTIMENTO","ERRO - VERIFICAR"))))</f>
        <v/>
      </c>
      <c r="Z653" s="64" t="str">
        <f t="shared" si="21"/>
        <v/>
      </c>
      <c r="AA653" s="44"/>
      <c r="AB653" s="44"/>
      <c r="AC653" s="44"/>
    </row>
    <row r="654" spans="6:29" x14ac:dyDescent="0.25">
      <c r="F654" s="51" t="str">
        <f>IFERROR(VLOOKUP(D654,'Tabelas auxiliares'!$A$3:$B$61,2,FALSE),"")</f>
        <v/>
      </c>
      <c r="G654" s="51" t="str">
        <f>IFERROR(VLOOKUP($B654,'Tabelas auxiliares'!$A$65:$C$102,2,FALSE),"")</f>
        <v/>
      </c>
      <c r="H654" s="51" t="str">
        <f>IFERROR(VLOOKUP($B654,'Tabelas auxiliares'!$A$65:$C$102,3,FALSE),"")</f>
        <v/>
      </c>
      <c r="X654" s="51" t="str">
        <f t="shared" si="20"/>
        <v/>
      </c>
      <c r="Y654" s="51" t="str">
        <f>IF(T654="","",IF(T654&lt;&gt;'Tabelas auxiliares'!$B$236,"FOLHA DE PESSOAL",IF(X654='Tabelas auxiliares'!$A$237,"CUSTEIO",IF(X654='Tabelas auxiliares'!$A$236,"INVESTIMENTO","ERRO - VERIFICAR"))))</f>
        <v/>
      </c>
      <c r="Z654" s="64" t="str">
        <f t="shared" si="21"/>
        <v/>
      </c>
      <c r="AA654" s="44"/>
      <c r="AB654" s="44"/>
      <c r="AC654" s="44"/>
    </row>
    <row r="655" spans="6:29" x14ac:dyDescent="0.25">
      <c r="F655" s="51" t="str">
        <f>IFERROR(VLOOKUP(D655,'Tabelas auxiliares'!$A$3:$B$61,2,FALSE),"")</f>
        <v/>
      </c>
      <c r="G655" s="51" t="str">
        <f>IFERROR(VLOOKUP($B655,'Tabelas auxiliares'!$A$65:$C$102,2,FALSE),"")</f>
        <v/>
      </c>
      <c r="H655" s="51" t="str">
        <f>IFERROR(VLOOKUP($B655,'Tabelas auxiliares'!$A$65:$C$102,3,FALSE),"")</f>
        <v/>
      </c>
      <c r="X655" s="51" t="str">
        <f t="shared" si="20"/>
        <v/>
      </c>
      <c r="Y655" s="51" t="str">
        <f>IF(T655="","",IF(T655&lt;&gt;'Tabelas auxiliares'!$B$236,"FOLHA DE PESSOAL",IF(X655='Tabelas auxiliares'!$A$237,"CUSTEIO",IF(X655='Tabelas auxiliares'!$A$236,"INVESTIMENTO","ERRO - VERIFICAR"))))</f>
        <v/>
      </c>
      <c r="Z655" s="64" t="str">
        <f t="shared" si="21"/>
        <v/>
      </c>
      <c r="AA655" s="44"/>
      <c r="AB655" s="44"/>
      <c r="AC655" s="44"/>
    </row>
    <row r="656" spans="6:29" x14ac:dyDescent="0.25">
      <c r="F656" s="51" t="str">
        <f>IFERROR(VLOOKUP(D656,'Tabelas auxiliares'!$A$3:$B$61,2,FALSE),"")</f>
        <v/>
      </c>
      <c r="G656" s="51" t="str">
        <f>IFERROR(VLOOKUP($B656,'Tabelas auxiliares'!$A$65:$C$102,2,FALSE),"")</f>
        <v/>
      </c>
      <c r="H656" s="51" t="str">
        <f>IFERROR(VLOOKUP($B656,'Tabelas auxiliares'!$A$65:$C$102,3,FALSE),"")</f>
        <v/>
      </c>
      <c r="X656" s="51" t="str">
        <f t="shared" si="20"/>
        <v/>
      </c>
      <c r="Y656" s="51" t="str">
        <f>IF(T656="","",IF(T656&lt;&gt;'Tabelas auxiliares'!$B$236,"FOLHA DE PESSOAL",IF(X656='Tabelas auxiliares'!$A$237,"CUSTEIO",IF(X656='Tabelas auxiliares'!$A$236,"INVESTIMENTO","ERRO - VERIFICAR"))))</f>
        <v/>
      </c>
      <c r="Z656" s="64" t="str">
        <f t="shared" si="21"/>
        <v/>
      </c>
      <c r="AA656" s="44"/>
      <c r="AB656" s="44"/>
      <c r="AC656" s="44"/>
    </row>
    <row r="657" spans="6:29" x14ac:dyDescent="0.25">
      <c r="F657" s="51" t="str">
        <f>IFERROR(VLOOKUP(D657,'Tabelas auxiliares'!$A$3:$B$61,2,FALSE),"")</f>
        <v/>
      </c>
      <c r="G657" s="51" t="str">
        <f>IFERROR(VLOOKUP($B657,'Tabelas auxiliares'!$A$65:$C$102,2,FALSE),"")</f>
        <v/>
      </c>
      <c r="H657" s="51" t="str">
        <f>IFERROR(VLOOKUP($B657,'Tabelas auxiliares'!$A$65:$C$102,3,FALSE),"")</f>
        <v/>
      </c>
      <c r="X657" s="51" t="str">
        <f t="shared" si="20"/>
        <v/>
      </c>
      <c r="Y657" s="51" t="str">
        <f>IF(T657="","",IF(T657&lt;&gt;'Tabelas auxiliares'!$B$236,"FOLHA DE PESSOAL",IF(X657='Tabelas auxiliares'!$A$237,"CUSTEIO",IF(X657='Tabelas auxiliares'!$A$236,"INVESTIMENTO","ERRO - VERIFICAR"))))</f>
        <v/>
      </c>
      <c r="Z657" s="64" t="str">
        <f t="shared" si="21"/>
        <v/>
      </c>
      <c r="AA657" s="44"/>
      <c r="AB657" s="44"/>
      <c r="AC657" s="44"/>
    </row>
    <row r="658" spans="6:29" x14ac:dyDescent="0.25">
      <c r="F658" s="51" t="str">
        <f>IFERROR(VLOOKUP(D658,'Tabelas auxiliares'!$A$3:$B$61,2,FALSE),"")</f>
        <v/>
      </c>
      <c r="G658" s="51" t="str">
        <f>IFERROR(VLOOKUP($B658,'Tabelas auxiliares'!$A$65:$C$102,2,FALSE),"")</f>
        <v/>
      </c>
      <c r="H658" s="51" t="str">
        <f>IFERROR(VLOOKUP($B658,'Tabelas auxiliares'!$A$65:$C$102,3,FALSE),"")</f>
        <v/>
      </c>
      <c r="X658" s="51" t="str">
        <f t="shared" si="20"/>
        <v/>
      </c>
      <c r="Y658" s="51" t="str">
        <f>IF(T658="","",IF(T658&lt;&gt;'Tabelas auxiliares'!$B$236,"FOLHA DE PESSOAL",IF(X658='Tabelas auxiliares'!$A$237,"CUSTEIO",IF(X658='Tabelas auxiliares'!$A$236,"INVESTIMENTO","ERRO - VERIFICAR"))))</f>
        <v/>
      </c>
      <c r="Z658" s="64" t="str">
        <f t="shared" si="21"/>
        <v/>
      </c>
      <c r="AA658" s="44"/>
      <c r="AB658" s="44"/>
      <c r="AC658" s="44"/>
    </row>
    <row r="659" spans="6:29" x14ac:dyDescent="0.25">
      <c r="F659" s="51" t="str">
        <f>IFERROR(VLOOKUP(D659,'Tabelas auxiliares'!$A$3:$B$61,2,FALSE),"")</f>
        <v/>
      </c>
      <c r="G659" s="51" t="str">
        <f>IFERROR(VLOOKUP($B659,'Tabelas auxiliares'!$A$65:$C$102,2,FALSE),"")</f>
        <v/>
      </c>
      <c r="H659" s="51" t="str">
        <f>IFERROR(VLOOKUP($B659,'Tabelas auxiliares'!$A$65:$C$102,3,FALSE),"")</f>
        <v/>
      </c>
      <c r="X659" s="51" t="str">
        <f t="shared" si="20"/>
        <v/>
      </c>
      <c r="Y659" s="51" t="str">
        <f>IF(T659="","",IF(T659&lt;&gt;'Tabelas auxiliares'!$B$236,"FOLHA DE PESSOAL",IF(X659='Tabelas auxiliares'!$A$237,"CUSTEIO",IF(X659='Tabelas auxiliares'!$A$236,"INVESTIMENTO","ERRO - VERIFICAR"))))</f>
        <v/>
      </c>
      <c r="Z659" s="64" t="str">
        <f t="shared" si="21"/>
        <v/>
      </c>
      <c r="AA659" s="44"/>
      <c r="AB659" s="44"/>
      <c r="AC659" s="44"/>
    </row>
    <row r="660" spans="6:29" x14ac:dyDescent="0.25">
      <c r="F660" s="51" t="str">
        <f>IFERROR(VLOOKUP(D660,'Tabelas auxiliares'!$A$3:$B$61,2,FALSE),"")</f>
        <v/>
      </c>
      <c r="G660" s="51" t="str">
        <f>IFERROR(VLOOKUP($B660,'Tabelas auxiliares'!$A$65:$C$102,2,FALSE),"")</f>
        <v/>
      </c>
      <c r="H660" s="51" t="str">
        <f>IFERROR(VLOOKUP($B660,'Tabelas auxiliares'!$A$65:$C$102,3,FALSE),"")</f>
        <v/>
      </c>
      <c r="X660" s="51" t="str">
        <f t="shared" si="20"/>
        <v/>
      </c>
      <c r="Y660" s="51" t="str">
        <f>IF(T660="","",IF(T660&lt;&gt;'Tabelas auxiliares'!$B$236,"FOLHA DE PESSOAL",IF(X660='Tabelas auxiliares'!$A$237,"CUSTEIO",IF(X660='Tabelas auxiliares'!$A$236,"INVESTIMENTO","ERRO - VERIFICAR"))))</f>
        <v/>
      </c>
      <c r="Z660" s="64" t="str">
        <f t="shared" si="21"/>
        <v/>
      </c>
      <c r="AA660" s="44"/>
      <c r="AB660" s="44"/>
      <c r="AC660" s="44"/>
    </row>
    <row r="661" spans="6:29" x14ac:dyDescent="0.25">
      <c r="F661" s="51" t="str">
        <f>IFERROR(VLOOKUP(D661,'Tabelas auxiliares'!$A$3:$B$61,2,FALSE),"")</f>
        <v/>
      </c>
      <c r="G661" s="51" t="str">
        <f>IFERROR(VLOOKUP($B661,'Tabelas auxiliares'!$A$65:$C$102,2,FALSE),"")</f>
        <v/>
      </c>
      <c r="H661" s="51" t="str">
        <f>IFERROR(VLOOKUP($B661,'Tabelas auxiliares'!$A$65:$C$102,3,FALSE),"")</f>
        <v/>
      </c>
      <c r="X661" s="51" t="str">
        <f t="shared" si="20"/>
        <v/>
      </c>
      <c r="Y661" s="51" t="str">
        <f>IF(T661="","",IF(T661&lt;&gt;'Tabelas auxiliares'!$B$236,"FOLHA DE PESSOAL",IF(X661='Tabelas auxiliares'!$A$237,"CUSTEIO",IF(X661='Tabelas auxiliares'!$A$236,"INVESTIMENTO","ERRO - VERIFICAR"))))</f>
        <v/>
      </c>
      <c r="Z661" s="64" t="str">
        <f t="shared" si="21"/>
        <v/>
      </c>
      <c r="AA661" s="44"/>
      <c r="AB661" s="44"/>
      <c r="AC661" s="44"/>
    </row>
    <row r="662" spans="6:29" x14ac:dyDescent="0.25">
      <c r="F662" s="51" t="str">
        <f>IFERROR(VLOOKUP(D662,'Tabelas auxiliares'!$A$3:$B$61,2,FALSE),"")</f>
        <v/>
      </c>
      <c r="G662" s="51" t="str">
        <f>IFERROR(VLOOKUP($B662,'Tabelas auxiliares'!$A$65:$C$102,2,FALSE),"")</f>
        <v/>
      </c>
      <c r="H662" s="51" t="str">
        <f>IFERROR(VLOOKUP($B662,'Tabelas auxiliares'!$A$65:$C$102,3,FALSE),"")</f>
        <v/>
      </c>
      <c r="X662" s="51" t="str">
        <f t="shared" si="20"/>
        <v/>
      </c>
      <c r="Y662" s="51" t="str">
        <f>IF(T662="","",IF(T662&lt;&gt;'Tabelas auxiliares'!$B$236,"FOLHA DE PESSOAL",IF(X662='Tabelas auxiliares'!$A$237,"CUSTEIO",IF(X662='Tabelas auxiliares'!$A$236,"INVESTIMENTO","ERRO - VERIFICAR"))))</f>
        <v/>
      </c>
      <c r="Z662" s="64" t="str">
        <f t="shared" si="21"/>
        <v/>
      </c>
      <c r="AA662" s="44"/>
      <c r="AB662" s="44"/>
      <c r="AC662" s="44"/>
    </row>
    <row r="663" spans="6:29" x14ac:dyDescent="0.25">
      <c r="F663" s="51" t="str">
        <f>IFERROR(VLOOKUP(D663,'Tabelas auxiliares'!$A$3:$B$61,2,FALSE),"")</f>
        <v/>
      </c>
      <c r="G663" s="51" t="str">
        <f>IFERROR(VLOOKUP($B663,'Tabelas auxiliares'!$A$65:$C$102,2,FALSE),"")</f>
        <v/>
      </c>
      <c r="H663" s="51" t="str">
        <f>IFERROR(VLOOKUP($B663,'Tabelas auxiliares'!$A$65:$C$102,3,FALSE),"")</f>
        <v/>
      </c>
      <c r="X663" s="51" t="str">
        <f t="shared" si="20"/>
        <v/>
      </c>
      <c r="Y663" s="51" t="str">
        <f>IF(T663="","",IF(T663&lt;&gt;'Tabelas auxiliares'!$B$236,"FOLHA DE PESSOAL",IF(X663='Tabelas auxiliares'!$A$237,"CUSTEIO",IF(X663='Tabelas auxiliares'!$A$236,"INVESTIMENTO","ERRO - VERIFICAR"))))</f>
        <v/>
      </c>
      <c r="Z663" s="64" t="str">
        <f t="shared" si="21"/>
        <v/>
      </c>
      <c r="AA663" s="44"/>
      <c r="AB663" s="44"/>
      <c r="AC663" s="44"/>
    </row>
    <row r="664" spans="6:29" x14ac:dyDescent="0.25">
      <c r="F664" s="51" t="str">
        <f>IFERROR(VLOOKUP(D664,'Tabelas auxiliares'!$A$3:$B$61,2,FALSE),"")</f>
        <v/>
      </c>
      <c r="G664" s="51" t="str">
        <f>IFERROR(VLOOKUP($B664,'Tabelas auxiliares'!$A$65:$C$102,2,FALSE),"")</f>
        <v/>
      </c>
      <c r="H664" s="51" t="str">
        <f>IFERROR(VLOOKUP($B664,'Tabelas auxiliares'!$A$65:$C$102,3,FALSE),"")</f>
        <v/>
      </c>
      <c r="X664" s="51" t="str">
        <f t="shared" si="20"/>
        <v/>
      </c>
      <c r="Y664" s="51" t="str">
        <f>IF(T664="","",IF(T664&lt;&gt;'Tabelas auxiliares'!$B$236,"FOLHA DE PESSOAL",IF(X664='Tabelas auxiliares'!$A$237,"CUSTEIO",IF(X664='Tabelas auxiliares'!$A$236,"INVESTIMENTO","ERRO - VERIFICAR"))))</f>
        <v/>
      </c>
      <c r="Z664" s="64" t="str">
        <f t="shared" si="21"/>
        <v/>
      </c>
      <c r="AA664" s="44"/>
      <c r="AB664" s="44"/>
      <c r="AC664" s="44"/>
    </row>
    <row r="665" spans="6:29" x14ac:dyDescent="0.25">
      <c r="F665" s="51" t="str">
        <f>IFERROR(VLOOKUP(D665,'Tabelas auxiliares'!$A$3:$B$61,2,FALSE),"")</f>
        <v/>
      </c>
      <c r="G665" s="51" t="str">
        <f>IFERROR(VLOOKUP($B665,'Tabelas auxiliares'!$A$65:$C$102,2,FALSE),"")</f>
        <v/>
      </c>
      <c r="H665" s="51" t="str">
        <f>IFERROR(VLOOKUP($B665,'Tabelas auxiliares'!$A$65:$C$102,3,FALSE),"")</f>
        <v/>
      </c>
      <c r="X665" s="51" t="str">
        <f t="shared" si="20"/>
        <v/>
      </c>
      <c r="Y665" s="51" t="str">
        <f>IF(T665="","",IF(T665&lt;&gt;'Tabelas auxiliares'!$B$236,"FOLHA DE PESSOAL",IF(X665='Tabelas auxiliares'!$A$237,"CUSTEIO",IF(X665='Tabelas auxiliares'!$A$236,"INVESTIMENTO","ERRO - VERIFICAR"))))</f>
        <v/>
      </c>
      <c r="Z665" s="64" t="str">
        <f t="shared" si="21"/>
        <v/>
      </c>
      <c r="AA665" s="44"/>
      <c r="AB665" s="44"/>
      <c r="AC665" s="44"/>
    </row>
    <row r="666" spans="6:29" x14ac:dyDescent="0.25">
      <c r="F666" s="51" t="str">
        <f>IFERROR(VLOOKUP(D666,'Tabelas auxiliares'!$A$3:$B$61,2,FALSE),"")</f>
        <v/>
      </c>
      <c r="G666" s="51" t="str">
        <f>IFERROR(VLOOKUP($B666,'Tabelas auxiliares'!$A$65:$C$102,2,FALSE),"")</f>
        <v/>
      </c>
      <c r="H666" s="51" t="str">
        <f>IFERROR(VLOOKUP($B666,'Tabelas auxiliares'!$A$65:$C$102,3,FALSE),"")</f>
        <v/>
      </c>
      <c r="X666" s="51" t="str">
        <f t="shared" si="20"/>
        <v/>
      </c>
      <c r="Y666" s="51" t="str">
        <f>IF(T666="","",IF(T666&lt;&gt;'Tabelas auxiliares'!$B$236,"FOLHA DE PESSOAL",IF(X666='Tabelas auxiliares'!$A$237,"CUSTEIO",IF(X666='Tabelas auxiliares'!$A$236,"INVESTIMENTO","ERRO - VERIFICAR"))))</f>
        <v/>
      </c>
      <c r="Z666" s="64" t="str">
        <f t="shared" si="21"/>
        <v/>
      </c>
      <c r="AA666" s="44"/>
      <c r="AB666" s="44"/>
      <c r="AC666" s="44"/>
    </row>
    <row r="667" spans="6:29" x14ac:dyDescent="0.25">
      <c r="F667" s="51" t="str">
        <f>IFERROR(VLOOKUP(D667,'Tabelas auxiliares'!$A$3:$B$61,2,FALSE),"")</f>
        <v/>
      </c>
      <c r="G667" s="51" t="str">
        <f>IFERROR(VLOOKUP($B667,'Tabelas auxiliares'!$A$65:$C$102,2,FALSE),"")</f>
        <v/>
      </c>
      <c r="H667" s="51" t="str">
        <f>IFERROR(VLOOKUP($B667,'Tabelas auxiliares'!$A$65:$C$102,3,FALSE),"")</f>
        <v/>
      </c>
      <c r="X667" s="51" t="str">
        <f t="shared" si="20"/>
        <v/>
      </c>
      <c r="Y667" s="51" t="str">
        <f>IF(T667="","",IF(T667&lt;&gt;'Tabelas auxiliares'!$B$236,"FOLHA DE PESSOAL",IF(X667='Tabelas auxiliares'!$A$237,"CUSTEIO",IF(X667='Tabelas auxiliares'!$A$236,"INVESTIMENTO","ERRO - VERIFICAR"))))</f>
        <v/>
      </c>
      <c r="Z667" s="64" t="str">
        <f t="shared" si="21"/>
        <v/>
      </c>
      <c r="AA667" s="44"/>
      <c r="AB667" s="44"/>
      <c r="AC667" s="44"/>
    </row>
    <row r="668" spans="6:29" x14ac:dyDescent="0.25">
      <c r="F668" s="51" t="str">
        <f>IFERROR(VLOOKUP(D668,'Tabelas auxiliares'!$A$3:$B$61,2,FALSE),"")</f>
        <v/>
      </c>
      <c r="G668" s="51" t="str">
        <f>IFERROR(VLOOKUP($B668,'Tabelas auxiliares'!$A$65:$C$102,2,FALSE),"")</f>
        <v/>
      </c>
      <c r="H668" s="51" t="str">
        <f>IFERROR(VLOOKUP($B668,'Tabelas auxiliares'!$A$65:$C$102,3,FALSE),"")</f>
        <v/>
      </c>
      <c r="X668" s="51" t="str">
        <f t="shared" si="20"/>
        <v/>
      </c>
      <c r="Y668" s="51" t="str">
        <f>IF(T668="","",IF(T668&lt;&gt;'Tabelas auxiliares'!$B$236,"FOLHA DE PESSOAL",IF(X668='Tabelas auxiliares'!$A$237,"CUSTEIO",IF(X668='Tabelas auxiliares'!$A$236,"INVESTIMENTO","ERRO - VERIFICAR"))))</f>
        <v/>
      </c>
      <c r="Z668" s="64" t="str">
        <f t="shared" si="21"/>
        <v/>
      </c>
      <c r="AA668" s="44"/>
      <c r="AB668" s="44"/>
      <c r="AC668" s="44"/>
    </row>
    <row r="669" spans="6:29" x14ac:dyDescent="0.25">
      <c r="F669" s="51" t="str">
        <f>IFERROR(VLOOKUP(D669,'Tabelas auxiliares'!$A$3:$B$61,2,FALSE),"")</f>
        <v/>
      </c>
      <c r="G669" s="51" t="str">
        <f>IFERROR(VLOOKUP($B669,'Tabelas auxiliares'!$A$65:$C$102,2,FALSE),"")</f>
        <v/>
      </c>
      <c r="H669" s="51" t="str">
        <f>IFERROR(VLOOKUP($B669,'Tabelas auxiliares'!$A$65:$C$102,3,FALSE),"")</f>
        <v/>
      </c>
      <c r="X669" s="51" t="str">
        <f t="shared" si="20"/>
        <v/>
      </c>
      <c r="Y669" s="51" t="str">
        <f>IF(T669="","",IF(T669&lt;&gt;'Tabelas auxiliares'!$B$236,"FOLHA DE PESSOAL",IF(X669='Tabelas auxiliares'!$A$237,"CUSTEIO",IF(X669='Tabelas auxiliares'!$A$236,"INVESTIMENTO","ERRO - VERIFICAR"))))</f>
        <v/>
      </c>
      <c r="Z669" s="64" t="str">
        <f t="shared" si="21"/>
        <v/>
      </c>
      <c r="AA669" s="44"/>
      <c r="AB669" s="44"/>
      <c r="AC669" s="44"/>
    </row>
    <row r="670" spans="6:29" x14ac:dyDescent="0.25">
      <c r="F670" s="51" t="str">
        <f>IFERROR(VLOOKUP(D670,'Tabelas auxiliares'!$A$3:$B$61,2,FALSE),"")</f>
        <v/>
      </c>
      <c r="G670" s="51" t="str">
        <f>IFERROR(VLOOKUP($B670,'Tabelas auxiliares'!$A$65:$C$102,2,FALSE),"")</f>
        <v/>
      </c>
      <c r="H670" s="51" t="str">
        <f>IFERROR(VLOOKUP($B670,'Tabelas auxiliares'!$A$65:$C$102,3,FALSE),"")</f>
        <v/>
      </c>
      <c r="X670" s="51" t="str">
        <f t="shared" si="20"/>
        <v/>
      </c>
      <c r="Y670" s="51" t="str">
        <f>IF(T670="","",IF(T670&lt;&gt;'Tabelas auxiliares'!$B$236,"FOLHA DE PESSOAL",IF(X670='Tabelas auxiliares'!$A$237,"CUSTEIO",IF(X670='Tabelas auxiliares'!$A$236,"INVESTIMENTO","ERRO - VERIFICAR"))))</f>
        <v/>
      </c>
      <c r="Z670" s="64" t="str">
        <f t="shared" si="21"/>
        <v/>
      </c>
      <c r="AA670" s="44"/>
      <c r="AB670" s="44"/>
      <c r="AC670" s="44"/>
    </row>
    <row r="671" spans="6:29" x14ac:dyDescent="0.25">
      <c r="F671" s="51" t="str">
        <f>IFERROR(VLOOKUP(D671,'Tabelas auxiliares'!$A$3:$B$61,2,FALSE),"")</f>
        <v/>
      </c>
      <c r="G671" s="51" t="str">
        <f>IFERROR(VLOOKUP($B671,'Tabelas auxiliares'!$A$65:$C$102,2,FALSE),"")</f>
        <v/>
      </c>
      <c r="H671" s="51" t="str">
        <f>IFERROR(VLOOKUP($B671,'Tabelas auxiliares'!$A$65:$C$102,3,FALSE),"")</f>
        <v/>
      </c>
      <c r="X671" s="51" t="str">
        <f t="shared" si="20"/>
        <v/>
      </c>
      <c r="Y671" s="51" t="str">
        <f>IF(T671="","",IF(T671&lt;&gt;'Tabelas auxiliares'!$B$236,"FOLHA DE PESSOAL",IF(X671='Tabelas auxiliares'!$A$237,"CUSTEIO",IF(X671='Tabelas auxiliares'!$A$236,"INVESTIMENTO","ERRO - VERIFICAR"))))</f>
        <v/>
      </c>
      <c r="Z671" s="64" t="str">
        <f t="shared" si="21"/>
        <v/>
      </c>
      <c r="AA671" s="44"/>
      <c r="AB671" s="44"/>
      <c r="AC671" s="44"/>
    </row>
    <row r="672" spans="6:29" x14ac:dyDescent="0.25">
      <c r="F672" s="51" t="str">
        <f>IFERROR(VLOOKUP(D672,'Tabelas auxiliares'!$A$3:$B$61,2,FALSE),"")</f>
        <v/>
      </c>
      <c r="G672" s="51" t="str">
        <f>IFERROR(VLOOKUP($B672,'Tabelas auxiliares'!$A$65:$C$102,2,FALSE),"")</f>
        <v/>
      </c>
      <c r="H672" s="51" t="str">
        <f>IFERROR(VLOOKUP($B672,'Tabelas auxiliares'!$A$65:$C$102,3,FALSE),"")</f>
        <v/>
      </c>
      <c r="X672" s="51" t="str">
        <f t="shared" si="20"/>
        <v/>
      </c>
      <c r="Y672" s="51" t="str">
        <f>IF(T672="","",IF(T672&lt;&gt;'Tabelas auxiliares'!$B$236,"FOLHA DE PESSOAL",IF(X672='Tabelas auxiliares'!$A$237,"CUSTEIO",IF(X672='Tabelas auxiliares'!$A$236,"INVESTIMENTO","ERRO - VERIFICAR"))))</f>
        <v/>
      </c>
      <c r="Z672" s="64" t="str">
        <f t="shared" si="21"/>
        <v/>
      </c>
      <c r="AA672" s="44"/>
      <c r="AB672" s="44"/>
      <c r="AC672" s="44"/>
    </row>
    <row r="673" spans="6:29" x14ac:dyDescent="0.25">
      <c r="F673" s="51" t="str">
        <f>IFERROR(VLOOKUP(D673,'Tabelas auxiliares'!$A$3:$B$61,2,FALSE),"")</f>
        <v/>
      </c>
      <c r="G673" s="51" t="str">
        <f>IFERROR(VLOOKUP($B673,'Tabelas auxiliares'!$A$65:$C$102,2,FALSE),"")</f>
        <v/>
      </c>
      <c r="H673" s="51" t="str">
        <f>IFERROR(VLOOKUP($B673,'Tabelas auxiliares'!$A$65:$C$102,3,FALSE),"")</f>
        <v/>
      </c>
      <c r="X673" s="51" t="str">
        <f t="shared" si="20"/>
        <v/>
      </c>
      <c r="Y673" s="51" t="str">
        <f>IF(T673="","",IF(T673&lt;&gt;'Tabelas auxiliares'!$B$236,"FOLHA DE PESSOAL",IF(X673='Tabelas auxiliares'!$A$237,"CUSTEIO",IF(X673='Tabelas auxiliares'!$A$236,"INVESTIMENTO","ERRO - VERIFICAR"))))</f>
        <v/>
      </c>
      <c r="Z673" s="64" t="str">
        <f t="shared" si="21"/>
        <v/>
      </c>
      <c r="AA673" s="44"/>
      <c r="AB673" s="44"/>
      <c r="AC673" s="44"/>
    </row>
    <row r="674" spans="6:29" x14ac:dyDescent="0.25">
      <c r="F674" s="51" t="str">
        <f>IFERROR(VLOOKUP(D674,'Tabelas auxiliares'!$A$3:$B$61,2,FALSE),"")</f>
        <v/>
      </c>
      <c r="G674" s="51" t="str">
        <f>IFERROR(VLOOKUP($B674,'Tabelas auxiliares'!$A$65:$C$102,2,FALSE),"")</f>
        <v/>
      </c>
      <c r="H674" s="51" t="str">
        <f>IFERROR(VLOOKUP($B674,'Tabelas auxiliares'!$A$65:$C$102,3,FALSE),"")</f>
        <v/>
      </c>
      <c r="X674" s="51" t="str">
        <f t="shared" si="20"/>
        <v/>
      </c>
      <c r="Y674" s="51" t="str">
        <f>IF(T674="","",IF(T674&lt;&gt;'Tabelas auxiliares'!$B$236,"FOLHA DE PESSOAL",IF(X674='Tabelas auxiliares'!$A$237,"CUSTEIO",IF(X674='Tabelas auxiliares'!$A$236,"INVESTIMENTO","ERRO - VERIFICAR"))))</f>
        <v/>
      </c>
      <c r="Z674" s="64" t="str">
        <f t="shared" si="21"/>
        <v/>
      </c>
      <c r="AA674" s="44"/>
      <c r="AB674" s="44"/>
      <c r="AC674" s="44"/>
    </row>
    <row r="675" spans="6:29" x14ac:dyDescent="0.25">
      <c r="F675" s="51" t="str">
        <f>IFERROR(VLOOKUP(D675,'Tabelas auxiliares'!$A$3:$B$61,2,FALSE),"")</f>
        <v/>
      </c>
      <c r="G675" s="51" t="str">
        <f>IFERROR(VLOOKUP($B675,'Tabelas auxiliares'!$A$65:$C$102,2,FALSE),"")</f>
        <v/>
      </c>
      <c r="H675" s="51" t="str">
        <f>IFERROR(VLOOKUP($B675,'Tabelas auxiliares'!$A$65:$C$102,3,FALSE),"")</f>
        <v/>
      </c>
      <c r="X675" s="51" t="str">
        <f t="shared" si="20"/>
        <v/>
      </c>
      <c r="Y675" s="51" t="str">
        <f>IF(T675="","",IF(T675&lt;&gt;'Tabelas auxiliares'!$B$236,"FOLHA DE PESSOAL",IF(X675='Tabelas auxiliares'!$A$237,"CUSTEIO",IF(X675='Tabelas auxiliares'!$A$236,"INVESTIMENTO","ERRO - VERIFICAR"))))</f>
        <v/>
      </c>
      <c r="Z675" s="64" t="str">
        <f t="shared" si="21"/>
        <v/>
      </c>
      <c r="AA675" s="44"/>
      <c r="AB675" s="44"/>
      <c r="AC675" s="44"/>
    </row>
    <row r="676" spans="6:29" x14ac:dyDescent="0.25">
      <c r="F676" s="51" t="str">
        <f>IFERROR(VLOOKUP(D676,'Tabelas auxiliares'!$A$3:$B$61,2,FALSE),"")</f>
        <v/>
      </c>
      <c r="G676" s="51" t="str">
        <f>IFERROR(VLOOKUP($B676,'Tabelas auxiliares'!$A$65:$C$102,2,FALSE),"")</f>
        <v/>
      </c>
      <c r="H676" s="51" t="str">
        <f>IFERROR(VLOOKUP($B676,'Tabelas auxiliares'!$A$65:$C$102,3,FALSE),"")</f>
        <v/>
      </c>
      <c r="X676" s="51" t="str">
        <f t="shared" si="20"/>
        <v/>
      </c>
      <c r="Y676" s="51" t="str">
        <f>IF(T676="","",IF(T676&lt;&gt;'Tabelas auxiliares'!$B$236,"FOLHA DE PESSOAL",IF(X676='Tabelas auxiliares'!$A$237,"CUSTEIO",IF(X676='Tabelas auxiliares'!$A$236,"INVESTIMENTO","ERRO - VERIFICAR"))))</f>
        <v/>
      </c>
      <c r="Z676" s="64" t="str">
        <f t="shared" si="21"/>
        <v/>
      </c>
      <c r="AA676" s="44"/>
      <c r="AB676" s="44"/>
      <c r="AC676" s="44"/>
    </row>
    <row r="677" spans="6:29" x14ac:dyDescent="0.25">
      <c r="F677" s="51" t="str">
        <f>IFERROR(VLOOKUP(D677,'Tabelas auxiliares'!$A$3:$B$61,2,FALSE),"")</f>
        <v/>
      </c>
      <c r="G677" s="51" t="str">
        <f>IFERROR(VLOOKUP($B677,'Tabelas auxiliares'!$A$65:$C$102,2,FALSE),"")</f>
        <v/>
      </c>
      <c r="H677" s="51" t="str">
        <f>IFERROR(VLOOKUP($B677,'Tabelas auxiliares'!$A$65:$C$102,3,FALSE),"")</f>
        <v/>
      </c>
      <c r="X677" s="51" t="str">
        <f t="shared" si="20"/>
        <v/>
      </c>
      <c r="Y677" s="51" t="str">
        <f>IF(T677="","",IF(T677&lt;&gt;'Tabelas auxiliares'!$B$236,"FOLHA DE PESSOAL",IF(X677='Tabelas auxiliares'!$A$237,"CUSTEIO",IF(X677='Tabelas auxiliares'!$A$236,"INVESTIMENTO","ERRO - VERIFICAR"))))</f>
        <v/>
      </c>
      <c r="Z677" s="64" t="str">
        <f t="shared" si="21"/>
        <v/>
      </c>
      <c r="AA677" s="44"/>
      <c r="AB677" s="44"/>
      <c r="AC677" s="44"/>
    </row>
    <row r="678" spans="6:29" x14ac:dyDescent="0.25">
      <c r="F678" s="51" t="str">
        <f>IFERROR(VLOOKUP(D678,'Tabelas auxiliares'!$A$3:$B$61,2,FALSE),"")</f>
        <v/>
      </c>
      <c r="G678" s="51" t="str">
        <f>IFERROR(VLOOKUP($B678,'Tabelas auxiliares'!$A$65:$C$102,2,FALSE),"")</f>
        <v/>
      </c>
      <c r="H678" s="51" t="str">
        <f>IFERROR(VLOOKUP($B678,'Tabelas auxiliares'!$A$65:$C$102,3,FALSE),"")</f>
        <v/>
      </c>
      <c r="X678" s="51" t="str">
        <f t="shared" si="20"/>
        <v/>
      </c>
      <c r="Y678" s="51" t="str">
        <f>IF(T678="","",IF(T678&lt;&gt;'Tabelas auxiliares'!$B$236,"FOLHA DE PESSOAL",IF(X678='Tabelas auxiliares'!$A$237,"CUSTEIO",IF(X678='Tabelas auxiliares'!$A$236,"INVESTIMENTO","ERRO - VERIFICAR"))))</f>
        <v/>
      </c>
      <c r="Z678" s="64" t="str">
        <f t="shared" si="21"/>
        <v/>
      </c>
      <c r="AA678" s="44"/>
      <c r="AB678" s="44"/>
      <c r="AC678" s="44"/>
    </row>
    <row r="679" spans="6:29" x14ac:dyDescent="0.25">
      <c r="F679" s="51" t="str">
        <f>IFERROR(VLOOKUP(D679,'Tabelas auxiliares'!$A$3:$B$61,2,FALSE),"")</f>
        <v/>
      </c>
      <c r="G679" s="51" t="str">
        <f>IFERROR(VLOOKUP($B679,'Tabelas auxiliares'!$A$65:$C$102,2,FALSE),"")</f>
        <v/>
      </c>
      <c r="H679" s="51" t="str">
        <f>IFERROR(VLOOKUP($B679,'Tabelas auxiliares'!$A$65:$C$102,3,FALSE),"")</f>
        <v/>
      </c>
      <c r="X679" s="51" t="str">
        <f t="shared" si="20"/>
        <v/>
      </c>
      <c r="Y679" s="51" t="str">
        <f>IF(T679="","",IF(T679&lt;&gt;'Tabelas auxiliares'!$B$236,"FOLHA DE PESSOAL",IF(X679='Tabelas auxiliares'!$A$237,"CUSTEIO",IF(X679='Tabelas auxiliares'!$A$236,"INVESTIMENTO","ERRO - VERIFICAR"))))</f>
        <v/>
      </c>
      <c r="Z679" s="64" t="str">
        <f t="shared" si="21"/>
        <v/>
      </c>
      <c r="AA679" s="44"/>
      <c r="AB679" s="44"/>
      <c r="AC679" s="44"/>
    </row>
    <row r="680" spans="6:29" x14ac:dyDescent="0.25">
      <c r="F680" s="51" t="str">
        <f>IFERROR(VLOOKUP(D680,'Tabelas auxiliares'!$A$3:$B$61,2,FALSE),"")</f>
        <v/>
      </c>
      <c r="G680" s="51" t="str">
        <f>IFERROR(VLOOKUP($B680,'Tabelas auxiliares'!$A$65:$C$102,2,FALSE),"")</f>
        <v/>
      </c>
      <c r="H680" s="51" t="str">
        <f>IFERROR(VLOOKUP($B680,'Tabelas auxiliares'!$A$65:$C$102,3,FALSE),"")</f>
        <v/>
      </c>
      <c r="X680" s="51" t="str">
        <f t="shared" si="20"/>
        <v/>
      </c>
      <c r="Y680" s="51" t="str">
        <f>IF(T680="","",IF(T680&lt;&gt;'Tabelas auxiliares'!$B$236,"FOLHA DE PESSOAL",IF(X680='Tabelas auxiliares'!$A$237,"CUSTEIO",IF(X680='Tabelas auxiliares'!$A$236,"INVESTIMENTO","ERRO - VERIFICAR"))))</f>
        <v/>
      </c>
      <c r="Z680" s="64" t="str">
        <f t="shared" si="21"/>
        <v/>
      </c>
      <c r="AA680" s="44"/>
      <c r="AB680" s="44"/>
      <c r="AC680" s="44"/>
    </row>
    <row r="681" spans="6:29" x14ac:dyDescent="0.25">
      <c r="F681" s="51" t="str">
        <f>IFERROR(VLOOKUP(D681,'Tabelas auxiliares'!$A$3:$B$61,2,FALSE),"")</f>
        <v/>
      </c>
      <c r="G681" s="51" t="str">
        <f>IFERROR(VLOOKUP($B681,'Tabelas auxiliares'!$A$65:$C$102,2,FALSE),"")</f>
        <v/>
      </c>
      <c r="H681" s="51" t="str">
        <f>IFERROR(VLOOKUP($B681,'Tabelas auxiliares'!$A$65:$C$102,3,FALSE),"")</f>
        <v/>
      </c>
      <c r="X681" s="51" t="str">
        <f t="shared" si="20"/>
        <v/>
      </c>
      <c r="Y681" s="51" t="str">
        <f>IF(T681="","",IF(T681&lt;&gt;'Tabelas auxiliares'!$B$236,"FOLHA DE PESSOAL",IF(X681='Tabelas auxiliares'!$A$237,"CUSTEIO",IF(X681='Tabelas auxiliares'!$A$236,"INVESTIMENTO","ERRO - VERIFICAR"))))</f>
        <v/>
      </c>
      <c r="Z681" s="64" t="str">
        <f t="shared" si="21"/>
        <v/>
      </c>
      <c r="AA681" s="44"/>
      <c r="AB681" s="44"/>
      <c r="AC681" s="44"/>
    </row>
    <row r="682" spans="6:29" x14ac:dyDescent="0.25">
      <c r="F682" s="51" t="str">
        <f>IFERROR(VLOOKUP(D682,'Tabelas auxiliares'!$A$3:$B$61,2,FALSE),"")</f>
        <v/>
      </c>
      <c r="G682" s="51" t="str">
        <f>IFERROR(VLOOKUP($B682,'Tabelas auxiliares'!$A$65:$C$102,2,FALSE),"")</f>
        <v/>
      </c>
      <c r="H682" s="51" t="str">
        <f>IFERROR(VLOOKUP($B682,'Tabelas auxiliares'!$A$65:$C$102,3,FALSE),"")</f>
        <v/>
      </c>
      <c r="X682" s="51" t="str">
        <f t="shared" si="20"/>
        <v/>
      </c>
      <c r="Y682" s="51" t="str">
        <f>IF(T682="","",IF(T682&lt;&gt;'Tabelas auxiliares'!$B$236,"FOLHA DE PESSOAL",IF(X682='Tabelas auxiliares'!$A$237,"CUSTEIO",IF(X682='Tabelas auxiliares'!$A$236,"INVESTIMENTO","ERRO - VERIFICAR"))))</f>
        <v/>
      </c>
      <c r="Z682" s="64" t="str">
        <f t="shared" si="21"/>
        <v/>
      </c>
      <c r="AA682" s="44"/>
      <c r="AB682" s="44"/>
      <c r="AC682" s="44"/>
    </row>
    <row r="683" spans="6:29" x14ac:dyDescent="0.25">
      <c r="F683" s="51" t="str">
        <f>IFERROR(VLOOKUP(D683,'Tabelas auxiliares'!$A$3:$B$61,2,FALSE),"")</f>
        <v/>
      </c>
      <c r="G683" s="51" t="str">
        <f>IFERROR(VLOOKUP($B683,'Tabelas auxiliares'!$A$65:$C$102,2,FALSE),"")</f>
        <v/>
      </c>
      <c r="H683" s="51" t="str">
        <f>IFERROR(VLOOKUP($B683,'Tabelas auxiliares'!$A$65:$C$102,3,FALSE),"")</f>
        <v/>
      </c>
      <c r="X683" s="51" t="str">
        <f t="shared" si="20"/>
        <v/>
      </c>
      <c r="Y683" s="51" t="str">
        <f>IF(T683="","",IF(T683&lt;&gt;'Tabelas auxiliares'!$B$236,"FOLHA DE PESSOAL",IF(X683='Tabelas auxiliares'!$A$237,"CUSTEIO",IF(X683='Tabelas auxiliares'!$A$236,"INVESTIMENTO","ERRO - VERIFICAR"))))</f>
        <v/>
      </c>
      <c r="Z683" s="64" t="str">
        <f t="shared" si="21"/>
        <v/>
      </c>
      <c r="AA683" s="44"/>
      <c r="AB683" s="44"/>
      <c r="AC683" s="44"/>
    </row>
    <row r="684" spans="6:29" x14ac:dyDescent="0.25">
      <c r="F684" s="51" t="str">
        <f>IFERROR(VLOOKUP(D684,'Tabelas auxiliares'!$A$3:$B$61,2,FALSE),"")</f>
        <v/>
      </c>
      <c r="G684" s="51" t="str">
        <f>IFERROR(VLOOKUP($B684,'Tabelas auxiliares'!$A$65:$C$102,2,FALSE),"")</f>
        <v/>
      </c>
      <c r="H684" s="51" t="str">
        <f>IFERROR(VLOOKUP($B684,'Tabelas auxiliares'!$A$65:$C$102,3,FALSE),"")</f>
        <v/>
      </c>
      <c r="X684" s="51" t="str">
        <f t="shared" si="20"/>
        <v/>
      </c>
      <c r="Y684" s="51" t="str">
        <f>IF(T684="","",IF(T684&lt;&gt;'Tabelas auxiliares'!$B$236,"FOLHA DE PESSOAL",IF(X684='Tabelas auxiliares'!$A$237,"CUSTEIO",IF(X684='Tabelas auxiliares'!$A$236,"INVESTIMENTO","ERRO - VERIFICAR"))))</f>
        <v/>
      </c>
      <c r="Z684" s="64" t="str">
        <f t="shared" si="21"/>
        <v/>
      </c>
      <c r="AA684" s="44"/>
      <c r="AB684" s="44"/>
      <c r="AC684" s="44"/>
    </row>
    <row r="685" spans="6:29" x14ac:dyDescent="0.25">
      <c r="F685" s="51" t="str">
        <f>IFERROR(VLOOKUP(D685,'Tabelas auxiliares'!$A$3:$B$61,2,FALSE),"")</f>
        <v/>
      </c>
      <c r="G685" s="51" t="str">
        <f>IFERROR(VLOOKUP($B685,'Tabelas auxiliares'!$A$65:$C$102,2,FALSE),"")</f>
        <v/>
      </c>
      <c r="H685" s="51" t="str">
        <f>IFERROR(VLOOKUP($B685,'Tabelas auxiliares'!$A$65:$C$102,3,FALSE),"")</f>
        <v/>
      </c>
      <c r="X685" s="51" t="str">
        <f t="shared" si="20"/>
        <v/>
      </c>
      <c r="Y685" s="51" t="str">
        <f>IF(T685="","",IF(T685&lt;&gt;'Tabelas auxiliares'!$B$236,"FOLHA DE PESSOAL",IF(X685='Tabelas auxiliares'!$A$237,"CUSTEIO",IF(X685='Tabelas auxiliares'!$A$236,"INVESTIMENTO","ERRO - VERIFICAR"))))</f>
        <v/>
      </c>
      <c r="Z685" s="64" t="str">
        <f t="shared" si="21"/>
        <v/>
      </c>
      <c r="AA685" s="44"/>
      <c r="AB685" s="44"/>
      <c r="AC685" s="44"/>
    </row>
    <row r="686" spans="6:29" x14ac:dyDescent="0.25">
      <c r="F686" s="51" t="str">
        <f>IFERROR(VLOOKUP(D686,'Tabelas auxiliares'!$A$3:$B$61,2,FALSE),"")</f>
        <v/>
      </c>
      <c r="G686" s="51" t="str">
        <f>IFERROR(VLOOKUP($B686,'Tabelas auxiliares'!$A$65:$C$102,2,FALSE),"")</f>
        <v/>
      </c>
      <c r="H686" s="51" t="str">
        <f>IFERROR(VLOOKUP($B686,'Tabelas auxiliares'!$A$65:$C$102,3,FALSE),"")</f>
        <v/>
      </c>
      <c r="X686" s="51" t="str">
        <f t="shared" si="20"/>
        <v/>
      </c>
      <c r="Y686" s="51" t="str">
        <f>IF(T686="","",IF(T686&lt;&gt;'Tabelas auxiliares'!$B$236,"FOLHA DE PESSOAL",IF(X686='Tabelas auxiliares'!$A$237,"CUSTEIO",IF(X686='Tabelas auxiliares'!$A$236,"INVESTIMENTO","ERRO - VERIFICAR"))))</f>
        <v/>
      </c>
      <c r="Z686" s="64" t="str">
        <f t="shared" si="21"/>
        <v/>
      </c>
      <c r="AA686" s="44"/>
      <c r="AB686" s="44"/>
      <c r="AC686" s="44"/>
    </row>
    <row r="687" spans="6:29" x14ac:dyDescent="0.25">
      <c r="F687" s="51" t="str">
        <f>IFERROR(VLOOKUP(D687,'Tabelas auxiliares'!$A$3:$B$61,2,FALSE),"")</f>
        <v/>
      </c>
      <c r="G687" s="51" t="str">
        <f>IFERROR(VLOOKUP($B687,'Tabelas auxiliares'!$A$65:$C$102,2,FALSE),"")</f>
        <v/>
      </c>
      <c r="H687" s="51" t="str">
        <f>IFERROR(VLOOKUP($B687,'Tabelas auxiliares'!$A$65:$C$102,3,FALSE),"")</f>
        <v/>
      </c>
      <c r="X687" s="51" t="str">
        <f t="shared" si="20"/>
        <v/>
      </c>
      <c r="Y687" s="51" t="str">
        <f>IF(T687="","",IF(T687&lt;&gt;'Tabelas auxiliares'!$B$236,"FOLHA DE PESSOAL",IF(X687='Tabelas auxiliares'!$A$237,"CUSTEIO",IF(X687='Tabelas auxiliares'!$A$236,"INVESTIMENTO","ERRO - VERIFICAR"))))</f>
        <v/>
      </c>
      <c r="Z687" s="64" t="str">
        <f t="shared" si="21"/>
        <v/>
      </c>
      <c r="AA687" s="44"/>
      <c r="AB687" s="44"/>
      <c r="AC687" s="44"/>
    </row>
    <row r="688" spans="6:29" x14ac:dyDescent="0.25">
      <c r="F688" s="51" t="str">
        <f>IFERROR(VLOOKUP(D688,'Tabelas auxiliares'!$A$3:$B$61,2,FALSE),"")</f>
        <v/>
      </c>
      <c r="G688" s="51" t="str">
        <f>IFERROR(VLOOKUP($B688,'Tabelas auxiliares'!$A$65:$C$102,2,FALSE),"")</f>
        <v/>
      </c>
      <c r="H688" s="51" t="str">
        <f>IFERROR(VLOOKUP($B688,'Tabelas auxiliares'!$A$65:$C$102,3,FALSE),"")</f>
        <v/>
      </c>
      <c r="X688" s="51" t="str">
        <f t="shared" si="20"/>
        <v/>
      </c>
      <c r="Y688" s="51" t="str">
        <f>IF(T688="","",IF(T688&lt;&gt;'Tabelas auxiliares'!$B$236,"FOLHA DE PESSOAL",IF(X688='Tabelas auxiliares'!$A$237,"CUSTEIO",IF(X688='Tabelas auxiliares'!$A$236,"INVESTIMENTO","ERRO - VERIFICAR"))))</f>
        <v/>
      </c>
      <c r="Z688" s="64" t="str">
        <f t="shared" si="21"/>
        <v/>
      </c>
      <c r="AA688" s="44"/>
      <c r="AB688" s="44"/>
      <c r="AC688" s="44"/>
    </row>
    <row r="689" spans="6:29" x14ac:dyDescent="0.25">
      <c r="F689" s="51" t="str">
        <f>IFERROR(VLOOKUP(D689,'Tabelas auxiliares'!$A$3:$B$61,2,FALSE),"")</f>
        <v/>
      </c>
      <c r="G689" s="51" t="str">
        <f>IFERROR(VLOOKUP($B689,'Tabelas auxiliares'!$A$65:$C$102,2,FALSE),"")</f>
        <v/>
      </c>
      <c r="H689" s="51" t="str">
        <f>IFERROR(VLOOKUP($B689,'Tabelas auxiliares'!$A$65:$C$102,3,FALSE),"")</f>
        <v/>
      </c>
      <c r="X689" s="51" t="str">
        <f t="shared" si="20"/>
        <v/>
      </c>
      <c r="Y689" s="51" t="str">
        <f>IF(T689="","",IF(T689&lt;&gt;'Tabelas auxiliares'!$B$236,"FOLHA DE PESSOAL",IF(X689='Tabelas auxiliares'!$A$237,"CUSTEIO",IF(X689='Tabelas auxiliares'!$A$236,"INVESTIMENTO","ERRO - VERIFICAR"))))</f>
        <v/>
      </c>
      <c r="Z689" s="64" t="str">
        <f t="shared" si="21"/>
        <v/>
      </c>
      <c r="AA689" s="44"/>
      <c r="AB689" s="44"/>
      <c r="AC689" s="44"/>
    </row>
    <row r="690" spans="6:29" x14ac:dyDescent="0.25">
      <c r="F690" s="51" t="str">
        <f>IFERROR(VLOOKUP(D690,'Tabelas auxiliares'!$A$3:$B$61,2,FALSE),"")</f>
        <v/>
      </c>
      <c r="G690" s="51" t="str">
        <f>IFERROR(VLOOKUP($B690,'Tabelas auxiliares'!$A$65:$C$102,2,FALSE),"")</f>
        <v/>
      </c>
      <c r="H690" s="51" t="str">
        <f>IFERROR(VLOOKUP($B690,'Tabelas auxiliares'!$A$65:$C$102,3,FALSE),"")</f>
        <v/>
      </c>
      <c r="X690" s="51" t="str">
        <f t="shared" si="20"/>
        <v/>
      </c>
      <c r="Y690" s="51" t="str">
        <f>IF(T690="","",IF(T690&lt;&gt;'Tabelas auxiliares'!$B$236,"FOLHA DE PESSOAL",IF(X690='Tabelas auxiliares'!$A$237,"CUSTEIO",IF(X690='Tabelas auxiliares'!$A$236,"INVESTIMENTO","ERRO - VERIFICAR"))))</f>
        <v/>
      </c>
      <c r="Z690" s="64" t="str">
        <f t="shared" si="21"/>
        <v/>
      </c>
      <c r="AA690" s="44"/>
      <c r="AB690" s="44"/>
      <c r="AC690" s="44"/>
    </row>
    <row r="691" spans="6:29" x14ac:dyDescent="0.25">
      <c r="F691" s="51" t="str">
        <f>IFERROR(VLOOKUP(D691,'Tabelas auxiliares'!$A$3:$B$61,2,FALSE),"")</f>
        <v/>
      </c>
      <c r="G691" s="51" t="str">
        <f>IFERROR(VLOOKUP($B691,'Tabelas auxiliares'!$A$65:$C$102,2,FALSE),"")</f>
        <v/>
      </c>
      <c r="H691" s="51" t="str">
        <f>IFERROR(VLOOKUP($B691,'Tabelas auxiliares'!$A$65:$C$102,3,FALSE),"")</f>
        <v/>
      </c>
      <c r="X691" s="51" t="str">
        <f t="shared" si="20"/>
        <v/>
      </c>
      <c r="Y691" s="51" t="str">
        <f>IF(T691="","",IF(T691&lt;&gt;'Tabelas auxiliares'!$B$236,"FOLHA DE PESSOAL",IF(X691='Tabelas auxiliares'!$A$237,"CUSTEIO",IF(X691='Tabelas auxiliares'!$A$236,"INVESTIMENTO","ERRO - VERIFICAR"))))</f>
        <v/>
      </c>
      <c r="Z691" s="64" t="str">
        <f t="shared" si="21"/>
        <v/>
      </c>
      <c r="AA691" s="44"/>
      <c r="AB691" s="44"/>
      <c r="AC691" s="44"/>
    </row>
    <row r="692" spans="6:29" x14ac:dyDescent="0.25">
      <c r="F692" s="51" t="str">
        <f>IFERROR(VLOOKUP(D692,'Tabelas auxiliares'!$A$3:$B$61,2,FALSE),"")</f>
        <v/>
      </c>
      <c r="G692" s="51" t="str">
        <f>IFERROR(VLOOKUP($B692,'Tabelas auxiliares'!$A$65:$C$102,2,FALSE),"")</f>
        <v/>
      </c>
      <c r="H692" s="51" t="str">
        <f>IFERROR(VLOOKUP($B692,'Tabelas auxiliares'!$A$65:$C$102,3,FALSE),"")</f>
        <v/>
      </c>
      <c r="X692" s="51" t="str">
        <f t="shared" si="20"/>
        <v/>
      </c>
      <c r="Y692" s="51" t="str">
        <f>IF(T692="","",IF(T692&lt;&gt;'Tabelas auxiliares'!$B$236,"FOLHA DE PESSOAL",IF(X692='Tabelas auxiliares'!$A$237,"CUSTEIO",IF(X692='Tabelas auxiliares'!$A$236,"INVESTIMENTO","ERRO - VERIFICAR"))))</f>
        <v/>
      </c>
      <c r="Z692" s="64" t="str">
        <f t="shared" si="21"/>
        <v/>
      </c>
      <c r="AA692" s="44"/>
      <c r="AB692" s="44"/>
      <c r="AC692" s="44"/>
    </row>
    <row r="693" spans="6:29" x14ac:dyDescent="0.25">
      <c r="F693" s="51" t="str">
        <f>IFERROR(VLOOKUP(D693,'Tabelas auxiliares'!$A$3:$B$61,2,FALSE),"")</f>
        <v/>
      </c>
      <c r="G693" s="51" t="str">
        <f>IFERROR(VLOOKUP($B693,'Tabelas auxiliares'!$A$65:$C$102,2,FALSE),"")</f>
        <v/>
      </c>
      <c r="H693" s="51" t="str">
        <f>IFERROR(VLOOKUP($B693,'Tabelas auxiliares'!$A$65:$C$102,3,FALSE),"")</f>
        <v/>
      </c>
      <c r="X693" s="51" t="str">
        <f t="shared" si="20"/>
        <v/>
      </c>
      <c r="Y693" s="51" t="str">
        <f>IF(T693="","",IF(T693&lt;&gt;'Tabelas auxiliares'!$B$236,"FOLHA DE PESSOAL",IF(X693='Tabelas auxiliares'!$A$237,"CUSTEIO",IF(X693='Tabelas auxiliares'!$A$236,"INVESTIMENTO","ERRO - VERIFICAR"))))</f>
        <v/>
      </c>
      <c r="Z693" s="64" t="str">
        <f t="shared" si="21"/>
        <v/>
      </c>
      <c r="AA693" s="44"/>
      <c r="AB693" s="44"/>
      <c r="AC693" s="44"/>
    </row>
    <row r="694" spans="6:29" x14ac:dyDescent="0.25">
      <c r="F694" s="51" t="str">
        <f>IFERROR(VLOOKUP(D694,'Tabelas auxiliares'!$A$3:$B$61,2,FALSE),"")</f>
        <v/>
      </c>
      <c r="G694" s="51" t="str">
        <f>IFERROR(VLOOKUP($B694,'Tabelas auxiliares'!$A$65:$C$102,2,FALSE),"")</f>
        <v/>
      </c>
      <c r="H694" s="51" t="str">
        <f>IFERROR(VLOOKUP($B694,'Tabelas auxiliares'!$A$65:$C$102,3,FALSE),"")</f>
        <v/>
      </c>
      <c r="X694" s="51" t="str">
        <f t="shared" si="20"/>
        <v/>
      </c>
      <c r="Y694" s="51" t="str">
        <f>IF(T694="","",IF(T694&lt;&gt;'Tabelas auxiliares'!$B$236,"FOLHA DE PESSOAL",IF(X694='Tabelas auxiliares'!$A$237,"CUSTEIO",IF(X694='Tabelas auxiliares'!$A$236,"INVESTIMENTO","ERRO - VERIFICAR"))))</f>
        <v/>
      </c>
      <c r="Z694" s="64" t="str">
        <f t="shared" si="21"/>
        <v/>
      </c>
      <c r="AA694" s="44"/>
      <c r="AB694" s="44"/>
      <c r="AC694" s="44"/>
    </row>
    <row r="695" spans="6:29" x14ac:dyDescent="0.25">
      <c r="F695" s="51" t="str">
        <f>IFERROR(VLOOKUP(D695,'Tabelas auxiliares'!$A$3:$B$61,2,FALSE),"")</f>
        <v/>
      </c>
      <c r="G695" s="51" t="str">
        <f>IFERROR(VLOOKUP($B695,'Tabelas auxiliares'!$A$65:$C$102,2,FALSE),"")</f>
        <v/>
      </c>
      <c r="H695" s="51" t="str">
        <f>IFERROR(VLOOKUP($B695,'Tabelas auxiliares'!$A$65:$C$102,3,FALSE),"")</f>
        <v/>
      </c>
      <c r="X695" s="51" t="str">
        <f t="shared" si="20"/>
        <v/>
      </c>
      <c r="Y695" s="51" t="str">
        <f>IF(T695="","",IF(T695&lt;&gt;'Tabelas auxiliares'!$B$236,"FOLHA DE PESSOAL",IF(X695='Tabelas auxiliares'!$A$237,"CUSTEIO",IF(X695='Tabelas auxiliares'!$A$236,"INVESTIMENTO","ERRO - VERIFICAR"))))</f>
        <v/>
      </c>
      <c r="Z695" s="64" t="str">
        <f t="shared" si="21"/>
        <v/>
      </c>
      <c r="AA695" s="44"/>
      <c r="AB695" s="44"/>
      <c r="AC695" s="44"/>
    </row>
    <row r="696" spans="6:29" x14ac:dyDescent="0.25">
      <c r="F696" s="51" t="str">
        <f>IFERROR(VLOOKUP(D696,'Tabelas auxiliares'!$A$3:$B$61,2,FALSE),"")</f>
        <v/>
      </c>
      <c r="G696" s="51" t="str">
        <f>IFERROR(VLOOKUP($B696,'Tabelas auxiliares'!$A$65:$C$102,2,FALSE),"")</f>
        <v/>
      </c>
      <c r="H696" s="51" t="str">
        <f>IFERROR(VLOOKUP($B696,'Tabelas auxiliares'!$A$65:$C$102,3,FALSE),"")</f>
        <v/>
      </c>
      <c r="X696" s="51" t="str">
        <f t="shared" si="20"/>
        <v/>
      </c>
      <c r="Y696" s="51" t="str">
        <f>IF(T696="","",IF(T696&lt;&gt;'Tabelas auxiliares'!$B$236,"FOLHA DE PESSOAL",IF(X696='Tabelas auxiliares'!$A$237,"CUSTEIO",IF(X696='Tabelas auxiliares'!$A$236,"INVESTIMENTO","ERRO - VERIFICAR"))))</f>
        <v/>
      </c>
      <c r="Z696" s="64" t="str">
        <f t="shared" si="21"/>
        <v/>
      </c>
      <c r="AA696" s="44"/>
      <c r="AB696" s="44"/>
      <c r="AC696" s="44"/>
    </row>
    <row r="697" spans="6:29" x14ac:dyDescent="0.25">
      <c r="F697" s="51" t="str">
        <f>IFERROR(VLOOKUP(D697,'Tabelas auxiliares'!$A$3:$B$61,2,FALSE),"")</f>
        <v/>
      </c>
      <c r="G697" s="51" t="str">
        <f>IFERROR(VLOOKUP($B697,'Tabelas auxiliares'!$A$65:$C$102,2,FALSE),"")</f>
        <v/>
      </c>
      <c r="H697" s="51" t="str">
        <f>IFERROR(VLOOKUP($B697,'Tabelas auxiliares'!$A$65:$C$102,3,FALSE),"")</f>
        <v/>
      </c>
      <c r="X697" s="51" t="str">
        <f t="shared" si="20"/>
        <v/>
      </c>
      <c r="Y697" s="51" t="str">
        <f>IF(T697="","",IF(T697&lt;&gt;'Tabelas auxiliares'!$B$236,"FOLHA DE PESSOAL",IF(X697='Tabelas auxiliares'!$A$237,"CUSTEIO",IF(X697='Tabelas auxiliares'!$A$236,"INVESTIMENTO","ERRO - VERIFICAR"))))</f>
        <v/>
      </c>
      <c r="Z697" s="64" t="str">
        <f t="shared" si="21"/>
        <v/>
      </c>
      <c r="AA697" s="44"/>
      <c r="AB697" s="44"/>
      <c r="AC697" s="44"/>
    </row>
    <row r="698" spans="6:29" x14ac:dyDescent="0.25">
      <c r="F698" s="51" t="str">
        <f>IFERROR(VLOOKUP(D698,'Tabelas auxiliares'!$A$3:$B$61,2,FALSE),"")</f>
        <v/>
      </c>
      <c r="G698" s="51" t="str">
        <f>IFERROR(VLOOKUP($B698,'Tabelas auxiliares'!$A$65:$C$102,2,FALSE),"")</f>
        <v/>
      </c>
      <c r="H698" s="51" t="str">
        <f>IFERROR(VLOOKUP($B698,'Tabelas auxiliares'!$A$65:$C$102,3,FALSE),"")</f>
        <v/>
      </c>
      <c r="X698" s="51" t="str">
        <f t="shared" si="20"/>
        <v/>
      </c>
      <c r="Y698" s="51" t="str">
        <f>IF(T698="","",IF(T698&lt;&gt;'Tabelas auxiliares'!$B$236,"FOLHA DE PESSOAL",IF(X698='Tabelas auxiliares'!$A$237,"CUSTEIO",IF(X698='Tabelas auxiliares'!$A$236,"INVESTIMENTO","ERRO - VERIFICAR"))))</f>
        <v/>
      </c>
      <c r="Z698" s="64" t="str">
        <f t="shared" si="21"/>
        <v/>
      </c>
      <c r="AA698" s="44"/>
      <c r="AB698" s="44"/>
      <c r="AC698" s="44"/>
    </row>
    <row r="699" spans="6:29" x14ac:dyDescent="0.25">
      <c r="F699" s="51" t="str">
        <f>IFERROR(VLOOKUP(D699,'Tabelas auxiliares'!$A$3:$B$61,2,FALSE),"")</f>
        <v/>
      </c>
      <c r="G699" s="51" t="str">
        <f>IFERROR(VLOOKUP($B699,'Tabelas auxiliares'!$A$65:$C$102,2,FALSE),"")</f>
        <v/>
      </c>
      <c r="H699" s="51" t="str">
        <f>IFERROR(VLOOKUP($B699,'Tabelas auxiliares'!$A$65:$C$102,3,FALSE),"")</f>
        <v/>
      </c>
      <c r="X699" s="51" t="str">
        <f t="shared" si="20"/>
        <v/>
      </c>
      <c r="Y699" s="51" t="str">
        <f>IF(T699="","",IF(T699&lt;&gt;'Tabelas auxiliares'!$B$236,"FOLHA DE PESSOAL",IF(X699='Tabelas auxiliares'!$A$237,"CUSTEIO",IF(X699='Tabelas auxiliares'!$A$236,"INVESTIMENTO","ERRO - VERIFICAR"))))</f>
        <v/>
      </c>
      <c r="Z699" s="64" t="str">
        <f t="shared" si="21"/>
        <v/>
      </c>
      <c r="AA699" s="44"/>
      <c r="AB699" s="44"/>
      <c r="AC699" s="44"/>
    </row>
    <row r="700" spans="6:29" x14ac:dyDescent="0.25">
      <c r="F700" s="51" t="str">
        <f>IFERROR(VLOOKUP(D700,'Tabelas auxiliares'!$A$3:$B$61,2,FALSE),"")</f>
        <v/>
      </c>
      <c r="G700" s="51" t="str">
        <f>IFERROR(VLOOKUP($B700,'Tabelas auxiliares'!$A$65:$C$102,2,FALSE),"")</f>
        <v/>
      </c>
      <c r="H700" s="51" t="str">
        <f>IFERROR(VLOOKUP($B700,'Tabelas auxiliares'!$A$65:$C$102,3,FALSE),"")</f>
        <v/>
      </c>
      <c r="X700" s="51" t="str">
        <f t="shared" si="20"/>
        <v/>
      </c>
      <c r="Y700" s="51" t="str">
        <f>IF(T700="","",IF(T700&lt;&gt;'Tabelas auxiliares'!$B$236,"FOLHA DE PESSOAL",IF(X700='Tabelas auxiliares'!$A$237,"CUSTEIO",IF(X700='Tabelas auxiliares'!$A$236,"INVESTIMENTO","ERRO - VERIFICAR"))))</f>
        <v/>
      </c>
      <c r="Z700" s="64" t="str">
        <f t="shared" si="21"/>
        <v/>
      </c>
      <c r="AA700" s="44"/>
      <c r="AB700" s="44"/>
      <c r="AC700" s="44"/>
    </row>
    <row r="701" spans="6:29" x14ac:dyDescent="0.25">
      <c r="F701" s="51" t="str">
        <f>IFERROR(VLOOKUP(D701,'Tabelas auxiliares'!$A$3:$B$61,2,FALSE),"")</f>
        <v/>
      </c>
      <c r="G701" s="51" t="str">
        <f>IFERROR(VLOOKUP($B701,'Tabelas auxiliares'!$A$65:$C$102,2,FALSE),"")</f>
        <v/>
      </c>
      <c r="H701" s="51" t="str">
        <f>IFERROR(VLOOKUP($B701,'Tabelas auxiliares'!$A$65:$C$102,3,FALSE),"")</f>
        <v/>
      </c>
      <c r="X701" s="51" t="str">
        <f t="shared" si="20"/>
        <v/>
      </c>
      <c r="Y701" s="51" t="str">
        <f>IF(T701="","",IF(T701&lt;&gt;'Tabelas auxiliares'!$B$236,"FOLHA DE PESSOAL",IF(X701='Tabelas auxiliares'!$A$237,"CUSTEIO",IF(X701='Tabelas auxiliares'!$A$236,"INVESTIMENTO","ERRO - VERIFICAR"))))</f>
        <v/>
      </c>
      <c r="Z701" s="64" t="str">
        <f t="shared" si="21"/>
        <v/>
      </c>
      <c r="AA701" s="44"/>
      <c r="AB701" s="44"/>
      <c r="AC701" s="44"/>
    </row>
    <row r="702" spans="6:29" x14ac:dyDescent="0.25">
      <c r="F702" s="51" t="str">
        <f>IFERROR(VLOOKUP(D702,'Tabelas auxiliares'!$A$3:$B$61,2,FALSE),"")</f>
        <v/>
      </c>
      <c r="G702" s="51" t="str">
        <f>IFERROR(VLOOKUP($B702,'Tabelas auxiliares'!$A$65:$C$102,2,FALSE),"")</f>
        <v/>
      </c>
      <c r="H702" s="51" t="str">
        <f>IFERROR(VLOOKUP($B702,'Tabelas auxiliares'!$A$65:$C$102,3,FALSE),"")</f>
        <v/>
      </c>
      <c r="X702" s="51" t="str">
        <f t="shared" si="20"/>
        <v/>
      </c>
      <c r="Y702" s="51" t="str">
        <f>IF(T702="","",IF(T702&lt;&gt;'Tabelas auxiliares'!$B$236,"FOLHA DE PESSOAL",IF(X702='Tabelas auxiliares'!$A$237,"CUSTEIO",IF(X702='Tabelas auxiliares'!$A$236,"INVESTIMENTO","ERRO - VERIFICAR"))))</f>
        <v/>
      </c>
      <c r="Z702" s="64" t="str">
        <f t="shared" si="21"/>
        <v/>
      </c>
      <c r="AA702" s="44"/>
      <c r="AB702" s="44"/>
      <c r="AC702" s="44"/>
    </row>
    <row r="703" spans="6:29" x14ac:dyDescent="0.25">
      <c r="F703" s="51" t="str">
        <f>IFERROR(VLOOKUP(D703,'Tabelas auxiliares'!$A$3:$B$61,2,FALSE),"")</f>
        <v/>
      </c>
      <c r="G703" s="51" t="str">
        <f>IFERROR(VLOOKUP($B703,'Tabelas auxiliares'!$A$65:$C$102,2,FALSE),"")</f>
        <v/>
      </c>
      <c r="H703" s="51" t="str">
        <f>IFERROR(VLOOKUP($B703,'Tabelas auxiliares'!$A$65:$C$102,3,FALSE),"")</f>
        <v/>
      </c>
      <c r="X703" s="51" t="str">
        <f t="shared" si="20"/>
        <v/>
      </c>
      <c r="Y703" s="51" t="str">
        <f>IF(T703="","",IF(T703&lt;&gt;'Tabelas auxiliares'!$B$236,"FOLHA DE PESSOAL",IF(X703='Tabelas auxiliares'!$A$237,"CUSTEIO",IF(X703='Tabelas auxiliares'!$A$236,"INVESTIMENTO","ERRO - VERIFICAR"))))</f>
        <v/>
      </c>
      <c r="Z703" s="64" t="str">
        <f t="shared" si="21"/>
        <v/>
      </c>
      <c r="AA703" s="44"/>
      <c r="AB703" s="44"/>
      <c r="AC703" s="44"/>
    </row>
    <row r="704" spans="6:29" x14ac:dyDescent="0.25">
      <c r="F704" s="51" t="str">
        <f>IFERROR(VLOOKUP(D704,'Tabelas auxiliares'!$A$3:$B$61,2,FALSE),"")</f>
        <v/>
      </c>
      <c r="G704" s="51" t="str">
        <f>IFERROR(VLOOKUP($B704,'Tabelas auxiliares'!$A$65:$C$102,2,FALSE),"")</f>
        <v/>
      </c>
      <c r="H704" s="51" t="str">
        <f>IFERROR(VLOOKUP($B704,'Tabelas auxiliares'!$A$65:$C$102,3,FALSE),"")</f>
        <v/>
      </c>
      <c r="X704" s="51" t="str">
        <f t="shared" si="20"/>
        <v/>
      </c>
      <c r="Y704" s="51" t="str">
        <f>IF(T704="","",IF(T704&lt;&gt;'Tabelas auxiliares'!$B$236,"FOLHA DE PESSOAL",IF(X704='Tabelas auxiliares'!$A$237,"CUSTEIO",IF(X704='Tabelas auxiliares'!$A$236,"INVESTIMENTO","ERRO - VERIFICAR"))))</f>
        <v/>
      </c>
      <c r="Z704" s="64" t="str">
        <f t="shared" si="21"/>
        <v/>
      </c>
      <c r="AA704" s="44"/>
      <c r="AB704" s="44"/>
      <c r="AC704" s="44"/>
    </row>
    <row r="705" spans="6:29" x14ac:dyDescent="0.25">
      <c r="F705" s="51" t="str">
        <f>IFERROR(VLOOKUP(D705,'Tabelas auxiliares'!$A$3:$B$61,2,FALSE),"")</f>
        <v/>
      </c>
      <c r="G705" s="51" t="str">
        <f>IFERROR(VLOOKUP($B705,'Tabelas auxiliares'!$A$65:$C$102,2,FALSE),"")</f>
        <v/>
      </c>
      <c r="H705" s="51" t="str">
        <f>IFERROR(VLOOKUP($B705,'Tabelas auxiliares'!$A$65:$C$102,3,FALSE),"")</f>
        <v/>
      </c>
      <c r="X705" s="51" t="str">
        <f t="shared" si="20"/>
        <v/>
      </c>
      <c r="Y705" s="51" t="str">
        <f>IF(T705="","",IF(T705&lt;&gt;'Tabelas auxiliares'!$B$236,"FOLHA DE PESSOAL",IF(X705='Tabelas auxiliares'!$A$237,"CUSTEIO",IF(X705='Tabelas auxiliares'!$A$236,"INVESTIMENTO","ERRO - VERIFICAR"))))</f>
        <v/>
      </c>
      <c r="Z705" s="64" t="str">
        <f t="shared" si="21"/>
        <v/>
      </c>
      <c r="AA705" s="44"/>
      <c r="AB705" s="44"/>
      <c r="AC705" s="44"/>
    </row>
    <row r="706" spans="6:29" x14ac:dyDescent="0.25">
      <c r="F706" s="51" t="str">
        <f>IFERROR(VLOOKUP(D706,'Tabelas auxiliares'!$A$3:$B$61,2,FALSE),"")</f>
        <v/>
      </c>
      <c r="G706" s="51" t="str">
        <f>IFERROR(VLOOKUP($B706,'Tabelas auxiliares'!$A$65:$C$102,2,FALSE),"")</f>
        <v/>
      </c>
      <c r="H706" s="51" t="str">
        <f>IFERROR(VLOOKUP($B706,'Tabelas auxiliares'!$A$65:$C$102,3,FALSE),"")</f>
        <v/>
      </c>
      <c r="X706" s="51" t="str">
        <f t="shared" si="20"/>
        <v/>
      </c>
      <c r="Y706" s="51" t="str">
        <f>IF(T706="","",IF(T706&lt;&gt;'Tabelas auxiliares'!$B$236,"FOLHA DE PESSOAL",IF(X706='Tabelas auxiliares'!$A$237,"CUSTEIO",IF(X706='Tabelas auxiliares'!$A$236,"INVESTIMENTO","ERRO - VERIFICAR"))))</f>
        <v/>
      </c>
      <c r="Z706" s="64" t="str">
        <f t="shared" si="21"/>
        <v/>
      </c>
      <c r="AA706" s="44"/>
      <c r="AB706" s="44"/>
      <c r="AC706" s="44"/>
    </row>
    <row r="707" spans="6:29" x14ac:dyDescent="0.25">
      <c r="F707" s="51" t="str">
        <f>IFERROR(VLOOKUP(D707,'Tabelas auxiliares'!$A$3:$B$61,2,FALSE),"")</f>
        <v/>
      </c>
      <c r="G707" s="51" t="str">
        <f>IFERROR(VLOOKUP($B707,'Tabelas auxiliares'!$A$65:$C$102,2,FALSE),"")</f>
        <v/>
      </c>
      <c r="H707" s="51" t="str">
        <f>IFERROR(VLOOKUP($B707,'Tabelas auxiliares'!$A$65:$C$102,3,FALSE),"")</f>
        <v/>
      </c>
      <c r="X707" s="51" t="str">
        <f t="shared" si="20"/>
        <v/>
      </c>
      <c r="Y707" s="51" t="str">
        <f>IF(T707="","",IF(T707&lt;&gt;'Tabelas auxiliares'!$B$236,"FOLHA DE PESSOAL",IF(X707='Tabelas auxiliares'!$A$237,"CUSTEIO",IF(X707='Tabelas auxiliares'!$A$236,"INVESTIMENTO","ERRO - VERIFICAR"))))</f>
        <v/>
      </c>
      <c r="Z707" s="64" t="str">
        <f t="shared" si="21"/>
        <v/>
      </c>
      <c r="AA707" s="44"/>
      <c r="AB707" s="44"/>
      <c r="AC707" s="44"/>
    </row>
    <row r="708" spans="6:29" x14ac:dyDescent="0.25">
      <c r="F708" s="51" t="str">
        <f>IFERROR(VLOOKUP(D708,'Tabelas auxiliares'!$A$3:$B$61,2,FALSE),"")</f>
        <v/>
      </c>
      <c r="G708" s="51" t="str">
        <f>IFERROR(VLOOKUP($B708,'Tabelas auxiliares'!$A$65:$C$102,2,FALSE),"")</f>
        <v/>
      </c>
      <c r="H708" s="51" t="str">
        <f>IFERROR(VLOOKUP($B708,'Tabelas auxiliares'!$A$65:$C$102,3,FALSE),"")</f>
        <v/>
      </c>
      <c r="X708" s="51" t="str">
        <f t="shared" ref="X708:X771" si="22">LEFT(V708,1)</f>
        <v/>
      </c>
      <c r="Y708" s="51" t="str">
        <f>IF(T708="","",IF(T708&lt;&gt;'Tabelas auxiliares'!$B$236,"FOLHA DE PESSOAL",IF(X708='Tabelas auxiliares'!$A$237,"CUSTEIO",IF(X708='Tabelas auxiliares'!$A$236,"INVESTIMENTO","ERRO - VERIFICAR"))))</f>
        <v/>
      </c>
      <c r="Z708" s="64" t="str">
        <f t="shared" si="21"/>
        <v/>
      </c>
      <c r="AA708" s="44"/>
      <c r="AB708" s="44"/>
      <c r="AC708" s="44"/>
    </row>
    <row r="709" spans="6:29" x14ac:dyDescent="0.25">
      <c r="F709" s="51" t="str">
        <f>IFERROR(VLOOKUP(D709,'Tabelas auxiliares'!$A$3:$B$61,2,FALSE),"")</f>
        <v/>
      </c>
      <c r="G709" s="51" t="str">
        <f>IFERROR(VLOOKUP($B709,'Tabelas auxiliares'!$A$65:$C$102,2,FALSE),"")</f>
        <v/>
      </c>
      <c r="H709" s="51" t="str">
        <f>IFERROR(VLOOKUP($B709,'Tabelas auxiliares'!$A$65:$C$102,3,FALSE),"")</f>
        <v/>
      </c>
      <c r="X709" s="51" t="str">
        <f t="shared" si="22"/>
        <v/>
      </c>
      <c r="Y709" s="51" t="str">
        <f>IF(T709="","",IF(T709&lt;&gt;'Tabelas auxiliares'!$B$236,"FOLHA DE PESSOAL",IF(X709='Tabelas auxiliares'!$A$237,"CUSTEIO",IF(X709='Tabelas auxiliares'!$A$236,"INVESTIMENTO","ERRO - VERIFICAR"))))</f>
        <v/>
      </c>
      <c r="Z709" s="64" t="str">
        <f t="shared" ref="Z709:Z772" si="23">IF(AA709+AB709+AC709&lt;&gt;0,AA709+AB709+AC709,"")</f>
        <v/>
      </c>
      <c r="AA709" s="44"/>
      <c r="AB709" s="44"/>
      <c r="AC709" s="44"/>
    </row>
    <row r="710" spans="6:29" x14ac:dyDescent="0.25">
      <c r="F710" s="51" t="str">
        <f>IFERROR(VLOOKUP(D710,'Tabelas auxiliares'!$A$3:$B$61,2,FALSE),"")</f>
        <v/>
      </c>
      <c r="G710" s="51" t="str">
        <f>IFERROR(VLOOKUP($B710,'Tabelas auxiliares'!$A$65:$C$102,2,FALSE),"")</f>
        <v/>
      </c>
      <c r="H710" s="51" t="str">
        <f>IFERROR(VLOOKUP($B710,'Tabelas auxiliares'!$A$65:$C$102,3,FALSE),"")</f>
        <v/>
      </c>
      <c r="X710" s="51" t="str">
        <f t="shared" si="22"/>
        <v/>
      </c>
      <c r="Y710" s="51" t="str">
        <f>IF(T710="","",IF(T710&lt;&gt;'Tabelas auxiliares'!$B$236,"FOLHA DE PESSOAL",IF(X710='Tabelas auxiliares'!$A$237,"CUSTEIO",IF(X710='Tabelas auxiliares'!$A$236,"INVESTIMENTO","ERRO - VERIFICAR"))))</f>
        <v/>
      </c>
      <c r="Z710" s="64" t="str">
        <f t="shared" si="23"/>
        <v/>
      </c>
      <c r="AA710" s="44"/>
      <c r="AB710" s="44"/>
      <c r="AC710" s="44"/>
    </row>
    <row r="711" spans="6:29" x14ac:dyDescent="0.25">
      <c r="F711" s="51" t="str">
        <f>IFERROR(VLOOKUP(D711,'Tabelas auxiliares'!$A$3:$B$61,2,FALSE),"")</f>
        <v/>
      </c>
      <c r="G711" s="51" t="str">
        <f>IFERROR(VLOOKUP($B711,'Tabelas auxiliares'!$A$65:$C$102,2,FALSE),"")</f>
        <v/>
      </c>
      <c r="H711" s="51" t="str">
        <f>IFERROR(VLOOKUP($B711,'Tabelas auxiliares'!$A$65:$C$102,3,FALSE),"")</f>
        <v/>
      </c>
      <c r="X711" s="51" t="str">
        <f t="shared" si="22"/>
        <v/>
      </c>
      <c r="Y711" s="51" t="str">
        <f>IF(T711="","",IF(T711&lt;&gt;'Tabelas auxiliares'!$B$236,"FOLHA DE PESSOAL",IF(X711='Tabelas auxiliares'!$A$237,"CUSTEIO",IF(X711='Tabelas auxiliares'!$A$236,"INVESTIMENTO","ERRO - VERIFICAR"))))</f>
        <v/>
      </c>
      <c r="Z711" s="64" t="str">
        <f t="shared" si="23"/>
        <v/>
      </c>
      <c r="AA711" s="44"/>
      <c r="AB711" s="44"/>
      <c r="AC711" s="44"/>
    </row>
    <row r="712" spans="6:29" x14ac:dyDescent="0.25">
      <c r="F712" s="51" t="str">
        <f>IFERROR(VLOOKUP(D712,'Tabelas auxiliares'!$A$3:$B$61,2,FALSE),"")</f>
        <v/>
      </c>
      <c r="G712" s="51" t="str">
        <f>IFERROR(VLOOKUP($B712,'Tabelas auxiliares'!$A$65:$C$102,2,FALSE),"")</f>
        <v/>
      </c>
      <c r="H712" s="51" t="str">
        <f>IFERROR(VLOOKUP($B712,'Tabelas auxiliares'!$A$65:$C$102,3,FALSE),"")</f>
        <v/>
      </c>
      <c r="X712" s="51" t="str">
        <f t="shared" si="22"/>
        <v/>
      </c>
      <c r="Y712" s="51" t="str">
        <f>IF(T712="","",IF(T712&lt;&gt;'Tabelas auxiliares'!$B$236,"FOLHA DE PESSOAL",IF(X712='Tabelas auxiliares'!$A$237,"CUSTEIO",IF(X712='Tabelas auxiliares'!$A$236,"INVESTIMENTO","ERRO - VERIFICAR"))))</f>
        <v/>
      </c>
      <c r="Z712" s="64" t="str">
        <f t="shared" si="23"/>
        <v/>
      </c>
      <c r="AA712" s="44"/>
      <c r="AB712" s="44"/>
      <c r="AC712" s="44"/>
    </row>
    <row r="713" spans="6:29" x14ac:dyDescent="0.25">
      <c r="F713" s="51" t="str">
        <f>IFERROR(VLOOKUP(D713,'Tabelas auxiliares'!$A$3:$B$61,2,FALSE),"")</f>
        <v/>
      </c>
      <c r="G713" s="51" t="str">
        <f>IFERROR(VLOOKUP($B713,'Tabelas auxiliares'!$A$65:$C$102,2,FALSE),"")</f>
        <v/>
      </c>
      <c r="H713" s="51" t="str">
        <f>IFERROR(VLOOKUP($B713,'Tabelas auxiliares'!$A$65:$C$102,3,FALSE),"")</f>
        <v/>
      </c>
      <c r="X713" s="51" t="str">
        <f t="shared" si="22"/>
        <v/>
      </c>
      <c r="Y713" s="51" t="str">
        <f>IF(T713="","",IF(T713&lt;&gt;'Tabelas auxiliares'!$B$236,"FOLHA DE PESSOAL",IF(X713='Tabelas auxiliares'!$A$237,"CUSTEIO",IF(X713='Tabelas auxiliares'!$A$236,"INVESTIMENTO","ERRO - VERIFICAR"))))</f>
        <v/>
      </c>
      <c r="Z713" s="64" t="str">
        <f t="shared" si="23"/>
        <v/>
      </c>
      <c r="AA713" s="44"/>
      <c r="AB713" s="44"/>
      <c r="AC713" s="44"/>
    </row>
    <row r="714" spans="6:29" x14ac:dyDescent="0.25">
      <c r="F714" s="51" t="str">
        <f>IFERROR(VLOOKUP(D714,'Tabelas auxiliares'!$A$3:$B$61,2,FALSE),"")</f>
        <v/>
      </c>
      <c r="G714" s="51" t="str">
        <f>IFERROR(VLOOKUP($B714,'Tabelas auxiliares'!$A$65:$C$102,2,FALSE),"")</f>
        <v/>
      </c>
      <c r="H714" s="51" t="str">
        <f>IFERROR(VLOOKUP($B714,'Tabelas auxiliares'!$A$65:$C$102,3,FALSE),"")</f>
        <v/>
      </c>
      <c r="X714" s="51" t="str">
        <f t="shared" si="22"/>
        <v/>
      </c>
      <c r="Y714" s="51" t="str">
        <f>IF(T714="","",IF(T714&lt;&gt;'Tabelas auxiliares'!$B$236,"FOLHA DE PESSOAL",IF(X714='Tabelas auxiliares'!$A$237,"CUSTEIO",IF(X714='Tabelas auxiliares'!$A$236,"INVESTIMENTO","ERRO - VERIFICAR"))))</f>
        <v/>
      </c>
      <c r="Z714" s="64" t="str">
        <f t="shared" si="23"/>
        <v/>
      </c>
      <c r="AA714" s="44"/>
      <c r="AB714" s="44"/>
      <c r="AC714" s="44"/>
    </row>
    <row r="715" spans="6:29" x14ac:dyDescent="0.25">
      <c r="F715" s="51" t="str">
        <f>IFERROR(VLOOKUP(D715,'Tabelas auxiliares'!$A$3:$B$61,2,FALSE),"")</f>
        <v/>
      </c>
      <c r="G715" s="51" t="str">
        <f>IFERROR(VLOOKUP($B715,'Tabelas auxiliares'!$A$65:$C$102,2,FALSE),"")</f>
        <v/>
      </c>
      <c r="H715" s="51" t="str">
        <f>IFERROR(VLOOKUP($B715,'Tabelas auxiliares'!$A$65:$C$102,3,FALSE),"")</f>
        <v/>
      </c>
      <c r="X715" s="51" t="str">
        <f t="shared" si="22"/>
        <v/>
      </c>
      <c r="Y715" s="51" t="str">
        <f>IF(T715="","",IF(T715&lt;&gt;'Tabelas auxiliares'!$B$236,"FOLHA DE PESSOAL",IF(X715='Tabelas auxiliares'!$A$237,"CUSTEIO",IF(X715='Tabelas auxiliares'!$A$236,"INVESTIMENTO","ERRO - VERIFICAR"))))</f>
        <v/>
      </c>
      <c r="Z715" s="64" t="str">
        <f t="shared" si="23"/>
        <v/>
      </c>
      <c r="AA715" s="44"/>
      <c r="AB715" s="44"/>
      <c r="AC715" s="44"/>
    </row>
    <row r="716" spans="6:29" x14ac:dyDescent="0.25">
      <c r="F716" s="51" t="str">
        <f>IFERROR(VLOOKUP(D716,'Tabelas auxiliares'!$A$3:$B$61,2,FALSE),"")</f>
        <v/>
      </c>
      <c r="G716" s="51" t="str">
        <f>IFERROR(VLOOKUP($B716,'Tabelas auxiliares'!$A$65:$C$102,2,FALSE),"")</f>
        <v/>
      </c>
      <c r="H716" s="51" t="str">
        <f>IFERROR(VLOOKUP($B716,'Tabelas auxiliares'!$A$65:$C$102,3,FALSE),"")</f>
        <v/>
      </c>
      <c r="X716" s="51" t="str">
        <f t="shared" si="22"/>
        <v/>
      </c>
      <c r="Y716" s="51" t="str">
        <f>IF(T716="","",IF(T716&lt;&gt;'Tabelas auxiliares'!$B$236,"FOLHA DE PESSOAL",IF(X716='Tabelas auxiliares'!$A$237,"CUSTEIO",IF(X716='Tabelas auxiliares'!$A$236,"INVESTIMENTO","ERRO - VERIFICAR"))))</f>
        <v/>
      </c>
      <c r="Z716" s="64" t="str">
        <f t="shared" si="23"/>
        <v/>
      </c>
      <c r="AA716" s="44"/>
      <c r="AB716" s="44"/>
      <c r="AC716" s="44"/>
    </row>
    <row r="717" spans="6:29" x14ac:dyDescent="0.25">
      <c r="F717" s="51" t="str">
        <f>IFERROR(VLOOKUP(D717,'Tabelas auxiliares'!$A$3:$B$61,2,FALSE),"")</f>
        <v/>
      </c>
      <c r="G717" s="51" t="str">
        <f>IFERROR(VLOOKUP($B717,'Tabelas auxiliares'!$A$65:$C$102,2,FALSE),"")</f>
        <v/>
      </c>
      <c r="H717" s="51" t="str">
        <f>IFERROR(VLOOKUP($B717,'Tabelas auxiliares'!$A$65:$C$102,3,FALSE),"")</f>
        <v/>
      </c>
      <c r="X717" s="51" t="str">
        <f t="shared" si="22"/>
        <v/>
      </c>
      <c r="Y717" s="51" t="str">
        <f>IF(T717="","",IF(T717&lt;&gt;'Tabelas auxiliares'!$B$236,"FOLHA DE PESSOAL",IF(X717='Tabelas auxiliares'!$A$237,"CUSTEIO",IF(X717='Tabelas auxiliares'!$A$236,"INVESTIMENTO","ERRO - VERIFICAR"))))</f>
        <v/>
      </c>
      <c r="Z717" s="64" t="str">
        <f t="shared" si="23"/>
        <v/>
      </c>
      <c r="AA717" s="44"/>
      <c r="AB717" s="44"/>
      <c r="AC717" s="44"/>
    </row>
    <row r="718" spans="6:29" x14ac:dyDescent="0.25">
      <c r="F718" s="51" t="str">
        <f>IFERROR(VLOOKUP(D718,'Tabelas auxiliares'!$A$3:$B$61,2,FALSE),"")</f>
        <v/>
      </c>
      <c r="G718" s="51" t="str">
        <f>IFERROR(VLOOKUP($B718,'Tabelas auxiliares'!$A$65:$C$102,2,FALSE),"")</f>
        <v/>
      </c>
      <c r="H718" s="51" t="str">
        <f>IFERROR(VLOOKUP($B718,'Tabelas auxiliares'!$A$65:$C$102,3,FALSE),"")</f>
        <v/>
      </c>
      <c r="X718" s="51" t="str">
        <f t="shared" si="22"/>
        <v/>
      </c>
      <c r="Y718" s="51" t="str">
        <f>IF(T718="","",IF(T718&lt;&gt;'Tabelas auxiliares'!$B$236,"FOLHA DE PESSOAL",IF(X718='Tabelas auxiliares'!$A$237,"CUSTEIO",IF(X718='Tabelas auxiliares'!$A$236,"INVESTIMENTO","ERRO - VERIFICAR"))))</f>
        <v/>
      </c>
      <c r="Z718" s="64" t="str">
        <f t="shared" si="23"/>
        <v/>
      </c>
      <c r="AA718" s="44"/>
      <c r="AB718" s="44"/>
      <c r="AC718" s="44"/>
    </row>
    <row r="719" spans="6:29" x14ac:dyDescent="0.25">
      <c r="F719" s="51" t="str">
        <f>IFERROR(VLOOKUP(D719,'Tabelas auxiliares'!$A$3:$B$61,2,FALSE),"")</f>
        <v/>
      </c>
      <c r="G719" s="51" t="str">
        <f>IFERROR(VLOOKUP($B719,'Tabelas auxiliares'!$A$65:$C$102,2,FALSE),"")</f>
        <v/>
      </c>
      <c r="H719" s="51" t="str">
        <f>IFERROR(VLOOKUP($B719,'Tabelas auxiliares'!$A$65:$C$102,3,FALSE),"")</f>
        <v/>
      </c>
      <c r="X719" s="51" t="str">
        <f t="shared" si="22"/>
        <v/>
      </c>
      <c r="Y719" s="51" t="str">
        <f>IF(T719="","",IF(T719&lt;&gt;'Tabelas auxiliares'!$B$236,"FOLHA DE PESSOAL",IF(X719='Tabelas auxiliares'!$A$237,"CUSTEIO",IF(X719='Tabelas auxiliares'!$A$236,"INVESTIMENTO","ERRO - VERIFICAR"))))</f>
        <v/>
      </c>
      <c r="Z719" s="64" t="str">
        <f t="shared" si="23"/>
        <v/>
      </c>
      <c r="AA719" s="44"/>
      <c r="AB719" s="44"/>
      <c r="AC719" s="44"/>
    </row>
    <row r="720" spans="6:29" x14ac:dyDescent="0.25">
      <c r="F720" s="51" t="str">
        <f>IFERROR(VLOOKUP(D720,'Tabelas auxiliares'!$A$3:$B$61,2,FALSE),"")</f>
        <v/>
      </c>
      <c r="G720" s="51" t="str">
        <f>IFERROR(VLOOKUP($B720,'Tabelas auxiliares'!$A$65:$C$102,2,FALSE),"")</f>
        <v/>
      </c>
      <c r="H720" s="51" t="str">
        <f>IFERROR(VLOOKUP($B720,'Tabelas auxiliares'!$A$65:$C$102,3,FALSE),"")</f>
        <v/>
      </c>
      <c r="X720" s="51" t="str">
        <f t="shared" si="22"/>
        <v/>
      </c>
      <c r="Y720" s="51" t="str">
        <f>IF(T720="","",IF(T720&lt;&gt;'Tabelas auxiliares'!$B$236,"FOLHA DE PESSOAL",IF(X720='Tabelas auxiliares'!$A$237,"CUSTEIO",IF(X720='Tabelas auxiliares'!$A$236,"INVESTIMENTO","ERRO - VERIFICAR"))))</f>
        <v/>
      </c>
      <c r="Z720" s="64" t="str">
        <f t="shared" si="23"/>
        <v/>
      </c>
      <c r="AA720" s="44"/>
      <c r="AB720" s="44"/>
      <c r="AC720" s="44"/>
    </row>
    <row r="721" spans="6:29" x14ac:dyDescent="0.25">
      <c r="F721" s="51" t="str">
        <f>IFERROR(VLOOKUP(D721,'Tabelas auxiliares'!$A$3:$B$61,2,FALSE),"")</f>
        <v/>
      </c>
      <c r="G721" s="51" t="str">
        <f>IFERROR(VLOOKUP($B721,'Tabelas auxiliares'!$A$65:$C$102,2,FALSE),"")</f>
        <v/>
      </c>
      <c r="H721" s="51" t="str">
        <f>IFERROR(VLOOKUP($B721,'Tabelas auxiliares'!$A$65:$C$102,3,FALSE),"")</f>
        <v/>
      </c>
      <c r="X721" s="51" t="str">
        <f t="shared" si="22"/>
        <v/>
      </c>
      <c r="Y721" s="51" t="str">
        <f>IF(T721="","",IF(T721&lt;&gt;'Tabelas auxiliares'!$B$236,"FOLHA DE PESSOAL",IF(X721='Tabelas auxiliares'!$A$237,"CUSTEIO",IF(X721='Tabelas auxiliares'!$A$236,"INVESTIMENTO","ERRO - VERIFICAR"))))</f>
        <v/>
      </c>
      <c r="Z721" s="64" t="str">
        <f t="shared" si="23"/>
        <v/>
      </c>
      <c r="AA721" s="44"/>
      <c r="AB721" s="44"/>
      <c r="AC721" s="44"/>
    </row>
    <row r="722" spans="6:29" x14ac:dyDescent="0.25">
      <c r="F722" s="51" t="str">
        <f>IFERROR(VLOOKUP(D722,'Tabelas auxiliares'!$A$3:$B$61,2,FALSE),"")</f>
        <v/>
      </c>
      <c r="G722" s="51" t="str">
        <f>IFERROR(VLOOKUP($B722,'Tabelas auxiliares'!$A$65:$C$102,2,FALSE),"")</f>
        <v/>
      </c>
      <c r="H722" s="51" t="str">
        <f>IFERROR(VLOOKUP($B722,'Tabelas auxiliares'!$A$65:$C$102,3,FALSE),"")</f>
        <v/>
      </c>
      <c r="X722" s="51" t="str">
        <f t="shared" si="22"/>
        <v/>
      </c>
      <c r="Y722" s="51" t="str">
        <f>IF(T722="","",IF(T722&lt;&gt;'Tabelas auxiliares'!$B$236,"FOLHA DE PESSOAL",IF(X722='Tabelas auxiliares'!$A$237,"CUSTEIO",IF(X722='Tabelas auxiliares'!$A$236,"INVESTIMENTO","ERRO - VERIFICAR"))))</f>
        <v/>
      </c>
      <c r="Z722" s="64" t="str">
        <f t="shared" si="23"/>
        <v/>
      </c>
      <c r="AA722" s="44"/>
      <c r="AB722" s="44"/>
      <c r="AC722" s="44"/>
    </row>
    <row r="723" spans="6:29" x14ac:dyDescent="0.25">
      <c r="F723" s="51" t="str">
        <f>IFERROR(VLOOKUP(D723,'Tabelas auxiliares'!$A$3:$B$61,2,FALSE),"")</f>
        <v/>
      </c>
      <c r="G723" s="51" t="str">
        <f>IFERROR(VLOOKUP($B723,'Tabelas auxiliares'!$A$65:$C$102,2,FALSE),"")</f>
        <v/>
      </c>
      <c r="H723" s="51" t="str">
        <f>IFERROR(VLOOKUP($B723,'Tabelas auxiliares'!$A$65:$C$102,3,FALSE),"")</f>
        <v/>
      </c>
      <c r="X723" s="51" t="str">
        <f t="shared" si="22"/>
        <v/>
      </c>
      <c r="Y723" s="51" t="str">
        <f>IF(T723="","",IF(T723&lt;&gt;'Tabelas auxiliares'!$B$236,"FOLHA DE PESSOAL",IF(X723='Tabelas auxiliares'!$A$237,"CUSTEIO",IF(X723='Tabelas auxiliares'!$A$236,"INVESTIMENTO","ERRO - VERIFICAR"))))</f>
        <v/>
      </c>
      <c r="Z723" s="64" t="str">
        <f t="shared" si="23"/>
        <v/>
      </c>
      <c r="AA723" s="44"/>
      <c r="AB723" s="44"/>
      <c r="AC723" s="44"/>
    </row>
    <row r="724" spans="6:29" x14ac:dyDescent="0.25">
      <c r="F724" s="51" t="str">
        <f>IFERROR(VLOOKUP(D724,'Tabelas auxiliares'!$A$3:$B$61,2,FALSE),"")</f>
        <v/>
      </c>
      <c r="G724" s="51" t="str">
        <f>IFERROR(VLOOKUP($B724,'Tabelas auxiliares'!$A$65:$C$102,2,FALSE),"")</f>
        <v/>
      </c>
      <c r="H724" s="51" t="str">
        <f>IFERROR(VLOOKUP($B724,'Tabelas auxiliares'!$A$65:$C$102,3,FALSE),"")</f>
        <v/>
      </c>
      <c r="X724" s="51" t="str">
        <f t="shared" si="22"/>
        <v/>
      </c>
      <c r="Y724" s="51" t="str">
        <f>IF(T724="","",IF(T724&lt;&gt;'Tabelas auxiliares'!$B$236,"FOLHA DE PESSOAL",IF(X724='Tabelas auxiliares'!$A$237,"CUSTEIO",IF(X724='Tabelas auxiliares'!$A$236,"INVESTIMENTO","ERRO - VERIFICAR"))))</f>
        <v/>
      </c>
      <c r="Z724" s="64" t="str">
        <f t="shared" si="23"/>
        <v/>
      </c>
      <c r="AA724" s="44"/>
      <c r="AB724" s="44"/>
      <c r="AC724" s="44"/>
    </row>
    <row r="725" spans="6:29" x14ac:dyDescent="0.25">
      <c r="F725" s="51" t="str">
        <f>IFERROR(VLOOKUP(D725,'Tabelas auxiliares'!$A$3:$B$61,2,FALSE),"")</f>
        <v/>
      </c>
      <c r="G725" s="51" t="str">
        <f>IFERROR(VLOOKUP($B725,'Tabelas auxiliares'!$A$65:$C$102,2,FALSE),"")</f>
        <v/>
      </c>
      <c r="H725" s="51" t="str">
        <f>IFERROR(VLOOKUP($B725,'Tabelas auxiliares'!$A$65:$C$102,3,FALSE),"")</f>
        <v/>
      </c>
      <c r="X725" s="51" t="str">
        <f t="shared" si="22"/>
        <v/>
      </c>
      <c r="Y725" s="51" t="str">
        <f>IF(T725="","",IF(T725&lt;&gt;'Tabelas auxiliares'!$B$236,"FOLHA DE PESSOAL",IF(X725='Tabelas auxiliares'!$A$237,"CUSTEIO",IF(X725='Tabelas auxiliares'!$A$236,"INVESTIMENTO","ERRO - VERIFICAR"))))</f>
        <v/>
      </c>
      <c r="Z725" s="64" t="str">
        <f t="shared" si="23"/>
        <v/>
      </c>
      <c r="AA725" s="44"/>
      <c r="AB725" s="44"/>
      <c r="AC725" s="44"/>
    </row>
    <row r="726" spans="6:29" x14ac:dyDescent="0.25">
      <c r="F726" s="51" t="str">
        <f>IFERROR(VLOOKUP(D726,'Tabelas auxiliares'!$A$3:$B$61,2,FALSE),"")</f>
        <v/>
      </c>
      <c r="G726" s="51" t="str">
        <f>IFERROR(VLOOKUP($B726,'Tabelas auxiliares'!$A$65:$C$102,2,FALSE),"")</f>
        <v/>
      </c>
      <c r="H726" s="51" t="str">
        <f>IFERROR(VLOOKUP($B726,'Tabelas auxiliares'!$A$65:$C$102,3,FALSE),"")</f>
        <v/>
      </c>
      <c r="X726" s="51" t="str">
        <f t="shared" si="22"/>
        <v/>
      </c>
      <c r="Y726" s="51" t="str">
        <f>IF(T726="","",IF(T726&lt;&gt;'Tabelas auxiliares'!$B$236,"FOLHA DE PESSOAL",IF(X726='Tabelas auxiliares'!$A$237,"CUSTEIO",IF(X726='Tabelas auxiliares'!$A$236,"INVESTIMENTO","ERRO - VERIFICAR"))))</f>
        <v/>
      </c>
      <c r="Z726" s="64" t="str">
        <f t="shared" si="23"/>
        <v/>
      </c>
      <c r="AA726" s="44"/>
      <c r="AB726" s="44"/>
      <c r="AC726" s="44"/>
    </row>
    <row r="727" spans="6:29" x14ac:dyDescent="0.25">
      <c r="F727" s="51" t="str">
        <f>IFERROR(VLOOKUP(D727,'Tabelas auxiliares'!$A$3:$B$61,2,FALSE),"")</f>
        <v/>
      </c>
      <c r="G727" s="51" t="str">
        <f>IFERROR(VLOOKUP($B727,'Tabelas auxiliares'!$A$65:$C$102,2,FALSE),"")</f>
        <v/>
      </c>
      <c r="H727" s="51" t="str">
        <f>IFERROR(VLOOKUP($B727,'Tabelas auxiliares'!$A$65:$C$102,3,FALSE),"")</f>
        <v/>
      </c>
      <c r="X727" s="51" t="str">
        <f t="shared" si="22"/>
        <v/>
      </c>
      <c r="Y727" s="51" t="str">
        <f>IF(T727="","",IF(T727&lt;&gt;'Tabelas auxiliares'!$B$236,"FOLHA DE PESSOAL",IF(X727='Tabelas auxiliares'!$A$237,"CUSTEIO",IF(X727='Tabelas auxiliares'!$A$236,"INVESTIMENTO","ERRO - VERIFICAR"))))</f>
        <v/>
      </c>
      <c r="Z727" s="64" t="str">
        <f t="shared" si="23"/>
        <v/>
      </c>
      <c r="AA727" s="44"/>
      <c r="AB727" s="44"/>
      <c r="AC727" s="44"/>
    </row>
    <row r="728" spans="6:29" x14ac:dyDescent="0.25">
      <c r="F728" s="51" t="str">
        <f>IFERROR(VLOOKUP(D728,'Tabelas auxiliares'!$A$3:$B$61,2,FALSE),"")</f>
        <v/>
      </c>
      <c r="G728" s="51" t="str">
        <f>IFERROR(VLOOKUP($B728,'Tabelas auxiliares'!$A$65:$C$102,2,FALSE),"")</f>
        <v/>
      </c>
      <c r="H728" s="51" t="str">
        <f>IFERROR(VLOOKUP($B728,'Tabelas auxiliares'!$A$65:$C$102,3,FALSE),"")</f>
        <v/>
      </c>
      <c r="X728" s="51" t="str">
        <f t="shared" si="22"/>
        <v/>
      </c>
      <c r="Y728" s="51" t="str">
        <f>IF(T728="","",IF(T728&lt;&gt;'Tabelas auxiliares'!$B$236,"FOLHA DE PESSOAL",IF(X728='Tabelas auxiliares'!$A$237,"CUSTEIO",IF(X728='Tabelas auxiliares'!$A$236,"INVESTIMENTO","ERRO - VERIFICAR"))))</f>
        <v/>
      </c>
      <c r="Z728" s="64" t="str">
        <f t="shared" si="23"/>
        <v/>
      </c>
      <c r="AA728" s="44"/>
      <c r="AB728" s="44"/>
      <c r="AC728" s="44"/>
    </row>
    <row r="729" spans="6:29" x14ac:dyDescent="0.25">
      <c r="F729" s="51" t="str">
        <f>IFERROR(VLOOKUP(D729,'Tabelas auxiliares'!$A$3:$B$61,2,FALSE),"")</f>
        <v/>
      </c>
      <c r="G729" s="51" t="str">
        <f>IFERROR(VLOOKUP($B729,'Tabelas auxiliares'!$A$65:$C$102,2,FALSE),"")</f>
        <v/>
      </c>
      <c r="H729" s="51" t="str">
        <f>IFERROR(VLOOKUP($B729,'Tabelas auxiliares'!$A$65:$C$102,3,FALSE),"")</f>
        <v/>
      </c>
      <c r="X729" s="51" t="str">
        <f t="shared" si="22"/>
        <v/>
      </c>
      <c r="Y729" s="51" t="str">
        <f>IF(T729="","",IF(T729&lt;&gt;'Tabelas auxiliares'!$B$236,"FOLHA DE PESSOAL",IF(X729='Tabelas auxiliares'!$A$237,"CUSTEIO",IF(X729='Tabelas auxiliares'!$A$236,"INVESTIMENTO","ERRO - VERIFICAR"))))</f>
        <v/>
      </c>
      <c r="Z729" s="64" t="str">
        <f t="shared" si="23"/>
        <v/>
      </c>
      <c r="AA729" s="44"/>
      <c r="AB729" s="44"/>
      <c r="AC729" s="44"/>
    </row>
    <row r="730" spans="6:29" x14ac:dyDescent="0.25">
      <c r="F730" s="51" t="str">
        <f>IFERROR(VLOOKUP(D730,'Tabelas auxiliares'!$A$3:$B$61,2,FALSE),"")</f>
        <v/>
      </c>
      <c r="G730" s="51" t="str">
        <f>IFERROR(VLOOKUP($B730,'Tabelas auxiliares'!$A$65:$C$102,2,FALSE),"")</f>
        <v/>
      </c>
      <c r="H730" s="51" t="str">
        <f>IFERROR(VLOOKUP($B730,'Tabelas auxiliares'!$A$65:$C$102,3,FALSE),"")</f>
        <v/>
      </c>
      <c r="X730" s="51" t="str">
        <f t="shared" si="22"/>
        <v/>
      </c>
      <c r="Y730" s="51" t="str">
        <f>IF(T730="","",IF(T730&lt;&gt;'Tabelas auxiliares'!$B$236,"FOLHA DE PESSOAL",IF(X730='Tabelas auxiliares'!$A$237,"CUSTEIO",IF(X730='Tabelas auxiliares'!$A$236,"INVESTIMENTO","ERRO - VERIFICAR"))))</f>
        <v/>
      </c>
      <c r="Z730" s="64" t="str">
        <f t="shared" si="23"/>
        <v/>
      </c>
      <c r="AA730" s="44"/>
      <c r="AB730" s="44"/>
      <c r="AC730" s="44"/>
    </row>
    <row r="731" spans="6:29" x14ac:dyDescent="0.25">
      <c r="F731" s="51" t="str">
        <f>IFERROR(VLOOKUP(D731,'Tabelas auxiliares'!$A$3:$B$61,2,FALSE),"")</f>
        <v/>
      </c>
      <c r="G731" s="51" t="str">
        <f>IFERROR(VLOOKUP($B731,'Tabelas auxiliares'!$A$65:$C$102,2,FALSE),"")</f>
        <v/>
      </c>
      <c r="H731" s="51" t="str">
        <f>IFERROR(VLOOKUP($B731,'Tabelas auxiliares'!$A$65:$C$102,3,FALSE),"")</f>
        <v/>
      </c>
      <c r="X731" s="51" t="str">
        <f t="shared" si="22"/>
        <v/>
      </c>
      <c r="Y731" s="51" t="str">
        <f>IF(T731="","",IF(T731&lt;&gt;'Tabelas auxiliares'!$B$236,"FOLHA DE PESSOAL",IF(X731='Tabelas auxiliares'!$A$237,"CUSTEIO",IF(X731='Tabelas auxiliares'!$A$236,"INVESTIMENTO","ERRO - VERIFICAR"))))</f>
        <v/>
      </c>
      <c r="Z731" s="64" t="str">
        <f t="shared" si="23"/>
        <v/>
      </c>
      <c r="AA731" s="44"/>
      <c r="AB731" s="44"/>
      <c r="AC731" s="44"/>
    </row>
    <row r="732" spans="6:29" x14ac:dyDescent="0.25">
      <c r="F732" s="51" t="str">
        <f>IFERROR(VLOOKUP(D732,'Tabelas auxiliares'!$A$3:$B$61,2,FALSE),"")</f>
        <v/>
      </c>
      <c r="G732" s="51" t="str">
        <f>IFERROR(VLOOKUP($B732,'Tabelas auxiliares'!$A$65:$C$102,2,FALSE),"")</f>
        <v/>
      </c>
      <c r="H732" s="51" t="str">
        <f>IFERROR(VLOOKUP($B732,'Tabelas auxiliares'!$A$65:$C$102,3,FALSE),"")</f>
        <v/>
      </c>
      <c r="X732" s="51" t="str">
        <f t="shared" si="22"/>
        <v/>
      </c>
      <c r="Y732" s="51" t="str">
        <f>IF(T732="","",IF(T732&lt;&gt;'Tabelas auxiliares'!$B$236,"FOLHA DE PESSOAL",IF(X732='Tabelas auxiliares'!$A$237,"CUSTEIO",IF(X732='Tabelas auxiliares'!$A$236,"INVESTIMENTO","ERRO - VERIFICAR"))))</f>
        <v/>
      </c>
      <c r="Z732" s="64" t="str">
        <f t="shared" si="23"/>
        <v/>
      </c>
      <c r="AA732" s="44"/>
      <c r="AB732" s="44"/>
      <c r="AC732" s="44"/>
    </row>
    <row r="733" spans="6:29" x14ac:dyDescent="0.25">
      <c r="F733" s="51" t="str">
        <f>IFERROR(VLOOKUP(D733,'Tabelas auxiliares'!$A$3:$B$61,2,FALSE),"")</f>
        <v/>
      </c>
      <c r="G733" s="51" t="str">
        <f>IFERROR(VLOOKUP($B733,'Tabelas auxiliares'!$A$65:$C$102,2,FALSE),"")</f>
        <v/>
      </c>
      <c r="H733" s="51" t="str">
        <f>IFERROR(VLOOKUP($B733,'Tabelas auxiliares'!$A$65:$C$102,3,FALSE),"")</f>
        <v/>
      </c>
      <c r="X733" s="51" t="str">
        <f t="shared" si="22"/>
        <v/>
      </c>
      <c r="Y733" s="51" t="str">
        <f>IF(T733="","",IF(T733&lt;&gt;'Tabelas auxiliares'!$B$236,"FOLHA DE PESSOAL",IF(X733='Tabelas auxiliares'!$A$237,"CUSTEIO",IF(X733='Tabelas auxiliares'!$A$236,"INVESTIMENTO","ERRO - VERIFICAR"))))</f>
        <v/>
      </c>
      <c r="Z733" s="64" t="str">
        <f t="shared" si="23"/>
        <v/>
      </c>
      <c r="AA733" s="44"/>
      <c r="AB733" s="44"/>
      <c r="AC733" s="44"/>
    </row>
    <row r="734" spans="6:29" x14ac:dyDescent="0.25">
      <c r="F734" s="51" t="str">
        <f>IFERROR(VLOOKUP(D734,'Tabelas auxiliares'!$A$3:$B$61,2,FALSE),"")</f>
        <v/>
      </c>
      <c r="G734" s="51" t="str">
        <f>IFERROR(VLOOKUP($B734,'Tabelas auxiliares'!$A$65:$C$102,2,FALSE),"")</f>
        <v/>
      </c>
      <c r="H734" s="51" t="str">
        <f>IFERROR(VLOOKUP($B734,'Tabelas auxiliares'!$A$65:$C$102,3,FALSE),"")</f>
        <v/>
      </c>
      <c r="X734" s="51" t="str">
        <f t="shared" si="22"/>
        <v/>
      </c>
      <c r="Y734" s="51" t="str">
        <f>IF(T734="","",IF(T734&lt;&gt;'Tabelas auxiliares'!$B$236,"FOLHA DE PESSOAL",IF(X734='Tabelas auxiliares'!$A$237,"CUSTEIO",IF(X734='Tabelas auxiliares'!$A$236,"INVESTIMENTO","ERRO - VERIFICAR"))))</f>
        <v/>
      </c>
      <c r="Z734" s="64" t="str">
        <f t="shared" si="23"/>
        <v/>
      </c>
      <c r="AA734" s="44"/>
      <c r="AB734" s="44"/>
      <c r="AC734" s="44"/>
    </row>
    <row r="735" spans="6:29" x14ac:dyDescent="0.25">
      <c r="F735" s="51" t="str">
        <f>IFERROR(VLOOKUP(D735,'Tabelas auxiliares'!$A$3:$B$61,2,FALSE),"")</f>
        <v/>
      </c>
      <c r="G735" s="51" t="str">
        <f>IFERROR(VLOOKUP($B735,'Tabelas auxiliares'!$A$65:$C$102,2,FALSE),"")</f>
        <v/>
      </c>
      <c r="H735" s="51" t="str">
        <f>IFERROR(VLOOKUP($B735,'Tabelas auxiliares'!$A$65:$C$102,3,FALSE),"")</f>
        <v/>
      </c>
      <c r="X735" s="51" t="str">
        <f t="shared" si="22"/>
        <v/>
      </c>
      <c r="Y735" s="51" t="str">
        <f>IF(T735="","",IF(T735&lt;&gt;'Tabelas auxiliares'!$B$236,"FOLHA DE PESSOAL",IF(X735='Tabelas auxiliares'!$A$237,"CUSTEIO",IF(X735='Tabelas auxiliares'!$A$236,"INVESTIMENTO","ERRO - VERIFICAR"))))</f>
        <v/>
      </c>
      <c r="Z735" s="64" t="str">
        <f t="shared" si="23"/>
        <v/>
      </c>
      <c r="AA735" s="44"/>
      <c r="AB735" s="44"/>
      <c r="AC735" s="44"/>
    </row>
    <row r="736" spans="6:29" x14ac:dyDescent="0.25">
      <c r="F736" s="51" t="str">
        <f>IFERROR(VLOOKUP(D736,'Tabelas auxiliares'!$A$3:$B$61,2,FALSE),"")</f>
        <v/>
      </c>
      <c r="G736" s="51" t="str">
        <f>IFERROR(VLOOKUP($B736,'Tabelas auxiliares'!$A$65:$C$102,2,FALSE),"")</f>
        <v/>
      </c>
      <c r="H736" s="51" t="str">
        <f>IFERROR(VLOOKUP($B736,'Tabelas auxiliares'!$A$65:$C$102,3,FALSE),"")</f>
        <v/>
      </c>
      <c r="X736" s="51" t="str">
        <f t="shared" si="22"/>
        <v/>
      </c>
      <c r="Y736" s="51" t="str">
        <f>IF(T736="","",IF(T736&lt;&gt;'Tabelas auxiliares'!$B$236,"FOLHA DE PESSOAL",IF(X736='Tabelas auxiliares'!$A$237,"CUSTEIO",IF(X736='Tabelas auxiliares'!$A$236,"INVESTIMENTO","ERRO - VERIFICAR"))))</f>
        <v/>
      </c>
      <c r="Z736" s="64" t="str">
        <f t="shared" si="23"/>
        <v/>
      </c>
      <c r="AA736" s="44"/>
      <c r="AB736" s="44"/>
      <c r="AC736" s="44"/>
    </row>
    <row r="737" spans="6:29" x14ac:dyDescent="0.25">
      <c r="F737" s="51" t="str">
        <f>IFERROR(VLOOKUP(D737,'Tabelas auxiliares'!$A$3:$B$61,2,FALSE),"")</f>
        <v/>
      </c>
      <c r="G737" s="51" t="str">
        <f>IFERROR(VLOOKUP($B737,'Tabelas auxiliares'!$A$65:$C$102,2,FALSE),"")</f>
        <v/>
      </c>
      <c r="H737" s="51" t="str">
        <f>IFERROR(VLOOKUP($B737,'Tabelas auxiliares'!$A$65:$C$102,3,FALSE),"")</f>
        <v/>
      </c>
      <c r="X737" s="51" t="str">
        <f t="shared" si="22"/>
        <v/>
      </c>
      <c r="Y737" s="51" t="str">
        <f>IF(T737="","",IF(T737&lt;&gt;'Tabelas auxiliares'!$B$236,"FOLHA DE PESSOAL",IF(X737='Tabelas auxiliares'!$A$237,"CUSTEIO",IF(X737='Tabelas auxiliares'!$A$236,"INVESTIMENTO","ERRO - VERIFICAR"))))</f>
        <v/>
      </c>
      <c r="Z737" s="64" t="str">
        <f t="shared" si="23"/>
        <v/>
      </c>
      <c r="AA737" s="44"/>
      <c r="AB737" s="44"/>
      <c r="AC737" s="44"/>
    </row>
    <row r="738" spans="6:29" x14ac:dyDescent="0.25">
      <c r="F738" s="51" t="str">
        <f>IFERROR(VLOOKUP(D738,'Tabelas auxiliares'!$A$3:$B$61,2,FALSE),"")</f>
        <v/>
      </c>
      <c r="G738" s="51" t="str">
        <f>IFERROR(VLOOKUP($B738,'Tabelas auxiliares'!$A$65:$C$102,2,FALSE),"")</f>
        <v/>
      </c>
      <c r="H738" s="51" t="str">
        <f>IFERROR(VLOOKUP($B738,'Tabelas auxiliares'!$A$65:$C$102,3,FALSE),"")</f>
        <v/>
      </c>
      <c r="X738" s="51" t="str">
        <f t="shared" si="22"/>
        <v/>
      </c>
      <c r="Y738" s="51" t="str">
        <f>IF(T738="","",IF(T738&lt;&gt;'Tabelas auxiliares'!$B$236,"FOLHA DE PESSOAL",IF(X738='Tabelas auxiliares'!$A$237,"CUSTEIO",IF(X738='Tabelas auxiliares'!$A$236,"INVESTIMENTO","ERRO - VERIFICAR"))))</f>
        <v/>
      </c>
      <c r="Z738" s="64" t="str">
        <f t="shared" si="23"/>
        <v/>
      </c>
      <c r="AA738" s="44"/>
      <c r="AB738" s="44"/>
      <c r="AC738" s="44"/>
    </row>
    <row r="739" spans="6:29" x14ac:dyDescent="0.25">
      <c r="F739" s="51" t="str">
        <f>IFERROR(VLOOKUP(D739,'Tabelas auxiliares'!$A$3:$B$61,2,FALSE),"")</f>
        <v/>
      </c>
      <c r="G739" s="51" t="str">
        <f>IFERROR(VLOOKUP($B739,'Tabelas auxiliares'!$A$65:$C$102,2,FALSE),"")</f>
        <v/>
      </c>
      <c r="H739" s="51" t="str">
        <f>IFERROR(VLOOKUP($B739,'Tabelas auxiliares'!$A$65:$C$102,3,FALSE),"")</f>
        <v/>
      </c>
      <c r="X739" s="51" t="str">
        <f t="shared" si="22"/>
        <v/>
      </c>
      <c r="Y739" s="51" t="str">
        <f>IF(T739="","",IF(T739&lt;&gt;'Tabelas auxiliares'!$B$236,"FOLHA DE PESSOAL",IF(X739='Tabelas auxiliares'!$A$237,"CUSTEIO",IF(X739='Tabelas auxiliares'!$A$236,"INVESTIMENTO","ERRO - VERIFICAR"))))</f>
        <v/>
      </c>
      <c r="Z739" s="64" t="str">
        <f t="shared" si="23"/>
        <v/>
      </c>
      <c r="AA739" s="44"/>
      <c r="AB739" s="44"/>
      <c r="AC739" s="44"/>
    </row>
    <row r="740" spans="6:29" x14ac:dyDescent="0.25">
      <c r="F740" s="51" t="str">
        <f>IFERROR(VLOOKUP(D740,'Tabelas auxiliares'!$A$3:$B$61,2,FALSE),"")</f>
        <v/>
      </c>
      <c r="G740" s="51" t="str">
        <f>IFERROR(VLOOKUP($B740,'Tabelas auxiliares'!$A$65:$C$102,2,FALSE),"")</f>
        <v/>
      </c>
      <c r="H740" s="51" t="str">
        <f>IFERROR(VLOOKUP($B740,'Tabelas auxiliares'!$A$65:$C$102,3,FALSE),"")</f>
        <v/>
      </c>
      <c r="X740" s="51" t="str">
        <f t="shared" si="22"/>
        <v/>
      </c>
      <c r="Y740" s="51" t="str">
        <f>IF(T740="","",IF(T740&lt;&gt;'Tabelas auxiliares'!$B$236,"FOLHA DE PESSOAL",IF(X740='Tabelas auxiliares'!$A$237,"CUSTEIO",IF(X740='Tabelas auxiliares'!$A$236,"INVESTIMENTO","ERRO - VERIFICAR"))))</f>
        <v/>
      </c>
      <c r="Z740" s="64" t="str">
        <f t="shared" si="23"/>
        <v/>
      </c>
      <c r="AA740" s="44"/>
      <c r="AB740" s="44"/>
      <c r="AC740" s="44"/>
    </row>
    <row r="741" spans="6:29" x14ac:dyDescent="0.25">
      <c r="F741" s="51" t="str">
        <f>IFERROR(VLOOKUP(D741,'Tabelas auxiliares'!$A$3:$B$61,2,FALSE),"")</f>
        <v/>
      </c>
      <c r="G741" s="51" t="str">
        <f>IFERROR(VLOOKUP($B741,'Tabelas auxiliares'!$A$65:$C$102,2,FALSE),"")</f>
        <v/>
      </c>
      <c r="H741" s="51" t="str">
        <f>IFERROR(VLOOKUP($B741,'Tabelas auxiliares'!$A$65:$C$102,3,FALSE),"")</f>
        <v/>
      </c>
      <c r="X741" s="51" t="str">
        <f t="shared" si="22"/>
        <v/>
      </c>
      <c r="Y741" s="51" t="str">
        <f>IF(T741="","",IF(T741&lt;&gt;'Tabelas auxiliares'!$B$236,"FOLHA DE PESSOAL",IF(X741='Tabelas auxiliares'!$A$237,"CUSTEIO",IF(X741='Tabelas auxiliares'!$A$236,"INVESTIMENTO","ERRO - VERIFICAR"))))</f>
        <v/>
      </c>
      <c r="Z741" s="64" t="str">
        <f t="shared" si="23"/>
        <v/>
      </c>
      <c r="AA741" s="44"/>
      <c r="AB741" s="44"/>
      <c r="AC741" s="44"/>
    </row>
    <row r="742" spans="6:29" x14ac:dyDescent="0.25">
      <c r="F742" s="51" t="str">
        <f>IFERROR(VLOOKUP(D742,'Tabelas auxiliares'!$A$3:$B$61,2,FALSE),"")</f>
        <v/>
      </c>
      <c r="G742" s="51" t="str">
        <f>IFERROR(VLOOKUP($B742,'Tabelas auxiliares'!$A$65:$C$102,2,FALSE),"")</f>
        <v/>
      </c>
      <c r="H742" s="51" t="str">
        <f>IFERROR(VLOOKUP($B742,'Tabelas auxiliares'!$A$65:$C$102,3,FALSE),"")</f>
        <v/>
      </c>
      <c r="X742" s="51" t="str">
        <f t="shared" si="22"/>
        <v/>
      </c>
      <c r="Y742" s="51" t="str">
        <f>IF(T742="","",IF(T742&lt;&gt;'Tabelas auxiliares'!$B$236,"FOLHA DE PESSOAL",IF(X742='Tabelas auxiliares'!$A$237,"CUSTEIO",IF(X742='Tabelas auxiliares'!$A$236,"INVESTIMENTO","ERRO - VERIFICAR"))))</f>
        <v/>
      </c>
      <c r="Z742" s="64" t="str">
        <f t="shared" si="23"/>
        <v/>
      </c>
      <c r="AA742" s="44"/>
      <c r="AB742" s="44"/>
      <c r="AC742" s="44"/>
    </row>
    <row r="743" spans="6:29" x14ac:dyDescent="0.25">
      <c r="F743" s="51" t="str">
        <f>IFERROR(VLOOKUP(D743,'Tabelas auxiliares'!$A$3:$B$61,2,FALSE),"")</f>
        <v/>
      </c>
      <c r="G743" s="51" t="str">
        <f>IFERROR(VLOOKUP($B743,'Tabelas auxiliares'!$A$65:$C$102,2,FALSE),"")</f>
        <v/>
      </c>
      <c r="H743" s="51" t="str">
        <f>IFERROR(VLOOKUP($B743,'Tabelas auxiliares'!$A$65:$C$102,3,FALSE),"")</f>
        <v/>
      </c>
      <c r="X743" s="51" t="str">
        <f t="shared" si="22"/>
        <v/>
      </c>
      <c r="Y743" s="51" t="str">
        <f>IF(T743="","",IF(T743&lt;&gt;'Tabelas auxiliares'!$B$236,"FOLHA DE PESSOAL",IF(X743='Tabelas auxiliares'!$A$237,"CUSTEIO",IF(X743='Tabelas auxiliares'!$A$236,"INVESTIMENTO","ERRO - VERIFICAR"))))</f>
        <v/>
      </c>
      <c r="Z743" s="64" t="str">
        <f t="shared" si="23"/>
        <v/>
      </c>
      <c r="AA743" s="44"/>
      <c r="AB743" s="44"/>
      <c r="AC743" s="44"/>
    </row>
    <row r="744" spans="6:29" x14ac:dyDescent="0.25">
      <c r="F744" s="51" t="str">
        <f>IFERROR(VLOOKUP(D744,'Tabelas auxiliares'!$A$3:$B$61,2,FALSE),"")</f>
        <v/>
      </c>
      <c r="G744" s="51" t="str">
        <f>IFERROR(VLOOKUP($B744,'Tabelas auxiliares'!$A$65:$C$102,2,FALSE),"")</f>
        <v/>
      </c>
      <c r="H744" s="51" t="str">
        <f>IFERROR(VLOOKUP($B744,'Tabelas auxiliares'!$A$65:$C$102,3,FALSE),"")</f>
        <v/>
      </c>
      <c r="X744" s="51" t="str">
        <f t="shared" si="22"/>
        <v/>
      </c>
      <c r="Y744" s="51" t="str">
        <f>IF(T744="","",IF(T744&lt;&gt;'Tabelas auxiliares'!$B$236,"FOLHA DE PESSOAL",IF(X744='Tabelas auxiliares'!$A$237,"CUSTEIO",IF(X744='Tabelas auxiliares'!$A$236,"INVESTIMENTO","ERRO - VERIFICAR"))))</f>
        <v/>
      </c>
      <c r="Z744" s="64" t="str">
        <f t="shared" si="23"/>
        <v/>
      </c>
      <c r="AA744" s="44"/>
      <c r="AB744" s="44"/>
      <c r="AC744" s="44"/>
    </row>
    <row r="745" spans="6:29" x14ac:dyDescent="0.25">
      <c r="F745" s="51" t="str">
        <f>IFERROR(VLOOKUP(D745,'Tabelas auxiliares'!$A$3:$B$61,2,FALSE),"")</f>
        <v/>
      </c>
      <c r="G745" s="51" t="str">
        <f>IFERROR(VLOOKUP($B745,'Tabelas auxiliares'!$A$65:$C$102,2,FALSE),"")</f>
        <v/>
      </c>
      <c r="H745" s="51" t="str">
        <f>IFERROR(VLOOKUP($B745,'Tabelas auxiliares'!$A$65:$C$102,3,FALSE),"")</f>
        <v/>
      </c>
      <c r="X745" s="51" t="str">
        <f t="shared" si="22"/>
        <v/>
      </c>
      <c r="Y745" s="51" t="str">
        <f>IF(T745="","",IF(T745&lt;&gt;'Tabelas auxiliares'!$B$236,"FOLHA DE PESSOAL",IF(X745='Tabelas auxiliares'!$A$237,"CUSTEIO",IF(X745='Tabelas auxiliares'!$A$236,"INVESTIMENTO","ERRO - VERIFICAR"))))</f>
        <v/>
      </c>
      <c r="Z745" s="64" t="str">
        <f t="shared" si="23"/>
        <v/>
      </c>
      <c r="AA745" s="44"/>
      <c r="AB745" s="44"/>
      <c r="AC745" s="44"/>
    </row>
    <row r="746" spans="6:29" x14ac:dyDescent="0.25">
      <c r="F746" s="51" t="str">
        <f>IFERROR(VLOOKUP(D746,'Tabelas auxiliares'!$A$3:$B$61,2,FALSE),"")</f>
        <v/>
      </c>
      <c r="G746" s="51" t="str">
        <f>IFERROR(VLOOKUP($B746,'Tabelas auxiliares'!$A$65:$C$102,2,FALSE),"")</f>
        <v/>
      </c>
      <c r="H746" s="51" t="str">
        <f>IFERROR(VLOOKUP($B746,'Tabelas auxiliares'!$A$65:$C$102,3,FALSE),"")</f>
        <v/>
      </c>
      <c r="X746" s="51" t="str">
        <f t="shared" si="22"/>
        <v/>
      </c>
      <c r="Y746" s="51" t="str">
        <f>IF(T746="","",IF(T746&lt;&gt;'Tabelas auxiliares'!$B$236,"FOLHA DE PESSOAL",IF(X746='Tabelas auxiliares'!$A$237,"CUSTEIO",IF(X746='Tabelas auxiliares'!$A$236,"INVESTIMENTO","ERRO - VERIFICAR"))))</f>
        <v/>
      </c>
      <c r="Z746" s="64" t="str">
        <f t="shared" si="23"/>
        <v/>
      </c>
      <c r="AA746" s="44"/>
      <c r="AB746" s="44"/>
      <c r="AC746" s="44"/>
    </row>
    <row r="747" spans="6:29" x14ac:dyDescent="0.25">
      <c r="F747" s="51" t="str">
        <f>IFERROR(VLOOKUP(D747,'Tabelas auxiliares'!$A$3:$B$61,2,FALSE),"")</f>
        <v/>
      </c>
      <c r="G747" s="51" t="str">
        <f>IFERROR(VLOOKUP($B747,'Tabelas auxiliares'!$A$65:$C$102,2,FALSE),"")</f>
        <v/>
      </c>
      <c r="H747" s="51" t="str">
        <f>IFERROR(VLOOKUP($B747,'Tabelas auxiliares'!$A$65:$C$102,3,FALSE),"")</f>
        <v/>
      </c>
      <c r="X747" s="51" t="str">
        <f t="shared" si="22"/>
        <v/>
      </c>
      <c r="Y747" s="51" t="str">
        <f>IF(T747="","",IF(T747&lt;&gt;'Tabelas auxiliares'!$B$236,"FOLHA DE PESSOAL",IF(X747='Tabelas auxiliares'!$A$237,"CUSTEIO",IF(X747='Tabelas auxiliares'!$A$236,"INVESTIMENTO","ERRO - VERIFICAR"))))</f>
        <v/>
      </c>
      <c r="Z747" s="64" t="str">
        <f t="shared" si="23"/>
        <v/>
      </c>
      <c r="AA747" s="44"/>
      <c r="AB747" s="44"/>
      <c r="AC747" s="44"/>
    </row>
    <row r="748" spans="6:29" x14ac:dyDescent="0.25">
      <c r="F748" s="51" t="str">
        <f>IFERROR(VLOOKUP(D748,'Tabelas auxiliares'!$A$3:$B$61,2,FALSE),"")</f>
        <v/>
      </c>
      <c r="G748" s="51" t="str">
        <f>IFERROR(VLOOKUP($B748,'Tabelas auxiliares'!$A$65:$C$102,2,FALSE),"")</f>
        <v/>
      </c>
      <c r="H748" s="51" t="str">
        <f>IFERROR(VLOOKUP($B748,'Tabelas auxiliares'!$A$65:$C$102,3,FALSE),"")</f>
        <v/>
      </c>
      <c r="X748" s="51" t="str">
        <f t="shared" si="22"/>
        <v/>
      </c>
      <c r="Y748" s="51" t="str">
        <f>IF(T748="","",IF(T748&lt;&gt;'Tabelas auxiliares'!$B$236,"FOLHA DE PESSOAL",IF(X748='Tabelas auxiliares'!$A$237,"CUSTEIO",IF(X748='Tabelas auxiliares'!$A$236,"INVESTIMENTO","ERRO - VERIFICAR"))))</f>
        <v/>
      </c>
      <c r="Z748" s="64" t="str">
        <f t="shared" si="23"/>
        <v/>
      </c>
      <c r="AA748" s="44"/>
      <c r="AB748" s="44"/>
      <c r="AC748" s="44"/>
    </row>
    <row r="749" spans="6:29" x14ac:dyDescent="0.25">
      <c r="F749" s="51" t="str">
        <f>IFERROR(VLOOKUP(D749,'Tabelas auxiliares'!$A$3:$B$61,2,FALSE),"")</f>
        <v/>
      </c>
      <c r="G749" s="51" t="str">
        <f>IFERROR(VLOOKUP($B749,'Tabelas auxiliares'!$A$65:$C$102,2,FALSE),"")</f>
        <v/>
      </c>
      <c r="H749" s="51" t="str">
        <f>IFERROR(VLOOKUP($B749,'Tabelas auxiliares'!$A$65:$C$102,3,FALSE),"")</f>
        <v/>
      </c>
      <c r="X749" s="51" t="str">
        <f t="shared" si="22"/>
        <v/>
      </c>
      <c r="Y749" s="51" t="str">
        <f>IF(T749="","",IF(T749&lt;&gt;'Tabelas auxiliares'!$B$236,"FOLHA DE PESSOAL",IF(X749='Tabelas auxiliares'!$A$237,"CUSTEIO",IF(X749='Tabelas auxiliares'!$A$236,"INVESTIMENTO","ERRO - VERIFICAR"))))</f>
        <v/>
      </c>
      <c r="Z749" s="64" t="str">
        <f t="shared" si="23"/>
        <v/>
      </c>
      <c r="AA749" s="44"/>
      <c r="AB749" s="44"/>
      <c r="AC749" s="44"/>
    </row>
    <row r="750" spans="6:29" x14ac:dyDescent="0.25">
      <c r="F750" s="51" t="str">
        <f>IFERROR(VLOOKUP(D750,'Tabelas auxiliares'!$A$3:$B$61,2,FALSE),"")</f>
        <v/>
      </c>
      <c r="G750" s="51" t="str">
        <f>IFERROR(VLOOKUP($B750,'Tabelas auxiliares'!$A$65:$C$102,2,FALSE),"")</f>
        <v/>
      </c>
      <c r="H750" s="51" t="str">
        <f>IFERROR(VLOOKUP($B750,'Tabelas auxiliares'!$A$65:$C$102,3,FALSE),"")</f>
        <v/>
      </c>
      <c r="X750" s="51" t="str">
        <f t="shared" si="22"/>
        <v/>
      </c>
      <c r="Y750" s="51" t="str">
        <f>IF(T750="","",IF(T750&lt;&gt;'Tabelas auxiliares'!$B$236,"FOLHA DE PESSOAL",IF(X750='Tabelas auxiliares'!$A$237,"CUSTEIO",IF(X750='Tabelas auxiliares'!$A$236,"INVESTIMENTO","ERRO - VERIFICAR"))))</f>
        <v/>
      </c>
      <c r="Z750" s="64" t="str">
        <f t="shared" si="23"/>
        <v/>
      </c>
      <c r="AA750" s="44"/>
      <c r="AB750" s="44"/>
      <c r="AC750" s="44"/>
    </row>
    <row r="751" spans="6:29" x14ac:dyDescent="0.25">
      <c r="F751" s="51" t="str">
        <f>IFERROR(VLOOKUP(D751,'Tabelas auxiliares'!$A$3:$B$61,2,FALSE),"")</f>
        <v/>
      </c>
      <c r="G751" s="51" t="str">
        <f>IFERROR(VLOOKUP($B751,'Tabelas auxiliares'!$A$65:$C$102,2,FALSE),"")</f>
        <v/>
      </c>
      <c r="H751" s="51" t="str">
        <f>IFERROR(VLOOKUP($B751,'Tabelas auxiliares'!$A$65:$C$102,3,FALSE),"")</f>
        <v/>
      </c>
      <c r="X751" s="51" t="str">
        <f t="shared" si="22"/>
        <v/>
      </c>
      <c r="Y751" s="51" t="str">
        <f>IF(T751="","",IF(T751&lt;&gt;'Tabelas auxiliares'!$B$236,"FOLHA DE PESSOAL",IF(X751='Tabelas auxiliares'!$A$237,"CUSTEIO",IF(X751='Tabelas auxiliares'!$A$236,"INVESTIMENTO","ERRO - VERIFICAR"))))</f>
        <v/>
      </c>
      <c r="Z751" s="64" t="str">
        <f t="shared" si="23"/>
        <v/>
      </c>
      <c r="AA751" s="44"/>
      <c r="AB751" s="44"/>
      <c r="AC751" s="44"/>
    </row>
    <row r="752" spans="6:29" x14ac:dyDescent="0.25">
      <c r="F752" s="51" t="str">
        <f>IFERROR(VLOOKUP(D752,'Tabelas auxiliares'!$A$3:$B$61,2,FALSE),"")</f>
        <v/>
      </c>
      <c r="G752" s="51" t="str">
        <f>IFERROR(VLOOKUP($B752,'Tabelas auxiliares'!$A$65:$C$102,2,FALSE),"")</f>
        <v/>
      </c>
      <c r="H752" s="51" t="str">
        <f>IFERROR(VLOOKUP($B752,'Tabelas auxiliares'!$A$65:$C$102,3,FALSE),"")</f>
        <v/>
      </c>
      <c r="X752" s="51" t="str">
        <f t="shared" si="22"/>
        <v/>
      </c>
      <c r="Y752" s="51" t="str">
        <f>IF(T752="","",IF(T752&lt;&gt;'Tabelas auxiliares'!$B$236,"FOLHA DE PESSOAL",IF(X752='Tabelas auxiliares'!$A$237,"CUSTEIO",IF(X752='Tabelas auxiliares'!$A$236,"INVESTIMENTO","ERRO - VERIFICAR"))))</f>
        <v/>
      </c>
      <c r="Z752" s="64" t="str">
        <f t="shared" si="23"/>
        <v/>
      </c>
      <c r="AA752" s="44"/>
      <c r="AB752" s="44"/>
      <c r="AC752" s="44"/>
    </row>
    <row r="753" spans="6:29" x14ac:dyDescent="0.25">
      <c r="F753" s="51" t="str">
        <f>IFERROR(VLOOKUP(D753,'Tabelas auxiliares'!$A$3:$B$61,2,FALSE),"")</f>
        <v/>
      </c>
      <c r="G753" s="51" t="str">
        <f>IFERROR(VLOOKUP($B753,'Tabelas auxiliares'!$A$65:$C$102,2,FALSE),"")</f>
        <v/>
      </c>
      <c r="H753" s="51" t="str">
        <f>IFERROR(VLOOKUP($B753,'Tabelas auxiliares'!$A$65:$C$102,3,FALSE),"")</f>
        <v/>
      </c>
      <c r="X753" s="51" t="str">
        <f t="shared" si="22"/>
        <v/>
      </c>
      <c r="Y753" s="51" t="str">
        <f>IF(T753="","",IF(T753&lt;&gt;'Tabelas auxiliares'!$B$236,"FOLHA DE PESSOAL",IF(X753='Tabelas auxiliares'!$A$237,"CUSTEIO",IF(X753='Tabelas auxiliares'!$A$236,"INVESTIMENTO","ERRO - VERIFICAR"))))</f>
        <v/>
      </c>
      <c r="Z753" s="64" t="str">
        <f t="shared" si="23"/>
        <v/>
      </c>
      <c r="AA753" s="44"/>
      <c r="AB753" s="44"/>
      <c r="AC753" s="44"/>
    </row>
    <row r="754" spans="6:29" x14ac:dyDescent="0.25">
      <c r="F754" s="51" t="str">
        <f>IFERROR(VLOOKUP(D754,'Tabelas auxiliares'!$A$3:$B$61,2,FALSE),"")</f>
        <v/>
      </c>
      <c r="G754" s="51" t="str">
        <f>IFERROR(VLOOKUP($B754,'Tabelas auxiliares'!$A$65:$C$102,2,FALSE),"")</f>
        <v/>
      </c>
      <c r="H754" s="51" t="str">
        <f>IFERROR(VLOOKUP($B754,'Tabelas auxiliares'!$A$65:$C$102,3,FALSE),"")</f>
        <v/>
      </c>
      <c r="X754" s="51" t="str">
        <f t="shared" si="22"/>
        <v/>
      </c>
      <c r="Y754" s="51" t="str">
        <f>IF(T754="","",IF(T754&lt;&gt;'Tabelas auxiliares'!$B$236,"FOLHA DE PESSOAL",IF(X754='Tabelas auxiliares'!$A$237,"CUSTEIO",IF(X754='Tabelas auxiliares'!$A$236,"INVESTIMENTO","ERRO - VERIFICAR"))))</f>
        <v/>
      </c>
      <c r="Z754" s="64" t="str">
        <f t="shared" si="23"/>
        <v/>
      </c>
      <c r="AA754" s="44"/>
      <c r="AB754" s="44"/>
      <c r="AC754" s="44"/>
    </row>
    <row r="755" spans="6:29" x14ac:dyDescent="0.25">
      <c r="F755" s="51" t="str">
        <f>IFERROR(VLOOKUP(D755,'Tabelas auxiliares'!$A$3:$B$61,2,FALSE),"")</f>
        <v/>
      </c>
      <c r="G755" s="51" t="str">
        <f>IFERROR(VLOOKUP($B755,'Tabelas auxiliares'!$A$65:$C$102,2,FALSE),"")</f>
        <v/>
      </c>
      <c r="H755" s="51" t="str">
        <f>IFERROR(VLOOKUP($B755,'Tabelas auxiliares'!$A$65:$C$102,3,FALSE),"")</f>
        <v/>
      </c>
      <c r="X755" s="51" t="str">
        <f t="shared" si="22"/>
        <v/>
      </c>
      <c r="Y755" s="51" t="str">
        <f>IF(T755="","",IF(T755&lt;&gt;'Tabelas auxiliares'!$B$236,"FOLHA DE PESSOAL",IF(X755='Tabelas auxiliares'!$A$237,"CUSTEIO",IF(X755='Tabelas auxiliares'!$A$236,"INVESTIMENTO","ERRO - VERIFICAR"))))</f>
        <v/>
      </c>
      <c r="Z755" s="64" t="str">
        <f t="shared" si="23"/>
        <v/>
      </c>
      <c r="AA755" s="44"/>
      <c r="AB755" s="44"/>
      <c r="AC755" s="44"/>
    </row>
    <row r="756" spans="6:29" x14ac:dyDescent="0.25">
      <c r="F756" s="51" t="str">
        <f>IFERROR(VLOOKUP(D756,'Tabelas auxiliares'!$A$3:$B$61,2,FALSE),"")</f>
        <v/>
      </c>
      <c r="G756" s="51" t="str">
        <f>IFERROR(VLOOKUP($B756,'Tabelas auxiliares'!$A$65:$C$102,2,FALSE),"")</f>
        <v/>
      </c>
      <c r="H756" s="51" t="str">
        <f>IFERROR(VLOOKUP($B756,'Tabelas auxiliares'!$A$65:$C$102,3,FALSE),"")</f>
        <v/>
      </c>
      <c r="X756" s="51" t="str">
        <f t="shared" si="22"/>
        <v/>
      </c>
      <c r="Y756" s="51" t="str">
        <f>IF(T756="","",IF(T756&lt;&gt;'Tabelas auxiliares'!$B$236,"FOLHA DE PESSOAL",IF(X756='Tabelas auxiliares'!$A$237,"CUSTEIO",IF(X756='Tabelas auxiliares'!$A$236,"INVESTIMENTO","ERRO - VERIFICAR"))))</f>
        <v/>
      </c>
      <c r="Z756" s="64" t="str">
        <f t="shared" si="23"/>
        <v/>
      </c>
      <c r="AA756" s="44"/>
      <c r="AB756" s="44"/>
      <c r="AC756" s="44"/>
    </row>
    <row r="757" spans="6:29" x14ac:dyDescent="0.25">
      <c r="F757" s="51" t="str">
        <f>IFERROR(VLOOKUP(D757,'Tabelas auxiliares'!$A$3:$B$61,2,FALSE),"")</f>
        <v/>
      </c>
      <c r="G757" s="51" t="str">
        <f>IFERROR(VLOOKUP($B757,'Tabelas auxiliares'!$A$65:$C$102,2,FALSE),"")</f>
        <v/>
      </c>
      <c r="H757" s="51" t="str">
        <f>IFERROR(VLOOKUP($B757,'Tabelas auxiliares'!$A$65:$C$102,3,FALSE),"")</f>
        <v/>
      </c>
      <c r="X757" s="51" t="str">
        <f t="shared" si="22"/>
        <v/>
      </c>
      <c r="Y757" s="51" t="str">
        <f>IF(T757="","",IF(T757&lt;&gt;'Tabelas auxiliares'!$B$236,"FOLHA DE PESSOAL",IF(X757='Tabelas auxiliares'!$A$237,"CUSTEIO",IF(X757='Tabelas auxiliares'!$A$236,"INVESTIMENTO","ERRO - VERIFICAR"))))</f>
        <v/>
      </c>
      <c r="Z757" s="64" t="str">
        <f t="shared" si="23"/>
        <v/>
      </c>
      <c r="AA757" s="44"/>
      <c r="AB757" s="44"/>
      <c r="AC757" s="44"/>
    </row>
    <row r="758" spans="6:29" x14ac:dyDescent="0.25">
      <c r="F758" s="51" t="str">
        <f>IFERROR(VLOOKUP(D758,'Tabelas auxiliares'!$A$3:$B$61,2,FALSE),"")</f>
        <v/>
      </c>
      <c r="G758" s="51" t="str">
        <f>IFERROR(VLOOKUP($B758,'Tabelas auxiliares'!$A$65:$C$102,2,FALSE),"")</f>
        <v/>
      </c>
      <c r="H758" s="51" t="str">
        <f>IFERROR(VLOOKUP($B758,'Tabelas auxiliares'!$A$65:$C$102,3,FALSE),"")</f>
        <v/>
      </c>
      <c r="X758" s="51" t="str">
        <f t="shared" si="22"/>
        <v/>
      </c>
      <c r="Y758" s="51" t="str">
        <f>IF(T758="","",IF(T758&lt;&gt;'Tabelas auxiliares'!$B$236,"FOLHA DE PESSOAL",IF(X758='Tabelas auxiliares'!$A$237,"CUSTEIO",IF(X758='Tabelas auxiliares'!$A$236,"INVESTIMENTO","ERRO - VERIFICAR"))))</f>
        <v/>
      </c>
      <c r="Z758" s="64" t="str">
        <f t="shared" si="23"/>
        <v/>
      </c>
      <c r="AA758" s="44"/>
      <c r="AB758" s="44"/>
      <c r="AC758" s="44"/>
    </row>
    <row r="759" spans="6:29" x14ac:dyDescent="0.25">
      <c r="F759" s="51" t="str">
        <f>IFERROR(VLOOKUP(D759,'Tabelas auxiliares'!$A$3:$B$61,2,FALSE),"")</f>
        <v/>
      </c>
      <c r="G759" s="51" t="str">
        <f>IFERROR(VLOOKUP($B759,'Tabelas auxiliares'!$A$65:$C$102,2,FALSE),"")</f>
        <v/>
      </c>
      <c r="H759" s="51" t="str">
        <f>IFERROR(VLOOKUP($B759,'Tabelas auxiliares'!$A$65:$C$102,3,FALSE),"")</f>
        <v/>
      </c>
      <c r="X759" s="51" t="str">
        <f t="shared" si="22"/>
        <v/>
      </c>
      <c r="Y759" s="51" t="str">
        <f>IF(T759="","",IF(T759&lt;&gt;'Tabelas auxiliares'!$B$236,"FOLHA DE PESSOAL",IF(X759='Tabelas auxiliares'!$A$237,"CUSTEIO",IF(X759='Tabelas auxiliares'!$A$236,"INVESTIMENTO","ERRO - VERIFICAR"))))</f>
        <v/>
      </c>
      <c r="Z759" s="64" t="str">
        <f t="shared" si="23"/>
        <v/>
      </c>
      <c r="AA759" s="44"/>
      <c r="AB759" s="44"/>
      <c r="AC759" s="44"/>
    </row>
    <row r="760" spans="6:29" x14ac:dyDescent="0.25">
      <c r="F760" s="51" t="str">
        <f>IFERROR(VLOOKUP(D760,'Tabelas auxiliares'!$A$3:$B$61,2,FALSE),"")</f>
        <v/>
      </c>
      <c r="G760" s="51" t="str">
        <f>IFERROR(VLOOKUP($B760,'Tabelas auxiliares'!$A$65:$C$102,2,FALSE),"")</f>
        <v/>
      </c>
      <c r="H760" s="51" t="str">
        <f>IFERROR(VLOOKUP($B760,'Tabelas auxiliares'!$A$65:$C$102,3,FALSE),"")</f>
        <v/>
      </c>
      <c r="X760" s="51" t="str">
        <f t="shared" si="22"/>
        <v/>
      </c>
      <c r="Y760" s="51" t="str">
        <f>IF(T760="","",IF(T760&lt;&gt;'Tabelas auxiliares'!$B$236,"FOLHA DE PESSOAL",IF(X760='Tabelas auxiliares'!$A$237,"CUSTEIO",IF(X760='Tabelas auxiliares'!$A$236,"INVESTIMENTO","ERRO - VERIFICAR"))))</f>
        <v/>
      </c>
      <c r="Z760" s="64" t="str">
        <f t="shared" si="23"/>
        <v/>
      </c>
      <c r="AA760" s="44"/>
      <c r="AB760" s="44"/>
      <c r="AC760" s="44"/>
    </row>
    <row r="761" spans="6:29" x14ac:dyDescent="0.25">
      <c r="F761" s="51" t="str">
        <f>IFERROR(VLOOKUP(D761,'Tabelas auxiliares'!$A$3:$B$61,2,FALSE),"")</f>
        <v/>
      </c>
      <c r="G761" s="51" t="str">
        <f>IFERROR(VLOOKUP($B761,'Tabelas auxiliares'!$A$65:$C$102,2,FALSE),"")</f>
        <v/>
      </c>
      <c r="H761" s="51" t="str">
        <f>IFERROR(VLOOKUP($B761,'Tabelas auxiliares'!$A$65:$C$102,3,FALSE),"")</f>
        <v/>
      </c>
      <c r="X761" s="51" t="str">
        <f t="shared" si="22"/>
        <v/>
      </c>
      <c r="Y761" s="51" t="str">
        <f>IF(T761="","",IF(T761&lt;&gt;'Tabelas auxiliares'!$B$236,"FOLHA DE PESSOAL",IF(X761='Tabelas auxiliares'!$A$237,"CUSTEIO",IF(X761='Tabelas auxiliares'!$A$236,"INVESTIMENTO","ERRO - VERIFICAR"))))</f>
        <v/>
      </c>
      <c r="Z761" s="64" t="str">
        <f t="shared" si="23"/>
        <v/>
      </c>
      <c r="AA761" s="44"/>
      <c r="AB761" s="44"/>
      <c r="AC761" s="44"/>
    </row>
    <row r="762" spans="6:29" x14ac:dyDescent="0.25">
      <c r="F762" s="51" t="str">
        <f>IFERROR(VLOOKUP(D762,'Tabelas auxiliares'!$A$3:$B$61,2,FALSE),"")</f>
        <v/>
      </c>
      <c r="G762" s="51" t="str">
        <f>IFERROR(VLOOKUP($B762,'Tabelas auxiliares'!$A$65:$C$102,2,FALSE),"")</f>
        <v/>
      </c>
      <c r="H762" s="51" t="str">
        <f>IFERROR(VLOOKUP($B762,'Tabelas auxiliares'!$A$65:$C$102,3,FALSE),"")</f>
        <v/>
      </c>
      <c r="X762" s="51" t="str">
        <f t="shared" si="22"/>
        <v/>
      </c>
      <c r="Y762" s="51" t="str">
        <f>IF(T762="","",IF(T762&lt;&gt;'Tabelas auxiliares'!$B$236,"FOLHA DE PESSOAL",IF(X762='Tabelas auxiliares'!$A$237,"CUSTEIO",IF(X762='Tabelas auxiliares'!$A$236,"INVESTIMENTO","ERRO - VERIFICAR"))))</f>
        <v/>
      </c>
      <c r="Z762" s="64" t="str">
        <f t="shared" si="23"/>
        <v/>
      </c>
      <c r="AA762" s="44"/>
      <c r="AB762" s="44"/>
      <c r="AC762" s="44"/>
    </row>
    <row r="763" spans="6:29" x14ac:dyDescent="0.25">
      <c r="F763" s="51" t="str">
        <f>IFERROR(VLOOKUP(D763,'Tabelas auxiliares'!$A$3:$B$61,2,FALSE),"")</f>
        <v/>
      </c>
      <c r="G763" s="51" t="str">
        <f>IFERROR(VLOOKUP($B763,'Tabelas auxiliares'!$A$65:$C$102,2,FALSE),"")</f>
        <v/>
      </c>
      <c r="H763" s="51" t="str">
        <f>IFERROR(VLOOKUP($B763,'Tabelas auxiliares'!$A$65:$C$102,3,FALSE),"")</f>
        <v/>
      </c>
      <c r="X763" s="51" t="str">
        <f t="shared" si="22"/>
        <v/>
      </c>
      <c r="Y763" s="51" t="str">
        <f>IF(T763="","",IF(T763&lt;&gt;'Tabelas auxiliares'!$B$236,"FOLHA DE PESSOAL",IF(X763='Tabelas auxiliares'!$A$237,"CUSTEIO",IF(X763='Tabelas auxiliares'!$A$236,"INVESTIMENTO","ERRO - VERIFICAR"))))</f>
        <v/>
      </c>
      <c r="Z763" s="64" t="str">
        <f t="shared" si="23"/>
        <v/>
      </c>
      <c r="AA763" s="44"/>
      <c r="AB763" s="44"/>
      <c r="AC763" s="44"/>
    </row>
    <row r="764" spans="6:29" x14ac:dyDescent="0.25">
      <c r="F764" s="51" t="str">
        <f>IFERROR(VLOOKUP(D764,'Tabelas auxiliares'!$A$3:$B$61,2,FALSE),"")</f>
        <v/>
      </c>
      <c r="G764" s="51" t="str">
        <f>IFERROR(VLOOKUP($B764,'Tabelas auxiliares'!$A$65:$C$102,2,FALSE),"")</f>
        <v/>
      </c>
      <c r="H764" s="51" t="str">
        <f>IFERROR(VLOOKUP($B764,'Tabelas auxiliares'!$A$65:$C$102,3,FALSE),"")</f>
        <v/>
      </c>
      <c r="X764" s="51" t="str">
        <f t="shared" si="22"/>
        <v/>
      </c>
      <c r="Y764" s="51" t="str">
        <f>IF(T764="","",IF(T764&lt;&gt;'Tabelas auxiliares'!$B$236,"FOLHA DE PESSOAL",IF(X764='Tabelas auxiliares'!$A$237,"CUSTEIO",IF(X764='Tabelas auxiliares'!$A$236,"INVESTIMENTO","ERRO - VERIFICAR"))))</f>
        <v/>
      </c>
      <c r="Z764" s="64" t="str">
        <f t="shared" si="23"/>
        <v/>
      </c>
      <c r="AA764" s="44"/>
      <c r="AB764" s="44"/>
      <c r="AC764" s="44"/>
    </row>
    <row r="765" spans="6:29" x14ac:dyDescent="0.25">
      <c r="F765" s="51" t="str">
        <f>IFERROR(VLOOKUP(D765,'Tabelas auxiliares'!$A$3:$B$61,2,FALSE),"")</f>
        <v/>
      </c>
      <c r="G765" s="51" t="str">
        <f>IFERROR(VLOOKUP($B765,'Tabelas auxiliares'!$A$65:$C$102,2,FALSE),"")</f>
        <v/>
      </c>
      <c r="H765" s="51" t="str">
        <f>IFERROR(VLOOKUP($B765,'Tabelas auxiliares'!$A$65:$C$102,3,FALSE),"")</f>
        <v/>
      </c>
      <c r="X765" s="51" t="str">
        <f t="shared" si="22"/>
        <v/>
      </c>
      <c r="Y765" s="51" t="str">
        <f>IF(T765="","",IF(T765&lt;&gt;'Tabelas auxiliares'!$B$236,"FOLHA DE PESSOAL",IF(X765='Tabelas auxiliares'!$A$237,"CUSTEIO",IF(X765='Tabelas auxiliares'!$A$236,"INVESTIMENTO","ERRO - VERIFICAR"))))</f>
        <v/>
      </c>
      <c r="Z765" s="64" t="str">
        <f t="shared" si="23"/>
        <v/>
      </c>
      <c r="AA765" s="44"/>
      <c r="AB765" s="44"/>
      <c r="AC765" s="44"/>
    </row>
    <row r="766" spans="6:29" x14ac:dyDescent="0.25">
      <c r="F766" s="51" t="str">
        <f>IFERROR(VLOOKUP(D766,'Tabelas auxiliares'!$A$3:$B$61,2,FALSE),"")</f>
        <v/>
      </c>
      <c r="G766" s="51" t="str">
        <f>IFERROR(VLOOKUP($B766,'Tabelas auxiliares'!$A$65:$C$102,2,FALSE),"")</f>
        <v/>
      </c>
      <c r="H766" s="51" t="str">
        <f>IFERROR(VLOOKUP($B766,'Tabelas auxiliares'!$A$65:$C$102,3,FALSE),"")</f>
        <v/>
      </c>
      <c r="X766" s="51" t="str">
        <f t="shared" si="22"/>
        <v/>
      </c>
      <c r="Y766" s="51" t="str">
        <f>IF(T766="","",IF(T766&lt;&gt;'Tabelas auxiliares'!$B$236,"FOLHA DE PESSOAL",IF(X766='Tabelas auxiliares'!$A$237,"CUSTEIO",IF(X766='Tabelas auxiliares'!$A$236,"INVESTIMENTO","ERRO - VERIFICAR"))))</f>
        <v/>
      </c>
      <c r="Z766" s="64" t="str">
        <f t="shared" si="23"/>
        <v/>
      </c>
      <c r="AA766" s="44"/>
      <c r="AB766" s="44"/>
      <c r="AC766" s="44"/>
    </row>
    <row r="767" spans="6:29" x14ac:dyDescent="0.25">
      <c r="F767" s="51" t="str">
        <f>IFERROR(VLOOKUP(D767,'Tabelas auxiliares'!$A$3:$B$61,2,FALSE),"")</f>
        <v/>
      </c>
      <c r="G767" s="51" t="str">
        <f>IFERROR(VLOOKUP($B767,'Tabelas auxiliares'!$A$65:$C$102,2,FALSE),"")</f>
        <v/>
      </c>
      <c r="H767" s="51" t="str">
        <f>IFERROR(VLOOKUP($B767,'Tabelas auxiliares'!$A$65:$C$102,3,FALSE),"")</f>
        <v/>
      </c>
      <c r="X767" s="51" t="str">
        <f t="shared" si="22"/>
        <v/>
      </c>
      <c r="Y767" s="51" t="str">
        <f>IF(T767="","",IF(T767&lt;&gt;'Tabelas auxiliares'!$B$236,"FOLHA DE PESSOAL",IF(X767='Tabelas auxiliares'!$A$237,"CUSTEIO",IF(X767='Tabelas auxiliares'!$A$236,"INVESTIMENTO","ERRO - VERIFICAR"))))</f>
        <v/>
      </c>
      <c r="Z767" s="64" t="str">
        <f t="shared" si="23"/>
        <v/>
      </c>
      <c r="AA767" s="44"/>
      <c r="AB767" s="44"/>
      <c r="AC767" s="44"/>
    </row>
    <row r="768" spans="6:29" x14ac:dyDescent="0.25">
      <c r="F768" s="51" t="str">
        <f>IFERROR(VLOOKUP(D768,'Tabelas auxiliares'!$A$3:$B$61,2,FALSE),"")</f>
        <v/>
      </c>
      <c r="G768" s="51" t="str">
        <f>IFERROR(VLOOKUP($B768,'Tabelas auxiliares'!$A$65:$C$102,2,FALSE),"")</f>
        <v/>
      </c>
      <c r="H768" s="51" t="str">
        <f>IFERROR(VLOOKUP($B768,'Tabelas auxiliares'!$A$65:$C$102,3,FALSE),"")</f>
        <v/>
      </c>
      <c r="X768" s="51" t="str">
        <f t="shared" si="22"/>
        <v/>
      </c>
      <c r="Y768" s="51" t="str">
        <f>IF(T768="","",IF(T768&lt;&gt;'Tabelas auxiliares'!$B$236,"FOLHA DE PESSOAL",IF(X768='Tabelas auxiliares'!$A$237,"CUSTEIO",IF(X768='Tabelas auxiliares'!$A$236,"INVESTIMENTO","ERRO - VERIFICAR"))))</f>
        <v/>
      </c>
      <c r="Z768" s="64" t="str">
        <f t="shared" si="23"/>
        <v/>
      </c>
      <c r="AA768" s="44"/>
      <c r="AB768" s="44"/>
      <c r="AC768" s="44"/>
    </row>
    <row r="769" spans="6:29" x14ac:dyDescent="0.25">
      <c r="F769" s="51" t="str">
        <f>IFERROR(VLOOKUP(D769,'Tabelas auxiliares'!$A$3:$B$61,2,FALSE),"")</f>
        <v/>
      </c>
      <c r="G769" s="51" t="str">
        <f>IFERROR(VLOOKUP($B769,'Tabelas auxiliares'!$A$65:$C$102,2,FALSE),"")</f>
        <v/>
      </c>
      <c r="H769" s="51" t="str">
        <f>IFERROR(VLOOKUP($B769,'Tabelas auxiliares'!$A$65:$C$102,3,FALSE),"")</f>
        <v/>
      </c>
      <c r="X769" s="51" t="str">
        <f t="shared" si="22"/>
        <v/>
      </c>
      <c r="Y769" s="51" t="str">
        <f>IF(T769="","",IF(T769&lt;&gt;'Tabelas auxiliares'!$B$236,"FOLHA DE PESSOAL",IF(X769='Tabelas auxiliares'!$A$237,"CUSTEIO",IF(X769='Tabelas auxiliares'!$A$236,"INVESTIMENTO","ERRO - VERIFICAR"))))</f>
        <v/>
      </c>
      <c r="Z769" s="64" t="str">
        <f t="shared" si="23"/>
        <v/>
      </c>
      <c r="AA769" s="44"/>
      <c r="AB769" s="44"/>
      <c r="AC769" s="44"/>
    </row>
    <row r="770" spans="6:29" x14ac:dyDescent="0.25">
      <c r="F770" s="51" t="str">
        <f>IFERROR(VLOOKUP(D770,'Tabelas auxiliares'!$A$3:$B$61,2,FALSE),"")</f>
        <v/>
      </c>
      <c r="G770" s="51" t="str">
        <f>IFERROR(VLOOKUP($B770,'Tabelas auxiliares'!$A$65:$C$102,2,FALSE),"")</f>
        <v/>
      </c>
      <c r="H770" s="51" t="str">
        <f>IFERROR(VLOOKUP($B770,'Tabelas auxiliares'!$A$65:$C$102,3,FALSE),"")</f>
        <v/>
      </c>
      <c r="X770" s="51" t="str">
        <f t="shared" si="22"/>
        <v/>
      </c>
      <c r="Y770" s="51" t="str">
        <f>IF(T770="","",IF(T770&lt;&gt;'Tabelas auxiliares'!$B$236,"FOLHA DE PESSOAL",IF(X770='Tabelas auxiliares'!$A$237,"CUSTEIO",IF(X770='Tabelas auxiliares'!$A$236,"INVESTIMENTO","ERRO - VERIFICAR"))))</f>
        <v/>
      </c>
      <c r="Z770" s="64" t="str">
        <f t="shared" si="23"/>
        <v/>
      </c>
      <c r="AA770" s="44"/>
      <c r="AB770" s="44"/>
      <c r="AC770" s="44"/>
    </row>
    <row r="771" spans="6:29" x14ac:dyDescent="0.25">
      <c r="F771" s="51" t="str">
        <f>IFERROR(VLOOKUP(D771,'Tabelas auxiliares'!$A$3:$B$61,2,FALSE),"")</f>
        <v/>
      </c>
      <c r="G771" s="51" t="str">
        <f>IFERROR(VLOOKUP($B771,'Tabelas auxiliares'!$A$65:$C$102,2,FALSE),"")</f>
        <v/>
      </c>
      <c r="H771" s="51" t="str">
        <f>IFERROR(VLOOKUP($B771,'Tabelas auxiliares'!$A$65:$C$102,3,FALSE),"")</f>
        <v/>
      </c>
      <c r="X771" s="51" t="str">
        <f t="shared" si="22"/>
        <v/>
      </c>
      <c r="Y771" s="51" t="str">
        <f>IF(T771="","",IF(T771&lt;&gt;'Tabelas auxiliares'!$B$236,"FOLHA DE PESSOAL",IF(X771='Tabelas auxiliares'!$A$237,"CUSTEIO",IF(X771='Tabelas auxiliares'!$A$236,"INVESTIMENTO","ERRO - VERIFICAR"))))</f>
        <v/>
      </c>
      <c r="Z771" s="64" t="str">
        <f t="shared" si="23"/>
        <v/>
      </c>
      <c r="AA771" s="44"/>
      <c r="AB771" s="44"/>
      <c r="AC771" s="44"/>
    </row>
    <row r="772" spans="6:29" x14ac:dyDescent="0.25">
      <c r="F772" s="51" t="str">
        <f>IFERROR(VLOOKUP(D772,'Tabelas auxiliares'!$A$3:$B$61,2,FALSE),"")</f>
        <v/>
      </c>
      <c r="G772" s="51" t="str">
        <f>IFERROR(VLOOKUP($B772,'Tabelas auxiliares'!$A$65:$C$102,2,FALSE),"")</f>
        <v/>
      </c>
      <c r="H772" s="51" t="str">
        <f>IFERROR(VLOOKUP($B772,'Tabelas auxiliares'!$A$65:$C$102,3,FALSE),"")</f>
        <v/>
      </c>
      <c r="X772" s="51" t="str">
        <f t="shared" ref="X772:X835" si="24">LEFT(V772,1)</f>
        <v/>
      </c>
      <c r="Y772" s="51" t="str">
        <f>IF(T772="","",IF(T772&lt;&gt;'Tabelas auxiliares'!$B$236,"FOLHA DE PESSOAL",IF(X772='Tabelas auxiliares'!$A$237,"CUSTEIO",IF(X772='Tabelas auxiliares'!$A$236,"INVESTIMENTO","ERRO - VERIFICAR"))))</f>
        <v/>
      </c>
      <c r="Z772" s="64" t="str">
        <f t="shared" si="23"/>
        <v/>
      </c>
      <c r="AA772" s="44"/>
      <c r="AB772" s="44"/>
      <c r="AC772" s="44"/>
    </row>
    <row r="773" spans="6:29" x14ac:dyDescent="0.25">
      <c r="F773" s="51" t="str">
        <f>IFERROR(VLOOKUP(D773,'Tabelas auxiliares'!$A$3:$B$61,2,FALSE),"")</f>
        <v/>
      </c>
      <c r="G773" s="51" t="str">
        <f>IFERROR(VLOOKUP($B773,'Tabelas auxiliares'!$A$65:$C$102,2,FALSE),"")</f>
        <v/>
      </c>
      <c r="H773" s="51" t="str">
        <f>IFERROR(VLOOKUP($B773,'Tabelas auxiliares'!$A$65:$C$102,3,FALSE),"")</f>
        <v/>
      </c>
      <c r="X773" s="51" t="str">
        <f t="shared" si="24"/>
        <v/>
      </c>
      <c r="Y773" s="51" t="str">
        <f>IF(T773="","",IF(T773&lt;&gt;'Tabelas auxiliares'!$B$236,"FOLHA DE PESSOAL",IF(X773='Tabelas auxiliares'!$A$237,"CUSTEIO",IF(X773='Tabelas auxiliares'!$A$236,"INVESTIMENTO","ERRO - VERIFICAR"))))</f>
        <v/>
      </c>
      <c r="Z773" s="64" t="str">
        <f t="shared" ref="Z773:Z836" si="25">IF(AA773+AB773+AC773&lt;&gt;0,AA773+AB773+AC773,"")</f>
        <v/>
      </c>
      <c r="AA773" s="44"/>
      <c r="AB773" s="44"/>
      <c r="AC773" s="44"/>
    </row>
    <row r="774" spans="6:29" x14ac:dyDescent="0.25">
      <c r="F774" s="51" t="str">
        <f>IFERROR(VLOOKUP(D774,'Tabelas auxiliares'!$A$3:$B$61,2,FALSE),"")</f>
        <v/>
      </c>
      <c r="G774" s="51" t="str">
        <f>IFERROR(VLOOKUP($B774,'Tabelas auxiliares'!$A$65:$C$102,2,FALSE),"")</f>
        <v/>
      </c>
      <c r="H774" s="51" t="str">
        <f>IFERROR(VLOOKUP($B774,'Tabelas auxiliares'!$A$65:$C$102,3,FALSE),"")</f>
        <v/>
      </c>
      <c r="X774" s="51" t="str">
        <f t="shared" si="24"/>
        <v/>
      </c>
      <c r="Y774" s="51" t="str">
        <f>IF(T774="","",IF(T774&lt;&gt;'Tabelas auxiliares'!$B$236,"FOLHA DE PESSOAL",IF(X774='Tabelas auxiliares'!$A$237,"CUSTEIO",IF(X774='Tabelas auxiliares'!$A$236,"INVESTIMENTO","ERRO - VERIFICAR"))))</f>
        <v/>
      </c>
      <c r="Z774" s="64" t="str">
        <f t="shared" si="25"/>
        <v/>
      </c>
      <c r="AA774" s="44"/>
      <c r="AB774" s="44"/>
      <c r="AC774" s="44"/>
    </row>
    <row r="775" spans="6:29" x14ac:dyDescent="0.25">
      <c r="F775" s="51" t="str">
        <f>IFERROR(VLOOKUP(D775,'Tabelas auxiliares'!$A$3:$B$61,2,FALSE),"")</f>
        <v/>
      </c>
      <c r="G775" s="51" t="str">
        <f>IFERROR(VLOOKUP($B775,'Tabelas auxiliares'!$A$65:$C$102,2,FALSE),"")</f>
        <v/>
      </c>
      <c r="H775" s="51" t="str">
        <f>IFERROR(VLOOKUP($B775,'Tabelas auxiliares'!$A$65:$C$102,3,FALSE),"")</f>
        <v/>
      </c>
      <c r="X775" s="51" t="str">
        <f t="shared" si="24"/>
        <v/>
      </c>
      <c r="Y775" s="51" t="str">
        <f>IF(T775="","",IF(T775&lt;&gt;'Tabelas auxiliares'!$B$236,"FOLHA DE PESSOAL",IF(X775='Tabelas auxiliares'!$A$237,"CUSTEIO",IF(X775='Tabelas auxiliares'!$A$236,"INVESTIMENTO","ERRO - VERIFICAR"))))</f>
        <v/>
      </c>
      <c r="Z775" s="64" t="str">
        <f t="shared" si="25"/>
        <v/>
      </c>
      <c r="AA775" s="44"/>
      <c r="AB775" s="44"/>
      <c r="AC775" s="44"/>
    </row>
    <row r="776" spans="6:29" x14ac:dyDescent="0.25">
      <c r="F776" s="51" t="str">
        <f>IFERROR(VLOOKUP(D776,'Tabelas auxiliares'!$A$3:$B$61,2,FALSE),"")</f>
        <v/>
      </c>
      <c r="G776" s="51" t="str">
        <f>IFERROR(VLOOKUP($B776,'Tabelas auxiliares'!$A$65:$C$102,2,FALSE),"")</f>
        <v/>
      </c>
      <c r="H776" s="51" t="str">
        <f>IFERROR(VLOOKUP($B776,'Tabelas auxiliares'!$A$65:$C$102,3,FALSE),"")</f>
        <v/>
      </c>
      <c r="X776" s="51" t="str">
        <f t="shared" si="24"/>
        <v/>
      </c>
      <c r="Y776" s="51" t="str">
        <f>IF(T776="","",IF(T776&lt;&gt;'Tabelas auxiliares'!$B$236,"FOLHA DE PESSOAL",IF(X776='Tabelas auxiliares'!$A$237,"CUSTEIO",IF(X776='Tabelas auxiliares'!$A$236,"INVESTIMENTO","ERRO - VERIFICAR"))))</f>
        <v/>
      </c>
      <c r="Z776" s="64" t="str">
        <f t="shared" si="25"/>
        <v/>
      </c>
      <c r="AA776" s="44"/>
      <c r="AB776" s="44"/>
      <c r="AC776" s="44"/>
    </row>
    <row r="777" spans="6:29" x14ac:dyDescent="0.25">
      <c r="F777" s="51" t="str">
        <f>IFERROR(VLOOKUP(D777,'Tabelas auxiliares'!$A$3:$B$61,2,FALSE),"")</f>
        <v/>
      </c>
      <c r="G777" s="51" t="str">
        <f>IFERROR(VLOOKUP($B777,'Tabelas auxiliares'!$A$65:$C$102,2,FALSE),"")</f>
        <v/>
      </c>
      <c r="H777" s="51" t="str">
        <f>IFERROR(VLOOKUP($B777,'Tabelas auxiliares'!$A$65:$C$102,3,FALSE),"")</f>
        <v/>
      </c>
      <c r="X777" s="51" t="str">
        <f t="shared" si="24"/>
        <v/>
      </c>
      <c r="Y777" s="51" t="str">
        <f>IF(T777="","",IF(T777&lt;&gt;'Tabelas auxiliares'!$B$236,"FOLHA DE PESSOAL",IF(X777='Tabelas auxiliares'!$A$237,"CUSTEIO",IF(X777='Tabelas auxiliares'!$A$236,"INVESTIMENTO","ERRO - VERIFICAR"))))</f>
        <v/>
      </c>
      <c r="Z777" s="64" t="str">
        <f t="shared" si="25"/>
        <v/>
      </c>
      <c r="AA777" s="44"/>
      <c r="AB777" s="44"/>
      <c r="AC777" s="44"/>
    </row>
    <row r="778" spans="6:29" x14ac:dyDescent="0.25">
      <c r="F778" s="51" t="str">
        <f>IFERROR(VLOOKUP(D778,'Tabelas auxiliares'!$A$3:$B$61,2,FALSE),"")</f>
        <v/>
      </c>
      <c r="G778" s="51" t="str">
        <f>IFERROR(VLOOKUP($B778,'Tabelas auxiliares'!$A$65:$C$102,2,FALSE),"")</f>
        <v/>
      </c>
      <c r="H778" s="51" t="str">
        <f>IFERROR(VLOOKUP($B778,'Tabelas auxiliares'!$A$65:$C$102,3,FALSE),"")</f>
        <v/>
      </c>
      <c r="X778" s="51" t="str">
        <f t="shared" si="24"/>
        <v/>
      </c>
      <c r="Y778" s="51" t="str">
        <f>IF(T778="","",IF(T778&lt;&gt;'Tabelas auxiliares'!$B$236,"FOLHA DE PESSOAL",IF(X778='Tabelas auxiliares'!$A$237,"CUSTEIO",IF(X778='Tabelas auxiliares'!$A$236,"INVESTIMENTO","ERRO - VERIFICAR"))))</f>
        <v/>
      </c>
      <c r="Z778" s="64" t="str">
        <f t="shared" si="25"/>
        <v/>
      </c>
      <c r="AA778" s="44"/>
      <c r="AB778" s="44"/>
      <c r="AC778" s="44"/>
    </row>
    <row r="779" spans="6:29" x14ac:dyDescent="0.25">
      <c r="F779" s="51" t="str">
        <f>IFERROR(VLOOKUP(D779,'Tabelas auxiliares'!$A$3:$B$61,2,FALSE),"")</f>
        <v/>
      </c>
      <c r="G779" s="51" t="str">
        <f>IFERROR(VLOOKUP($B779,'Tabelas auxiliares'!$A$65:$C$102,2,FALSE),"")</f>
        <v/>
      </c>
      <c r="H779" s="51" t="str">
        <f>IFERROR(VLOOKUP($B779,'Tabelas auxiliares'!$A$65:$C$102,3,FALSE),"")</f>
        <v/>
      </c>
      <c r="X779" s="51" t="str">
        <f t="shared" si="24"/>
        <v/>
      </c>
      <c r="Y779" s="51" t="str">
        <f>IF(T779="","",IF(T779&lt;&gt;'Tabelas auxiliares'!$B$236,"FOLHA DE PESSOAL",IF(X779='Tabelas auxiliares'!$A$237,"CUSTEIO",IF(X779='Tabelas auxiliares'!$A$236,"INVESTIMENTO","ERRO - VERIFICAR"))))</f>
        <v/>
      </c>
      <c r="Z779" s="64" t="str">
        <f t="shared" si="25"/>
        <v/>
      </c>
      <c r="AA779" s="44"/>
      <c r="AB779" s="44"/>
      <c r="AC779" s="44"/>
    </row>
    <row r="780" spans="6:29" x14ac:dyDescent="0.25">
      <c r="F780" s="51" t="str">
        <f>IFERROR(VLOOKUP(D780,'Tabelas auxiliares'!$A$3:$B$61,2,FALSE),"")</f>
        <v/>
      </c>
      <c r="G780" s="51" t="str">
        <f>IFERROR(VLOOKUP($B780,'Tabelas auxiliares'!$A$65:$C$102,2,FALSE),"")</f>
        <v/>
      </c>
      <c r="H780" s="51" t="str">
        <f>IFERROR(VLOOKUP($B780,'Tabelas auxiliares'!$A$65:$C$102,3,FALSE),"")</f>
        <v/>
      </c>
      <c r="X780" s="51" t="str">
        <f t="shared" si="24"/>
        <v/>
      </c>
      <c r="Y780" s="51" t="str">
        <f>IF(T780="","",IF(T780&lt;&gt;'Tabelas auxiliares'!$B$236,"FOLHA DE PESSOAL",IF(X780='Tabelas auxiliares'!$A$237,"CUSTEIO",IF(X780='Tabelas auxiliares'!$A$236,"INVESTIMENTO","ERRO - VERIFICAR"))))</f>
        <v/>
      </c>
      <c r="Z780" s="64" t="str">
        <f t="shared" si="25"/>
        <v/>
      </c>
      <c r="AA780" s="44"/>
      <c r="AB780" s="44"/>
      <c r="AC780" s="44"/>
    </row>
    <row r="781" spans="6:29" x14ac:dyDescent="0.25">
      <c r="F781" s="51" t="str">
        <f>IFERROR(VLOOKUP(D781,'Tabelas auxiliares'!$A$3:$B$61,2,FALSE),"")</f>
        <v/>
      </c>
      <c r="G781" s="51" t="str">
        <f>IFERROR(VLOOKUP($B781,'Tabelas auxiliares'!$A$65:$C$102,2,FALSE),"")</f>
        <v/>
      </c>
      <c r="H781" s="51" t="str">
        <f>IFERROR(VLOOKUP($B781,'Tabelas auxiliares'!$A$65:$C$102,3,FALSE),"")</f>
        <v/>
      </c>
      <c r="X781" s="51" t="str">
        <f t="shared" si="24"/>
        <v/>
      </c>
      <c r="Y781" s="51" t="str">
        <f>IF(T781="","",IF(T781&lt;&gt;'Tabelas auxiliares'!$B$236,"FOLHA DE PESSOAL",IF(X781='Tabelas auxiliares'!$A$237,"CUSTEIO",IF(X781='Tabelas auxiliares'!$A$236,"INVESTIMENTO","ERRO - VERIFICAR"))))</f>
        <v/>
      </c>
      <c r="Z781" s="64" t="str">
        <f t="shared" si="25"/>
        <v/>
      </c>
      <c r="AA781" s="44"/>
      <c r="AB781" s="44"/>
      <c r="AC781" s="44"/>
    </row>
    <row r="782" spans="6:29" x14ac:dyDescent="0.25">
      <c r="F782" s="51" t="str">
        <f>IFERROR(VLOOKUP(D782,'Tabelas auxiliares'!$A$3:$B$61,2,FALSE),"")</f>
        <v/>
      </c>
      <c r="G782" s="51" t="str">
        <f>IFERROR(VLOOKUP($B782,'Tabelas auxiliares'!$A$65:$C$102,2,FALSE),"")</f>
        <v/>
      </c>
      <c r="H782" s="51" t="str">
        <f>IFERROR(VLOOKUP($B782,'Tabelas auxiliares'!$A$65:$C$102,3,FALSE),"")</f>
        <v/>
      </c>
      <c r="X782" s="51" t="str">
        <f t="shared" si="24"/>
        <v/>
      </c>
      <c r="Y782" s="51" t="str">
        <f>IF(T782="","",IF(T782&lt;&gt;'Tabelas auxiliares'!$B$236,"FOLHA DE PESSOAL",IF(X782='Tabelas auxiliares'!$A$237,"CUSTEIO",IF(X782='Tabelas auxiliares'!$A$236,"INVESTIMENTO","ERRO - VERIFICAR"))))</f>
        <v/>
      </c>
      <c r="Z782" s="64" t="str">
        <f t="shared" si="25"/>
        <v/>
      </c>
      <c r="AA782" s="44"/>
      <c r="AB782" s="44"/>
      <c r="AC782" s="44"/>
    </row>
    <row r="783" spans="6:29" x14ac:dyDescent="0.25">
      <c r="F783" s="51" t="str">
        <f>IFERROR(VLOOKUP(D783,'Tabelas auxiliares'!$A$3:$B$61,2,FALSE),"")</f>
        <v/>
      </c>
      <c r="G783" s="51" t="str">
        <f>IFERROR(VLOOKUP($B783,'Tabelas auxiliares'!$A$65:$C$102,2,FALSE),"")</f>
        <v/>
      </c>
      <c r="H783" s="51" t="str">
        <f>IFERROR(VLOOKUP($B783,'Tabelas auxiliares'!$A$65:$C$102,3,FALSE),"")</f>
        <v/>
      </c>
      <c r="X783" s="51" t="str">
        <f t="shared" si="24"/>
        <v/>
      </c>
      <c r="Y783" s="51" t="str">
        <f>IF(T783="","",IF(T783&lt;&gt;'Tabelas auxiliares'!$B$236,"FOLHA DE PESSOAL",IF(X783='Tabelas auxiliares'!$A$237,"CUSTEIO",IF(X783='Tabelas auxiliares'!$A$236,"INVESTIMENTO","ERRO - VERIFICAR"))))</f>
        <v/>
      </c>
      <c r="Z783" s="64" t="str">
        <f t="shared" si="25"/>
        <v/>
      </c>
      <c r="AA783" s="44"/>
      <c r="AB783" s="44"/>
      <c r="AC783" s="44"/>
    </row>
    <row r="784" spans="6:29" x14ac:dyDescent="0.25">
      <c r="F784" s="51" t="str">
        <f>IFERROR(VLOOKUP(D784,'Tabelas auxiliares'!$A$3:$B$61,2,FALSE),"")</f>
        <v/>
      </c>
      <c r="G784" s="51" t="str">
        <f>IFERROR(VLOOKUP($B784,'Tabelas auxiliares'!$A$65:$C$102,2,FALSE),"")</f>
        <v/>
      </c>
      <c r="H784" s="51" t="str">
        <f>IFERROR(VLOOKUP($B784,'Tabelas auxiliares'!$A$65:$C$102,3,FALSE),"")</f>
        <v/>
      </c>
      <c r="X784" s="51" t="str">
        <f t="shared" si="24"/>
        <v/>
      </c>
      <c r="Y784" s="51" t="str">
        <f>IF(T784="","",IF(T784&lt;&gt;'Tabelas auxiliares'!$B$236,"FOLHA DE PESSOAL",IF(X784='Tabelas auxiliares'!$A$237,"CUSTEIO",IF(X784='Tabelas auxiliares'!$A$236,"INVESTIMENTO","ERRO - VERIFICAR"))))</f>
        <v/>
      </c>
      <c r="Z784" s="64" t="str">
        <f t="shared" si="25"/>
        <v/>
      </c>
      <c r="AA784" s="44"/>
      <c r="AB784" s="44"/>
      <c r="AC784" s="44"/>
    </row>
    <row r="785" spans="6:29" x14ac:dyDescent="0.25">
      <c r="F785" s="51" t="str">
        <f>IFERROR(VLOOKUP(D785,'Tabelas auxiliares'!$A$3:$B$61,2,FALSE),"")</f>
        <v/>
      </c>
      <c r="G785" s="51" t="str">
        <f>IFERROR(VLOOKUP($B785,'Tabelas auxiliares'!$A$65:$C$102,2,FALSE),"")</f>
        <v/>
      </c>
      <c r="H785" s="51" t="str">
        <f>IFERROR(VLOOKUP($B785,'Tabelas auxiliares'!$A$65:$C$102,3,FALSE),"")</f>
        <v/>
      </c>
      <c r="X785" s="51" t="str">
        <f t="shared" si="24"/>
        <v/>
      </c>
      <c r="Y785" s="51" t="str">
        <f>IF(T785="","",IF(T785&lt;&gt;'Tabelas auxiliares'!$B$236,"FOLHA DE PESSOAL",IF(X785='Tabelas auxiliares'!$A$237,"CUSTEIO",IF(X785='Tabelas auxiliares'!$A$236,"INVESTIMENTO","ERRO - VERIFICAR"))))</f>
        <v/>
      </c>
      <c r="Z785" s="64" t="str">
        <f t="shared" si="25"/>
        <v/>
      </c>
      <c r="AA785" s="44"/>
      <c r="AB785" s="44"/>
      <c r="AC785" s="44"/>
    </row>
    <row r="786" spans="6:29" x14ac:dyDescent="0.25">
      <c r="F786" s="51" t="str">
        <f>IFERROR(VLOOKUP(D786,'Tabelas auxiliares'!$A$3:$B$61,2,FALSE),"")</f>
        <v/>
      </c>
      <c r="G786" s="51" t="str">
        <f>IFERROR(VLOOKUP($B786,'Tabelas auxiliares'!$A$65:$C$102,2,FALSE),"")</f>
        <v/>
      </c>
      <c r="H786" s="51" t="str">
        <f>IFERROR(VLOOKUP($B786,'Tabelas auxiliares'!$A$65:$C$102,3,FALSE),"")</f>
        <v/>
      </c>
      <c r="X786" s="51" t="str">
        <f t="shared" si="24"/>
        <v/>
      </c>
      <c r="Y786" s="51" t="str">
        <f>IF(T786="","",IF(T786&lt;&gt;'Tabelas auxiliares'!$B$236,"FOLHA DE PESSOAL",IF(X786='Tabelas auxiliares'!$A$237,"CUSTEIO",IF(X786='Tabelas auxiliares'!$A$236,"INVESTIMENTO","ERRO - VERIFICAR"))))</f>
        <v/>
      </c>
      <c r="Z786" s="64" t="str">
        <f t="shared" si="25"/>
        <v/>
      </c>
      <c r="AA786" s="44"/>
      <c r="AB786" s="44"/>
      <c r="AC786" s="44"/>
    </row>
    <row r="787" spans="6:29" x14ac:dyDescent="0.25">
      <c r="F787" s="51" t="str">
        <f>IFERROR(VLOOKUP(D787,'Tabelas auxiliares'!$A$3:$B$61,2,FALSE),"")</f>
        <v/>
      </c>
      <c r="G787" s="51" t="str">
        <f>IFERROR(VLOOKUP($B787,'Tabelas auxiliares'!$A$65:$C$102,2,FALSE),"")</f>
        <v/>
      </c>
      <c r="H787" s="51" t="str">
        <f>IFERROR(VLOOKUP($B787,'Tabelas auxiliares'!$A$65:$C$102,3,FALSE),"")</f>
        <v/>
      </c>
      <c r="X787" s="51" t="str">
        <f t="shared" si="24"/>
        <v/>
      </c>
      <c r="Y787" s="51" t="str">
        <f>IF(T787="","",IF(T787&lt;&gt;'Tabelas auxiliares'!$B$236,"FOLHA DE PESSOAL",IF(X787='Tabelas auxiliares'!$A$237,"CUSTEIO",IF(X787='Tabelas auxiliares'!$A$236,"INVESTIMENTO","ERRO - VERIFICAR"))))</f>
        <v/>
      </c>
      <c r="Z787" s="64" t="str">
        <f t="shared" si="25"/>
        <v/>
      </c>
      <c r="AA787" s="44"/>
      <c r="AB787" s="44"/>
      <c r="AC787" s="44"/>
    </row>
    <row r="788" spans="6:29" x14ac:dyDescent="0.25">
      <c r="F788" s="51" t="str">
        <f>IFERROR(VLOOKUP(D788,'Tabelas auxiliares'!$A$3:$B$61,2,FALSE),"")</f>
        <v/>
      </c>
      <c r="G788" s="51" t="str">
        <f>IFERROR(VLOOKUP($B788,'Tabelas auxiliares'!$A$65:$C$102,2,FALSE),"")</f>
        <v/>
      </c>
      <c r="H788" s="51" t="str">
        <f>IFERROR(VLOOKUP($B788,'Tabelas auxiliares'!$A$65:$C$102,3,FALSE),"")</f>
        <v/>
      </c>
      <c r="X788" s="51" t="str">
        <f t="shared" si="24"/>
        <v/>
      </c>
      <c r="Y788" s="51" t="str">
        <f>IF(T788="","",IF(T788&lt;&gt;'Tabelas auxiliares'!$B$236,"FOLHA DE PESSOAL",IF(X788='Tabelas auxiliares'!$A$237,"CUSTEIO",IF(X788='Tabelas auxiliares'!$A$236,"INVESTIMENTO","ERRO - VERIFICAR"))))</f>
        <v/>
      </c>
      <c r="Z788" s="64" t="str">
        <f t="shared" si="25"/>
        <v/>
      </c>
      <c r="AA788" s="44"/>
      <c r="AB788" s="44"/>
      <c r="AC788" s="44"/>
    </row>
    <row r="789" spans="6:29" x14ac:dyDescent="0.25">
      <c r="F789" s="51" t="str">
        <f>IFERROR(VLOOKUP(D789,'Tabelas auxiliares'!$A$3:$B$61,2,FALSE),"")</f>
        <v/>
      </c>
      <c r="G789" s="51" t="str">
        <f>IFERROR(VLOOKUP($B789,'Tabelas auxiliares'!$A$65:$C$102,2,FALSE),"")</f>
        <v/>
      </c>
      <c r="H789" s="51" t="str">
        <f>IFERROR(VLOOKUP($B789,'Tabelas auxiliares'!$A$65:$C$102,3,FALSE),"")</f>
        <v/>
      </c>
      <c r="X789" s="51" t="str">
        <f t="shared" si="24"/>
        <v/>
      </c>
      <c r="Y789" s="51" t="str">
        <f>IF(T789="","",IF(T789&lt;&gt;'Tabelas auxiliares'!$B$236,"FOLHA DE PESSOAL",IF(X789='Tabelas auxiliares'!$A$237,"CUSTEIO",IF(X789='Tabelas auxiliares'!$A$236,"INVESTIMENTO","ERRO - VERIFICAR"))))</f>
        <v/>
      </c>
      <c r="Z789" s="64" t="str">
        <f t="shared" si="25"/>
        <v/>
      </c>
      <c r="AA789" s="44"/>
      <c r="AB789" s="44"/>
      <c r="AC789" s="44"/>
    </row>
    <row r="790" spans="6:29" x14ac:dyDescent="0.25">
      <c r="F790" s="51" t="str">
        <f>IFERROR(VLOOKUP(D790,'Tabelas auxiliares'!$A$3:$B$61,2,FALSE),"")</f>
        <v/>
      </c>
      <c r="G790" s="51" t="str">
        <f>IFERROR(VLOOKUP($B790,'Tabelas auxiliares'!$A$65:$C$102,2,FALSE),"")</f>
        <v/>
      </c>
      <c r="H790" s="51" t="str">
        <f>IFERROR(VLOOKUP($B790,'Tabelas auxiliares'!$A$65:$C$102,3,FALSE),"")</f>
        <v/>
      </c>
      <c r="X790" s="51" t="str">
        <f t="shared" si="24"/>
        <v/>
      </c>
      <c r="Y790" s="51" t="str">
        <f>IF(T790="","",IF(T790&lt;&gt;'Tabelas auxiliares'!$B$236,"FOLHA DE PESSOAL",IF(X790='Tabelas auxiliares'!$A$237,"CUSTEIO",IF(X790='Tabelas auxiliares'!$A$236,"INVESTIMENTO","ERRO - VERIFICAR"))))</f>
        <v/>
      </c>
      <c r="Z790" s="64" t="str">
        <f t="shared" si="25"/>
        <v/>
      </c>
      <c r="AA790" s="44"/>
      <c r="AB790" s="44"/>
      <c r="AC790" s="44"/>
    </row>
    <row r="791" spans="6:29" x14ac:dyDescent="0.25">
      <c r="F791" s="51" t="str">
        <f>IFERROR(VLOOKUP(D791,'Tabelas auxiliares'!$A$3:$B$61,2,FALSE),"")</f>
        <v/>
      </c>
      <c r="G791" s="51" t="str">
        <f>IFERROR(VLOOKUP($B791,'Tabelas auxiliares'!$A$65:$C$102,2,FALSE),"")</f>
        <v/>
      </c>
      <c r="H791" s="51" t="str">
        <f>IFERROR(VLOOKUP($B791,'Tabelas auxiliares'!$A$65:$C$102,3,FALSE),"")</f>
        <v/>
      </c>
      <c r="X791" s="51" t="str">
        <f t="shared" si="24"/>
        <v/>
      </c>
      <c r="Y791" s="51" t="str">
        <f>IF(T791="","",IF(T791&lt;&gt;'Tabelas auxiliares'!$B$236,"FOLHA DE PESSOAL",IF(X791='Tabelas auxiliares'!$A$237,"CUSTEIO",IF(X791='Tabelas auxiliares'!$A$236,"INVESTIMENTO","ERRO - VERIFICAR"))))</f>
        <v/>
      </c>
      <c r="Z791" s="64" t="str">
        <f t="shared" si="25"/>
        <v/>
      </c>
      <c r="AA791" s="44"/>
      <c r="AB791" s="44"/>
      <c r="AC791" s="44"/>
    </row>
    <row r="792" spans="6:29" x14ac:dyDescent="0.25">
      <c r="F792" s="51" t="str">
        <f>IFERROR(VLOOKUP(D792,'Tabelas auxiliares'!$A$3:$B$61,2,FALSE),"")</f>
        <v/>
      </c>
      <c r="G792" s="51" t="str">
        <f>IFERROR(VLOOKUP($B792,'Tabelas auxiliares'!$A$65:$C$102,2,FALSE),"")</f>
        <v/>
      </c>
      <c r="H792" s="51" t="str">
        <f>IFERROR(VLOOKUP($B792,'Tabelas auxiliares'!$A$65:$C$102,3,FALSE),"")</f>
        <v/>
      </c>
      <c r="X792" s="51" t="str">
        <f t="shared" si="24"/>
        <v/>
      </c>
      <c r="Y792" s="51" t="str">
        <f>IF(T792="","",IF(T792&lt;&gt;'Tabelas auxiliares'!$B$236,"FOLHA DE PESSOAL",IF(X792='Tabelas auxiliares'!$A$237,"CUSTEIO",IF(X792='Tabelas auxiliares'!$A$236,"INVESTIMENTO","ERRO - VERIFICAR"))))</f>
        <v/>
      </c>
      <c r="Z792" s="64" t="str">
        <f t="shared" si="25"/>
        <v/>
      </c>
      <c r="AA792" s="44"/>
      <c r="AB792" s="44"/>
      <c r="AC792" s="44"/>
    </row>
    <row r="793" spans="6:29" x14ac:dyDescent="0.25">
      <c r="F793" s="51" t="str">
        <f>IFERROR(VLOOKUP(D793,'Tabelas auxiliares'!$A$3:$B$61,2,FALSE),"")</f>
        <v/>
      </c>
      <c r="G793" s="51" t="str">
        <f>IFERROR(VLOOKUP($B793,'Tabelas auxiliares'!$A$65:$C$102,2,FALSE),"")</f>
        <v/>
      </c>
      <c r="H793" s="51" t="str">
        <f>IFERROR(VLOOKUP($B793,'Tabelas auxiliares'!$A$65:$C$102,3,FALSE),"")</f>
        <v/>
      </c>
      <c r="X793" s="51" t="str">
        <f t="shared" si="24"/>
        <v/>
      </c>
      <c r="Y793" s="51" t="str">
        <f>IF(T793="","",IF(T793&lt;&gt;'Tabelas auxiliares'!$B$236,"FOLHA DE PESSOAL",IF(X793='Tabelas auxiliares'!$A$237,"CUSTEIO",IF(X793='Tabelas auxiliares'!$A$236,"INVESTIMENTO","ERRO - VERIFICAR"))))</f>
        <v/>
      </c>
      <c r="Z793" s="64" t="str">
        <f t="shared" si="25"/>
        <v/>
      </c>
      <c r="AA793" s="44"/>
      <c r="AB793" s="44"/>
      <c r="AC793" s="44"/>
    </row>
    <row r="794" spans="6:29" x14ac:dyDescent="0.25">
      <c r="F794" s="51" t="str">
        <f>IFERROR(VLOOKUP(D794,'Tabelas auxiliares'!$A$3:$B$61,2,FALSE),"")</f>
        <v/>
      </c>
      <c r="G794" s="51" t="str">
        <f>IFERROR(VLOOKUP($B794,'Tabelas auxiliares'!$A$65:$C$102,2,FALSE),"")</f>
        <v/>
      </c>
      <c r="H794" s="51" t="str">
        <f>IFERROR(VLOOKUP($B794,'Tabelas auxiliares'!$A$65:$C$102,3,FALSE),"")</f>
        <v/>
      </c>
      <c r="X794" s="51" t="str">
        <f t="shared" si="24"/>
        <v/>
      </c>
      <c r="Y794" s="51" t="str">
        <f>IF(T794="","",IF(T794&lt;&gt;'Tabelas auxiliares'!$B$236,"FOLHA DE PESSOAL",IF(X794='Tabelas auxiliares'!$A$237,"CUSTEIO",IF(X794='Tabelas auxiliares'!$A$236,"INVESTIMENTO","ERRO - VERIFICAR"))))</f>
        <v/>
      </c>
      <c r="Z794" s="64" t="str">
        <f t="shared" si="25"/>
        <v/>
      </c>
      <c r="AA794" s="44"/>
      <c r="AB794" s="44"/>
      <c r="AC794" s="44"/>
    </row>
    <row r="795" spans="6:29" x14ac:dyDescent="0.25">
      <c r="F795" s="51" t="str">
        <f>IFERROR(VLOOKUP(D795,'Tabelas auxiliares'!$A$3:$B$61,2,FALSE),"")</f>
        <v/>
      </c>
      <c r="G795" s="51" t="str">
        <f>IFERROR(VLOOKUP($B795,'Tabelas auxiliares'!$A$65:$C$102,2,FALSE),"")</f>
        <v/>
      </c>
      <c r="H795" s="51" t="str">
        <f>IFERROR(VLOOKUP($B795,'Tabelas auxiliares'!$A$65:$C$102,3,FALSE),"")</f>
        <v/>
      </c>
      <c r="X795" s="51" t="str">
        <f t="shared" si="24"/>
        <v/>
      </c>
      <c r="Y795" s="51" t="str">
        <f>IF(T795="","",IF(T795&lt;&gt;'Tabelas auxiliares'!$B$236,"FOLHA DE PESSOAL",IF(X795='Tabelas auxiliares'!$A$237,"CUSTEIO",IF(X795='Tabelas auxiliares'!$A$236,"INVESTIMENTO","ERRO - VERIFICAR"))))</f>
        <v/>
      </c>
      <c r="Z795" s="64" t="str">
        <f t="shared" si="25"/>
        <v/>
      </c>
      <c r="AA795" s="44"/>
      <c r="AB795" s="44"/>
      <c r="AC795" s="44"/>
    </row>
    <row r="796" spans="6:29" x14ac:dyDescent="0.25">
      <c r="F796" s="51" t="str">
        <f>IFERROR(VLOOKUP(D796,'Tabelas auxiliares'!$A$3:$B$61,2,FALSE),"")</f>
        <v/>
      </c>
      <c r="G796" s="51" t="str">
        <f>IFERROR(VLOOKUP($B796,'Tabelas auxiliares'!$A$65:$C$102,2,FALSE),"")</f>
        <v/>
      </c>
      <c r="H796" s="51" t="str">
        <f>IFERROR(VLOOKUP($B796,'Tabelas auxiliares'!$A$65:$C$102,3,FALSE),"")</f>
        <v/>
      </c>
      <c r="X796" s="51" t="str">
        <f t="shared" si="24"/>
        <v/>
      </c>
      <c r="Y796" s="51" t="str">
        <f>IF(T796="","",IF(T796&lt;&gt;'Tabelas auxiliares'!$B$236,"FOLHA DE PESSOAL",IF(X796='Tabelas auxiliares'!$A$237,"CUSTEIO",IF(X796='Tabelas auxiliares'!$A$236,"INVESTIMENTO","ERRO - VERIFICAR"))))</f>
        <v/>
      </c>
      <c r="Z796" s="64" t="str">
        <f t="shared" si="25"/>
        <v/>
      </c>
      <c r="AA796" s="44"/>
      <c r="AB796" s="44"/>
      <c r="AC796" s="44"/>
    </row>
    <row r="797" spans="6:29" x14ac:dyDescent="0.25">
      <c r="F797" s="51" t="str">
        <f>IFERROR(VLOOKUP(D797,'Tabelas auxiliares'!$A$3:$B$61,2,FALSE),"")</f>
        <v/>
      </c>
      <c r="G797" s="51" t="str">
        <f>IFERROR(VLOOKUP($B797,'Tabelas auxiliares'!$A$65:$C$102,2,FALSE),"")</f>
        <v/>
      </c>
      <c r="H797" s="51" t="str">
        <f>IFERROR(VLOOKUP($B797,'Tabelas auxiliares'!$A$65:$C$102,3,FALSE),"")</f>
        <v/>
      </c>
      <c r="X797" s="51" t="str">
        <f t="shared" si="24"/>
        <v/>
      </c>
      <c r="Y797" s="51" t="str">
        <f>IF(T797="","",IF(T797&lt;&gt;'Tabelas auxiliares'!$B$236,"FOLHA DE PESSOAL",IF(X797='Tabelas auxiliares'!$A$237,"CUSTEIO",IF(X797='Tabelas auxiliares'!$A$236,"INVESTIMENTO","ERRO - VERIFICAR"))))</f>
        <v/>
      </c>
      <c r="Z797" s="64" t="str">
        <f t="shared" si="25"/>
        <v/>
      </c>
      <c r="AA797" s="44"/>
      <c r="AB797" s="44"/>
      <c r="AC797" s="44"/>
    </row>
    <row r="798" spans="6:29" x14ac:dyDescent="0.25">
      <c r="F798" s="51" t="str">
        <f>IFERROR(VLOOKUP(D798,'Tabelas auxiliares'!$A$3:$B$61,2,FALSE),"")</f>
        <v/>
      </c>
      <c r="G798" s="51" t="str">
        <f>IFERROR(VLOOKUP($B798,'Tabelas auxiliares'!$A$65:$C$102,2,FALSE),"")</f>
        <v/>
      </c>
      <c r="H798" s="51" t="str">
        <f>IFERROR(VLOOKUP($B798,'Tabelas auxiliares'!$A$65:$C$102,3,FALSE),"")</f>
        <v/>
      </c>
      <c r="X798" s="51" t="str">
        <f t="shared" si="24"/>
        <v/>
      </c>
      <c r="Y798" s="51" t="str">
        <f>IF(T798="","",IF(T798&lt;&gt;'Tabelas auxiliares'!$B$236,"FOLHA DE PESSOAL",IF(X798='Tabelas auxiliares'!$A$237,"CUSTEIO",IF(X798='Tabelas auxiliares'!$A$236,"INVESTIMENTO","ERRO - VERIFICAR"))))</f>
        <v/>
      </c>
      <c r="Z798" s="64" t="str">
        <f t="shared" si="25"/>
        <v/>
      </c>
      <c r="AA798" s="44"/>
      <c r="AB798" s="44"/>
      <c r="AC798" s="44"/>
    </row>
    <row r="799" spans="6:29" x14ac:dyDescent="0.25">
      <c r="F799" s="51" t="str">
        <f>IFERROR(VLOOKUP(D799,'Tabelas auxiliares'!$A$3:$B$61,2,FALSE),"")</f>
        <v/>
      </c>
      <c r="G799" s="51" t="str">
        <f>IFERROR(VLOOKUP($B799,'Tabelas auxiliares'!$A$65:$C$102,2,FALSE),"")</f>
        <v/>
      </c>
      <c r="H799" s="51" t="str">
        <f>IFERROR(VLOOKUP($B799,'Tabelas auxiliares'!$A$65:$C$102,3,FALSE),"")</f>
        <v/>
      </c>
      <c r="X799" s="51" t="str">
        <f t="shared" si="24"/>
        <v/>
      </c>
      <c r="Y799" s="51" t="str">
        <f>IF(T799="","",IF(T799&lt;&gt;'Tabelas auxiliares'!$B$236,"FOLHA DE PESSOAL",IF(X799='Tabelas auxiliares'!$A$237,"CUSTEIO",IF(X799='Tabelas auxiliares'!$A$236,"INVESTIMENTO","ERRO - VERIFICAR"))))</f>
        <v/>
      </c>
      <c r="Z799" s="64" t="str">
        <f t="shared" si="25"/>
        <v/>
      </c>
      <c r="AA799" s="44"/>
      <c r="AB799" s="44"/>
      <c r="AC799" s="44"/>
    </row>
    <row r="800" spans="6:29" x14ac:dyDescent="0.25">
      <c r="F800" s="51" t="str">
        <f>IFERROR(VLOOKUP(D800,'Tabelas auxiliares'!$A$3:$B$61,2,FALSE),"")</f>
        <v/>
      </c>
      <c r="G800" s="51" t="str">
        <f>IFERROR(VLOOKUP($B800,'Tabelas auxiliares'!$A$65:$C$102,2,FALSE),"")</f>
        <v/>
      </c>
      <c r="H800" s="51" t="str">
        <f>IFERROR(VLOOKUP($B800,'Tabelas auxiliares'!$A$65:$C$102,3,FALSE),"")</f>
        <v/>
      </c>
      <c r="X800" s="51" t="str">
        <f t="shared" si="24"/>
        <v/>
      </c>
      <c r="Y800" s="51" t="str">
        <f>IF(T800="","",IF(T800&lt;&gt;'Tabelas auxiliares'!$B$236,"FOLHA DE PESSOAL",IF(X800='Tabelas auxiliares'!$A$237,"CUSTEIO",IF(X800='Tabelas auxiliares'!$A$236,"INVESTIMENTO","ERRO - VERIFICAR"))))</f>
        <v/>
      </c>
      <c r="Z800" s="64" t="str">
        <f t="shared" si="25"/>
        <v/>
      </c>
      <c r="AA800" s="44"/>
      <c r="AB800" s="44"/>
      <c r="AC800" s="44"/>
    </row>
    <row r="801" spans="6:29" x14ac:dyDescent="0.25">
      <c r="F801" s="51" t="str">
        <f>IFERROR(VLOOKUP(D801,'Tabelas auxiliares'!$A$3:$B$61,2,FALSE),"")</f>
        <v/>
      </c>
      <c r="G801" s="51" t="str">
        <f>IFERROR(VLOOKUP($B801,'Tabelas auxiliares'!$A$65:$C$102,2,FALSE),"")</f>
        <v/>
      </c>
      <c r="H801" s="51" t="str">
        <f>IFERROR(VLOOKUP($B801,'Tabelas auxiliares'!$A$65:$C$102,3,FALSE),"")</f>
        <v/>
      </c>
      <c r="X801" s="51" t="str">
        <f t="shared" si="24"/>
        <v/>
      </c>
      <c r="Y801" s="51" t="str">
        <f>IF(T801="","",IF(T801&lt;&gt;'Tabelas auxiliares'!$B$236,"FOLHA DE PESSOAL",IF(X801='Tabelas auxiliares'!$A$237,"CUSTEIO",IF(X801='Tabelas auxiliares'!$A$236,"INVESTIMENTO","ERRO - VERIFICAR"))))</f>
        <v/>
      </c>
      <c r="Z801" s="64" t="str">
        <f t="shared" si="25"/>
        <v/>
      </c>
      <c r="AA801" s="44"/>
      <c r="AB801" s="44"/>
      <c r="AC801" s="44"/>
    </row>
    <row r="802" spans="6:29" x14ac:dyDescent="0.25">
      <c r="F802" s="51" t="str">
        <f>IFERROR(VLOOKUP(D802,'Tabelas auxiliares'!$A$3:$B$61,2,FALSE),"")</f>
        <v/>
      </c>
      <c r="G802" s="51" t="str">
        <f>IFERROR(VLOOKUP($B802,'Tabelas auxiliares'!$A$65:$C$102,2,FALSE),"")</f>
        <v/>
      </c>
      <c r="H802" s="51" t="str">
        <f>IFERROR(VLOOKUP($B802,'Tabelas auxiliares'!$A$65:$C$102,3,FALSE),"")</f>
        <v/>
      </c>
      <c r="X802" s="51" t="str">
        <f t="shared" si="24"/>
        <v/>
      </c>
      <c r="Y802" s="51" t="str">
        <f>IF(T802="","",IF(T802&lt;&gt;'Tabelas auxiliares'!$B$236,"FOLHA DE PESSOAL",IF(X802='Tabelas auxiliares'!$A$237,"CUSTEIO",IF(X802='Tabelas auxiliares'!$A$236,"INVESTIMENTO","ERRO - VERIFICAR"))))</f>
        <v/>
      </c>
      <c r="Z802" s="64" t="str">
        <f t="shared" si="25"/>
        <v/>
      </c>
      <c r="AA802" s="44"/>
      <c r="AB802" s="44"/>
      <c r="AC802" s="44"/>
    </row>
    <row r="803" spans="6:29" x14ac:dyDescent="0.25">
      <c r="F803" s="51" t="str">
        <f>IFERROR(VLOOKUP(D803,'Tabelas auxiliares'!$A$3:$B$61,2,FALSE),"")</f>
        <v/>
      </c>
      <c r="G803" s="51" t="str">
        <f>IFERROR(VLOOKUP($B803,'Tabelas auxiliares'!$A$65:$C$102,2,FALSE),"")</f>
        <v/>
      </c>
      <c r="H803" s="51" t="str">
        <f>IFERROR(VLOOKUP($B803,'Tabelas auxiliares'!$A$65:$C$102,3,FALSE),"")</f>
        <v/>
      </c>
      <c r="X803" s="51" t="str">
        <f t="shared" si="24"/>
        <v/>
      </c>
      <c r="Y803" s="51" t="str">
        <f>IF(T803="","",IF(T803&lt;&gt;'Tabelas auxiliares'!$B$236,"FOLHA DE PESSOAL",IF(X803='Tabelas auxiliares'!$A$237,"CUSTEIO",IF(X803='Tabelas auxiliares'!$A$236,"INVESTIMENTO","ERRO - VERIFICAR"))))</f>
        <v/>
      </c>
      <c r="Z803" s="64" t="str">
        <f t="shared" si="25"/>
        <v/>
      </c>
      <c r="AA803" s="44"/>
      <c r="AB803" s="44"/>
      <c r="AC803" s="44"/>
    </row>
    <row r="804" spans="6:29" x14ac:dyDescent="0.25">
      <c r="F804" s="51" t="str">
        <f>IFERROR(VLOOKUP(D804,'Tabelas auxiliares'!$A$3:$B$61,2,FALSE),"")</f>
        <v/>
      </c>
      <c r="G804" s="51" t="str">
        <f>IFERROR(VLOOKUP($B804,'Tabelas auxiliares'!$A$65:$C$102,2,FALSE),"")</f>
        <v/>
      </c>
      <c r="H804" s="51" t="str">
        <f>IFERROR(VLOOKUP($B804,'Tabelas auxiliares'!$A$65:$C$102,3,FALSE),"")</f>
        <v/>
      </c>
      <c r="X804" s="51" t="str">
        <f t="shared" si="24"/>
        <v/>
      </c>
      <c r="Y804" s="51" t="str">
        <f>IF(T804="","",IF(T804&lt;&gt;'Tabelas auxiliares'!$B$236,"FOLHA DE PESSOAL",IF(X804='Tabelas auxiliares'!$A$237,"CUSTEIO",IF(X804='Tabelas auxiliares'!$A$236,"INVESTIMENTO","ERRO - VERIFICAR"))))</f>
        <v/>
      </c>
      <c r="Z804" s="64" t="str">
        <f t="shared" si="25"/>
        <v/>
      </c>
      <c r="AA804" s="44"/>
      <c r="AB804" s="44"/>
      <c r="AC804" s="44"/>
    </row>
    <row r="805" spans="6:29" x14ac:dyDescent="0.25">
      <c r="F805" s="51" t="str">
        <f>IFERROR(VLOOKUP(D805,'Tabelas auxiliares'!$A$3:$B$61,2,FALSE),"")</f>
        <v/>
      </c>
      <c r="G805" s="51" t="str">
        <f>IFERROR(VLOOKUP($B805,'Tabelas auxiliares'!$A$65:$C$102,2,FALSE),"")</f>
        <v/>
      </c>
      <c r="H805" s="51" t="str">
        <f>IFERROR(VLOOKUP($B805,'Tabelas auxiliares'!$A$65:$C$102,3,FALSE),"")</f>
        <v/>
      </c>
      <c r="X805" s="51" t="str">
        <f t="shared" si="24"/>
        <v/>
      </c>
      <c r="Y805" s="51" t="str">
        <f>IF(T805="","",IF(T805&lt;&gt;'Tabelas auxiliares'!$B$236,"FOLHA DE PESSOAL",IF(X805='Tabelas auxiliares'!$A$237,"CUSTEIO",IF(X805='Tabelas auxiliares'!$A$236,"INVESTIMENTO","ERRO - VERIFICAR"))))</f>
        <v/>
      </c>
      <c r="Z805" s="64" t="str">
        <f t="shared" si="25"/>
        <v/>
      </c>
      <c r="AA805" s="44"/>
      <c r="AB805" s="44"/>
      <c r="AC805" s="44"/>
    </row>
    <row r="806" spans="6:29" x14ac:dyDescent="0.25">
      <c r="F806" s="51" t="str">
        <f>IFERROR(VLOOKUP(D806,'Tabelas auxiliares'!$A$3:$B$61,2,FALSE),"")</f>
        <v/>
      </c>
      <c r="G806" s="51" t="str">
        <f>IFERROR(VLOOKUP($B806,'Tabelas auxiliares'!$A$65:$C$102,2,FALSE),"")</f>
        <v/>
      </c>
      <c r="H806" s="51" t="str">
        <f>IFERROR(VLOOKUP($B806,'Tabelas auxiliares'!$A$65:$C$102,3,FALSE),"")</f>
        <v/>
      </c>
      <c r="X806" s="51" t="str">
        <f t="shared" si="24"/>
        <v/>
      </c>
      <c r="Y806" s="51" t="str">
        <f>IF(T806="","",IF(T806&lt;&gt;'Tabelas auxiliares'!$B$236,"FOLHA DE PESSOAL",IF(X806='Tabelas auxiliares'!$A$237,"CUSTEIO",IF(X806='Tabelas auxiliares'!$A$236,"INVESTIMENTO","ERRO - VERIFICAR"))))</f>
        <v/>
      </c>
      <c r="Z806" s="64" t="str">
        <f t="shared" si="25"/>
        <v/>
      </c>
      <c r="AA806" s="44"/>
      <c r="AB806" s="44"/>
      <c r="AC806" s="44"/>
    </row>
    <row r="807" spans="6:29" x14ac:dyDescent="0.25">
      <c r="F807" s="51" t="str">
        <f>IFERROR(VLOOKUP(D807,'Tabelas auxiliares'!$A$3:$B$61,2,FALSE),"")</f>
        <v/>
      </c>
      <c r="G807" s="51" t="str">
        <f>IFERROR(VLOOKUP($B807,'Tabelas auxiliares'!$A$65:$C$102,2,FALSE),"")</f>
        <v/>
      </c>
      <c r="H807" s="51" t="str">
        <f>IFERROR(VLOOKUP($B807,'Tabelas auxiliares'!$A$65:$C$102,3,FALSE),"")</f>
        <v/>
      </c>
      <c r="X807" s="51" t="str">
        <f t="shared" si="24"/>
        <v/>
      </c>
      <c r="Y807" s="51" t="str">
        <f>IF(T807="","",IF(T807&lt;&gt;'Tabelas auxiliares'!$B$236,"FOLHA DE PESSOAL",IF(X807='Tabelas auxiliares'!$A$237,"CUSTEIO",IF(X807='Tabelas auxiliares'!$A$236,"INVESTIMENTO","ERRO - VERIFICAR"))))</f>
        <v/>
      </c>
      <c r="Z807" s="64" t="str">
        <f t="shared" si="25"/>
        <v/>
      </c>
      <c r="AA807" s="44"/>
      <c r="AB807" s="44"/>
      <c r="AC807" s="44"/>
    </row>
    <row r="808" spans="6:29" x14ac:dyDescent="0.25">
      <c r="F808" s="51" t="str">
        <f>IFERROR(VLOOKUP(D808,'Tabelas auxiliares'!$A$3:$B$61,2,FALSE),"")</f>
        <v/>
      </c>
      <c r="G808" s="51" t="str">
        <f>IFERROR(VLOOKUP($B808,'Tabelas auxiliares'!$A$65:$C$102,2,FALSE),"")</f>
        <v/>
      </c>
      <c r="H808" s="51" t="str">
        <f>IFERROR(VLOOKUP($B808,'Tabelas auxiliares'!$A$65:$C$102,3,FALSE),"")</f>
        <v/>
      </c>
      <c r="X808" s="51" t="str">
        <f t="shared" si="24"/>
        <v/>
      </c>
      <c r="Y808" s="51" t="str">
        <f>IF(T808="","",IF(T808&lt;&gt;'Tabelas auxiliares'!$B$236,"FOLHA DE PESSOAL",IF(X808='Tabelas auxiliares'!$A$237,"CUSTEIO",IF(X808='Tabelas auxiliares'!$A$236,"INVESTIMENTO","ERRO - VERIFICAR"))))</f>
        <v/>
      </c>
      <c r="Z808" s="64" t="str">
        <f t="shared" si="25"/>
        <v/>
      </c>
      <c r="AA808" s="44"/>
      <c r="AB808" s="44"/>
      <c r="AC808" s="44"/>
    </row>
    <row r="809" spans="6:29" x14ac:dyDescent="0.25">
      <c r="F809" s="51" t="str">
        <f>IFERROR(VLOOKUP(D809,'Tabelas auxiliares'!$A$3:$B$61,2,FALSE),"")</f>
        <v/>
      </c>
      <c r="G809" s="51" t="str">
        <f>IFERROR(VLOOKUP($B809,'Tabelas auxiliares'!$A$65:$C$102,2,FALSE),"")</f>
        <v/>
      </c>
      <c r="H809" s="51" t="str">
        <f>IFERROR(VLOOKUP($B809,'Tabelas auxiliares'!$A$65:$C$102,3,FALSE),"")</f>
        <v/>
      </c>
      <c r="X809" s="51" t="str">
        <f t="shared" si="24"/>
        <v/>
      </c>
      <c r="Y809" s="51" t="str">
        <f>IF(T809="","",IF(T809&lt;&gt;'Tabelas auxiliares'!$B$236,"FOLHA DE PESSOAL",IF(X809='Tabelas auxiliares'!$A$237,"CUSTEIO",IF(X809='Tabelas auxiliares'!$A$236,"INVESTIMENTO","ERRO - VERIFICAR"))))</f>
        <v/>
      </c>
      <c r="Z809" s="64" t="str">
        <f t="shared" si="25"/>
        <v/>
      </c>
      <c r="AA809" s="44"/>
      <c r="AB809" s="44"/>
      <c r="AC809" s="44"/>
    </row>
    <row r="810" spans="6:29" x14ac:dyDescent="0.25">
      <c r="F810" s="51" t="str">
        <f>IFERROR(VLOOKUP(D810,'Tabelas auxiliares'!$A$3:$B$61,2,FALSE),"")</f>
        <v/>
      </c>
      <c r="G810" s="51" t="str">
        <f>IFERROR(VLOOKUP($B810,'Tabelas auxiliares'!$A$65:$C$102,2,FALSE),"")</f>
        <v/>
      </c>
      <c r="H810" s="51" t="str">
        <f>IFERROR(VLOOKUP($B810,'Tabelas auxiliares'!$A$65:$C$102,3,FALSE),"")</f>
        <v/>
      </c>
      <c r="X810" s="51" t="str">
        <f t="shared" si="24"/>
        <v/>
      </c>
      <c r="Y810" s="51" t="str">
        <f>IF(T810="","",IF(T810&lt;&gt;'Tabelas auxiliares'!$B$236,"FOLHA DE PESSOAL",IF(X810='Tabelas auxiliares'!$A$237,"CUSTEIO",IF(X810='Tabelas auxiliares'!$A$236,"INVESTIMENTO","ERRO - VERIFICAR"))))</f>
        <v/>
      </c>
      <c r="Z810" s="64" t="str">
        <f t="shared" si="25"/>
        <v/>
      </c>
      <c r="AA810" s="44"/>
      <c r="AB810" s="44"/>
      <c r="AC810" s="44"/>
    </row>
    <row r="811" spans="6:29" x14ac:dyDescent="0.25">
      <c r="F811" s="51" t="str">
        <f>IFERROR(VLOOKUP(D811,'Tabelas auxiliares'!$A$3:$B$61,2,FALSE),"")</f>
        <v/>
      </c>
      <c r="G811" s="51" t="str">
        <f>IFERROR(VLOOKUP($B811,'Tabelas auxiliares'!$A$65:$C$102,2,FALSE),"")</f>
        <v/>
      </c>
      <c r="H811" s="51" t="str">
        <f>IFERROR(VLOOKUP($B811,'Tabelas auxiliares'!$A$65:$C$102,3,FALSE),"")</f>
        <v/>
      </c>
      <c r="X811" s="51" t="str">
        <f t="shared" si="24"/>
        <v/>
      </c>
      <c r="Y811" s="51" t="str">
        <f>IF(T811="","",IF(T811&lt;&gt;'Tabelas auxiliares'!$B$236,"FOLHA DE PESSOAL",IF(X811='Tabelas auxiliares'!$A$237,"CUSTEIO",IF(X811='Tabelas auxiliares'!$A$236,"INVESTIMENTO","ERRO - VERIFICAR"))))</f>
        <v/>
      </c>
      <c r="Z811" s="64" t="str">
        <f t="shared" si="25"/>
        <v/>
      </c>
      <c r="AA811" s="44"/>
      <c r="AB811" s="44"/>
      <c r="AC811" s="44"/>
    </row>
    <row r="812" spans="6:29" x14ac:dyDescent="0.25">
      <c r="F812" s="51" t="str">
        <f>IFERROR(VLOOKUP(D812,'Tabelas auxiliares'!$A$3:$B$61,2,FALSE),"")</f>
        <v/>
      </c>
      <c r="G812" s="51" t="str">
        <f>IFERROR(VLOOKUP($B812,'Tabelas auxiliares'!$A$65:$C$102,2,FALSE),"")</f>
        <v/>
      </c>
      <c r="H812" s="51" t="str">
        <f>IFERROR(VLOOKUP($B812,'Tabelas auxiliares'!$A$65:$C$102,3,FALSE),"")</f>
        <v/>
      </c>
      <c r="X812" s="51" t="str">
        <f t="shared" si="24"/>
        <v/>
      </c>
      <c r="Y812" s="51" t="str">
        <f>IF(T812="","",IF(T812&lt;&gt;'Tabelas auxiliares'!$B$236,"FOLHA DE PESSOAL",IF(X812='Tabelas auxiliares'!$A$237,"CUSTEIO",IF(X812='Tabelas auxiliares'!$A$236,"INVESTIMENTO","ERRO - VERIFICAR"))))</f>
        <v/>
      </c>
      <c r="Z812" s="64" t="str">
        <f t="shared" si="25"/>
        <v/>
      </c>
      <c r="AA812" s="44"/>
      <c r="AB812" s="44"/>
      <c r="AC812" s="44"/>
    </row>
    <row r="813" spans="6:29" x14ac:dyDescent="0.25">
      <c r="F813" s="51" t="str">
        <f>IFERROR(VLOOKUP(D813,'Tabelas auxiliares'!$A$3:$B$61,2,FALSE),"")</f>
        <v/>
      </c>
      <c r="G813" s="51" t="str">
        <f>IFERROR(VLOOKUP($B813,'Tabelas auxiliares'!$A$65:$C$102,2,FALSE),"")</f>
        <v/>
      </c>
      <c r="H813" s="51" t="str">
        <f>IFERROR(VLOOKUP($B813,'Tabelas auxiliares'!$A$65:$C$102,3,FALSE),"")</f>
        <v/>
      </c>
      <c r="X813" s="51" t="str">
        <f t="shared" si="24"/>
        <v/>
      </c>
      <c r="Y813" s="51" t="str">
        <f>IF(T813="","",IF(T813&lt;&gt;'Tabelas auxiliares'!$B$236,"FOLHA DE PESSOAL",IF(X813='Tabelas auxiliares'!$A$237,"CUSTEIO",IF(X813='Tabelas auxiliares'!$A$236,"INVESTIMENTO","ERRO - VERIFICAR"))))</f>
        <v/>
      </c>
      <c r="Z813" s="64" t="str">
        <f t="shared" si="25"/>
        <v/>
      </c>
      <c r="AA813" s="44"/>
      <c r="AB813" s="44"/>
      <c r="AC813" s="44"/>
    </row>
    <row r="814" spans="6:29" x14ac:dyDescent="0.25">
      <c r="F814" s="51" t="str">
        <f>IFERROR(VLOOKUP(D814,'Tabelas auxiliares'!$A$3:$B$61,2,FALSE),"")</f>
        <v/>
      </c>
      <c r="G814" s="51" t="str">
        <f>IFERROR(VLOOKUP($B814,'Tabelas auxiliares'!$A$65:$C$102,2,FALSE),"")</f>
        <v/>
      </c>
      <c r="H814" s="51" t="str">
        <f>IFERROR(VLOOKUP($B814,'Tabelas auxiliares'!$A$65:$C$102,3,FALSE),"")</f>
        <v/>
      </c>
      <c r="X814" s="51" t="str">
        <f t="shared" si="24"/>
        <v/>
      </c>
      <c r="Y814" s="51" t="str">
        <f>IF(T814="","",IF(T814&lt;&gt;'Tabelas auxiliares'!$B$236,"FOLHA DE PESSOAL",IF(X814='Tabelas auxiliares'!$A$237,"CUSTEIO",IF(X814='Tabelas auxiliares'!$A$236,"INVESTIMENTO","ERRO - VERIFICAR"))))</f>
        <v/>
      </c>
      <c r="Z814" s="64" t="str">
        <f t="shared" si="25"/>
        <v/>
      </c>
      <c r="AA814" s="44"/>
      <c r="AB814" s="44"/>
      <c r="AC814" s="44"/>
    </row>
    <row r="815" spans="6:29" x14ac:dyDescent="0.25">
      <c r="F815" s="51" t="str">
        <f>IFERROR(VLOOKUP(D815,'Tabelas auxiliares'!$A$3:$B$61,2,FALSE),"")</f>
        <v/>
      </c>
      <c r="G815" s="51" t="str">
        <f>IFERROR(VLOOKUP($B815,'Tabelas auxiliares'!$A$65:$C$102,2,FALSE),"")</f>
        <v/>
      </c>
      <c r="H815" s="51" t="str">
        <f>IFERROR(VLOOKUP($B815,'Tabelas auxiliares'!$A$65:$C$102,3,FALSE),"")</f>
        <v/>
      </c>
      <c r="X815" s="51" t="str">
        <f t="shared" si="24"/>
        <v/>
      </c>
      <c r="Y815" s="51" t="str">
        <f>IF(T815="","",IF(T815&lt;&gt;'Tabelas auxiliares'!$B$236,"FOLHA DE PESSOAL",IF(X815='Tabelas auxiliares'!$A$237,"CUSTEIO",IF(X815='Tabelas auxiliares'!$A$236,"INVESTIMENTO","ERRO - VERIFICAR"))))</f>
        <v/>
      </c>
      <c r="Z815" s="64" t="str">
        <f t="shared" si="25"/>
        <v/>
      </c>
      <c r="AA815" s="44"/>
      <c r="AB815" s="44"/>
      <c r="AC815" s="44"/>
    </row>
    <row r="816" spans="6:29" x14ac:dyDescent="0.25">
      <c r="F816" s="51" t="str">
        <f>IFERROR(VLOOKUP(D816,'Tabelas auxiliares'!$A$3:$B$61,2,FALSE),"")</f>
        <v/>
      </c>
      <c r="G816" s="51" t="str">
        <f>IFERROR(VLOOKUP($B816,'Tabelas auxiliares'!$A$65:$C$102,2,FALSE),"")</f>
        <v/>
      </c>
      <c r="H816" s="51" t="str">
        <f>IFERROR(VLOOKUP($B816,'Tabelas auxiliares'!$A$65:$C$102,3,FALSE),"")</f>
        <v/>
      </c>
      <c r="X816" s="51" t="str">
        <f t="shared" si="24"/>
        <v/>
      </c>
      <c r="Y816" s="51" t="str">
        <f>IF(T816="","",IF(T816&lt;&gt;'Tabelas auxiliares'!$B$236,"FOLHA DE PESSOAL",IF(X816='Tabelas auxiliares'!$A$237,"CUSTEIO",IF(X816='Tabelas auxiliares'!$A$236,"INVESTIMENTO","ERRO - VERIFICAR"))))</f>
        <v/>
      </c>
      <c r="Z816" s="64" t="str">
        <f t="shared" si="25"/>
        <v/>
      </c>
      <c r="AA816" s="44"/>
      <c r="AB816" s="44"/>
      <c r="AC816" s="44"/>
    </row>
    <row r="817" spans="6:29" x14ac:dyDescent="0.25">
      <c r="F817" s="51" t="str">
        <f>IFERROR(VLOOKUP(D817,'Tabelas auxiliares'!$A$3:$B$61,2,FALSE),"")</f>
        <v/>
      </c>
      <c r="G817" s="51" t="str">
        <f>IFERROR(VLOOKUP($B817,'Tabelas auxiliares'!$A$65:$C$102,2,FALSE),"")</f>
        <v/>
      </c>
      <c r="H817" s="51" t="str">
        <f>IFERROR(VLOOKUP($B817,'Tabelas auxiliares'!$A$65:$C$102,3,FALSE),"")</f>
        <v/>
      </c>
      <c r="X817" s="51" t="str">
        <f t="shared" si="24"/>
        <v/>
      </c>
      <c r="Y817" s="51" t="str">
        <f>IF(T817="","",IF(T817&lt;&gt;'Tabelas auxiliares'!$B$236,"FOLHA DE PESSOAL",IF(X817='Tabelas auxiliares'!$A$237,"CUSTEIO",IF(X817='Tabelas auxiliares'!$A$236,"INVESTIMENTO","ERRO - VERIFICAR"))))</f>
        <v/>
      </c>
      <c r="Z817" s="64" t="str">
        <f t="shared" si="25"/>
        <v/>
      </c>
      <c r="AA817" s="44"/>
      <c r="AB817" s="44"/>
      <c r="AC817" s="44"/>
    </row>
    <row r="818" spans="6:29" x14ac:dyDescent="0.25">
      <c r="F818" s="51" t="str">
        <f>IFERROR(VLOOKUP(D818,'Tabelas auxiliares'!$A$3:$B$61,2,FALSE),"")</f>
        <v/>
      </c>
      <c r="G818" s="51" t="str">
        <f>IFERROR(VLOOKUP($B818,'Tabelas auxiliares'!$A$65:$C$102,2,FALSE),"")</f>
        <v/>
      </c>
      <c r="H818" s="51" t="str">
        <f>IFERROR(VLOOKUP($B818,'Tabelas auxiliares'!$A$65:$C$102,3,FALSE),"")</f>
        <v/>
      </c>
      <c r="X818" s="51" t="str">
        <f t="shared" si="24"/>
        <v/>
      </c>
      <c r="Y818" s="51" t="str">
        <f>IF(T818="","",IF(T818&lt;&gt;'Tabelas auxiliares'!$B$236,"FOLHA DE PESSOAL",IF(X818='Tabelas auxiliares'!$A$237,"CUSTEIO",IF(X818='Tabelas auxiliares'!$A$236,"INVESTIMENTO","ERRO - VERIFICAR"))))</f>
        <v/>
      </c>
      <c r="Z818" s="64" t="str">
        <f t="shared" si="25"/>
        <v/>
      </c>
      <c r="AA818" s="44"/>
      <c r="AB818" s="44"/>
      <c r="AC818" s="44"/>
    </row>
    <row r="819" spans="6:29" x14ac:dyDescent="0.25">
      <c r="F819" s="51" t="str">
        <f>IFERROR(VLOOKUP(D819,'Tabelas auxiliares'!$A$3:$B$61,2,FALSE),"")</f>
        <v/>
      </c>
      <c r="G819" s="51" t="str">
        <f>IFERROR(VLOOKUP($B819,'Tabelas auxiliares'!$A$65:$C$102,2,FALSE),"")</f>
        <v/>
      </c>
      <c r="H819" s="51" t="str">
        <f>IFERROR(VLOOKUP($B819,'Tabelas auxiliares'!$A$65:$C$102,3,FALSE),"")</f>
        <v/>
      </c>
      <c r="X819" s="51" t="str">
        <f t="shared" si="24"/>
        <v/>
      </c>
      <c r="Y819" s="51" t="str">
        <f>IF(T819="","",IF(T819&lt;&gt;'Tabelas auxiliares'!$B$236,"FOLHA DE PESSOAL",IF(X819='Tabelas auxiliares'!$A$237,"CUSTEIO",IF(X819='Tabelas auxiliares'!$A$236,"INVESTIMENTO","ERRO - VERIFICAR"))))</f>
        <v/>
      </c>
      <c r="Z819" s="64" t="str">
        <f t="shared" si="25"/>
        <v/>
      </c>
      <c r="AA819" s="44"/>
      <c r="AB819" s="44"/>
      <c r="AC819" s="44"/>
    </row>
    <row r="820" spans="6:29" x14ac:dyDescent="0.25">
      <c r="F820" s="51" t="str">
        <f>IFERROR(VLOOKUP(D820,'Tabelas auxiliares'!$A$3:$B$61,2,FALSE),"")</f>
        <v/>
      </c>
      <c r="G820" s="51" t="str">
        <f>IFERROR(VLOOKUP($B820,'Tabelas auxiliares'!$A$65:$C$102,2,FALSE),"")</f>
        <v/>
      </c>
      <c r="H820" s="51" t="str">
        <f>IFERROR(VLOOKUP($B820,'Tabelas auxiliares'!$A$65:$C$102,3,FALSE),"")</f>
        <v/>
      </c>
      <c r="X820" s="51" t="str">
        <f t="shared" si="24"/>
        <v/>
      </c>
      <c r="Y820" s="51" t="str">
        <f>IF(T820="","",IF(T820&lt;&gt;'Tabelas auxiliares'!$B$236,"FOLHA DE PESSOAL",IF(X820='Tabelas auxiliares'!$A$237,"CUSTEIO",IF(X820='Tabelas auxiliares'!$A$236,"INVESTIMENTO","ERRO - VERIFICAR"))))</f>
        <v/>
      </c>
      <c r="Z820" s="64" t="str">
        <f t="shared" si="25"/>
        <v/>
      </c>
      <c r="AA820" s="44"/>
      <c r="AB820" s="44"/>
      <c r="AC820" s="44"/>
    </row>
    <row r="821" spans="6:29" x14ac:dyDescent="0.25">
      <c r="F821" s="51" t="str">
        <f>IFERROR(VLOOKUP(D821,'Tabelas auxiliares'!$A$3:$B$61,2,FALSE),"")</f>
        <v/>
      </c>
      <c r="G821" s="51" t="str">
        <f>IFERROR(VLOOKUP($B821,'Tabelas auxiliares'!$A$65:$C$102,2,FALSE),"")</f>
        <v/>
      </c>
      <c r="H821" s="51" t="str">
        <f>IFERROR(VLOOKUP($B821,'Tabelas auxiliares'!$A$65:$C$102,3,FALSE),"")</f>
        <v/>
      </c>
      <c r="X821" s="51" t="str">
        <f t="shared" si="24"/>
        <v/>
      </c>
      <c r="Y821" s="51" t="str">
        <f>IF(T821="","",IF(T821&lt;&gt;'Tabelas auxiliares'!$B$236,"FOLHA DE PESSOAL",IF(X821='Tabelas auxiliares'!$A$237,"CUSTEIO",IF(X821='Tabelas auxiliares'!$A$236,"INVESTIMENTO","ERRO - VERIFICAR"))))</f>
        <v/>
      </c>
      <c r="Z821" s="64" t="str">
        <f t="shared" si="25"/>
        <v/>
      </c>
      <c r="AA821" s="44"/>
      <c r="AB821" s="44"/>
      <c r="AC821" s="44"/>
    </row>
    <row r="822" spans="6:29" x14ac:dyDescent="0.25">
      <c r="F822" s="51" t="str">
        <f>IFERROR(VLOOKUP(D822,'Tabelas auxiliares'!$A$3:$B$61,2,FALSE),"")</f>
        <v/>
      </c>
      <c r="G822" s="51" t="str">
        <f>IFERROR(VLOOKUP($B822,'Tabelas auxiliares'!$A$65:$C$102,2,FALSE),"")</f>
        <v/>
      </c>
      <c r="H822" s="51" t="str">
        <f>IFERROR(VLOOKUP($B822,'Tabelas auxiliares'!$A$65:$C$102,3,FALSE),"")</f>
        <v/>
      </c>
      <c r="X822" s="51" t="str">
        <f t="shared" si="24"/>
        <v/>
      </c>
      <c r="Y822" s="51" t="str">
        <f>IF(T822="","",IF(T822&lt;&gt;'Tabelas auxiliares'!$B$236,"FOLHA DE PESSOAL",IF(X822='Tabelas auxiliares'!$A$237,"CUSTEIO",IF(X822='Tabelas auxiliares'!$A$236,"INVESTIMENTO","ERRO - VERIFICAR"))))</f>
        <v/>
      </c>
      <c r="Z822" s="64" t="str">
        <f t="shared" si="25"/>
        <v/>
      </c>
      <c r="AA822" s="44"/>
      <c r="AB822" s="44"/>
      <c r="AC822" s="44"/>
    </row>
    <row r="823" spans="6:29" x14ac:dyDescent="0.25">
      <c r="F823" s="51" t="str">
        <f>IFERROR(VLOOKUP(D823,'Tabelas auxiliares'!$A$3:$B$61,2,FALSE),"")</f>
        <v/>
      </c>
      <c r="G823" s="51" t="str">
        <f>IFERROR(VLOOKUP($B823,'Tabelas auxiliares'!$A$65:$C$102,2,FALSE),"")</f>
        <v/>
      </c>
      <c r="H823" s="51" t="str">
        <f>IFERROR(VLOOKUP($B823,'Tabelas auxiliares'!$A$65:$C$102,3,FALSE),"")</f>
        <v/>
      </c>
      <c r="X823" s="51" t="str">
        <f t="shared" si="24"/>
        <v/>
      </c>
      <c r="Y823" s="51" t="str">
        <f>IF(T823="","",IF(T823&lt;&gt;'Tabelas auxiliares'!$B$236,"FOLHA DE PESSOAL",IF(X823='Tabelas auxiliares'!$A$237,"CUSTEIO",IF(X823='Tabelas auxiliares'!$A$236,"INVESTIMENTO","ERRO - VERIFICAR"))))</f>
        <v/>
      </c>
      <c r="Z823" s="64" t="str">
        <f t="shared" si="25"/>
        <v/>
      </c>
      <c r="AA823" s="44"/>
      <c r="AB823" s="44"/>
      <c r="AC823" s="44"/>
    </row>
    <row r="824" spans="6:29" x14ac:dyDescent="0.25">
      <c r="F824" s="51" t="str">
        <f>IFERROR(VLOOKUP(D824,'Tabelas auxiliares'!$A$3:$B$61,2,FALSE),"")</f>
        <v/>
      </c>
      <c r="G824" s="51" t="str">
        <f>IFERROR(VLOOKUP($B824,'Tabelas auxiliares'!$A$65:$C$102,2,FALSE),"")</f>
        <v/>
      </c>
      <c r="H824" s="51" t="str">
        <f>IFERROR(VLOOKUP($B824,'Tabelas auxiliares'!$A$65:$C$102,3,FALSE),"")</f>
        <v/>
      </c>
      <c r="X824" s="51" t="str">
        <f t="shared" si="24"/>
        <v/>
      </c>
      <c r="Y824" s="51" t="str">
        <f>IF(T824="","",IF(T824&lt;&gt;'Tabelas auxiliares'!$B$236,"FOLHA DE PESSOAL",IF(X824='Tabelas auxiliares'!$A$237,"CUSTEIO",IF(X824='Tabelas auxiliares'!$A$236,"INVESTIMENTO","ERRO - VERIFICAR"))))</f>
        <v/>
      </c>
      <c r="Z824" s="64" t="str">
        <f t="shared" si="25"/>
        <v/>
      </c>
      <c r="AA824" s="44"/>
      <c r="AB824" s="44"/>
      <c r="AC824" s="44"/>
    </row>
    <row r="825" spans="6:29" x14ac:dyDescent="0.25">
      <c r="F825" s="51" t="str">
        <f>IFERROR(VLOOKUP(D825,'Tabelas auxiliares'!$A$3:$B$61,2,FALSE),"")</f>
        <v/>
      </c>
      <c r="G825" s="51" t="str">
        <f>IFERROR(VLOOKUP($B825,'Tabelas auxiliares'!$A$65:$C$102,2,FALSE),"")</f>
        <v/>
      </c>
      <c r="H825" s="51" t="str">
        <f>IFERROR(VLOOKUP($B825,'Tabelas auxiliares'!$A$65:$C$102,3,FALSE),"")</f>
        <v/>
      </c>
      <c r="X825" s="51" t="str">
        <f t="shared" si="24"/>
        <v/>
      </c>
      <c r="Y825" s="51" t="str">
        <f>IF(T825="","",IF(T825&lt;&gt;'Tabelas auxiliares'!$B$236,"FOLHA DE PESSOAL",IF(X825='Tabelas auxiliares'!$A$237,"CUSTEIO",IF(X825='Tabelas auxiliares'!$A$236,"INVESTIMENTO","ERRO - VERIFICAR"))))</f>
        <v/>
      </c>
      <c r="Z825" s="64" t="str">
        <f t="shared" si="25"/>
        <v/>
      </c>
      <c r="AA825" s="44"/>
      <c r="AB825" s="44"/>
      <c r="AC825" s="44"/>
    </row>
    <row r="826" spans="6:29" x14ac:dyDescent="0.25">
      <c r="F826" s="51" t="str">
        <f>IFERROR(VLOOKUP(D826,'Tabelas auxiliares'!$A$3:$B$61,2,FALSE),"")</f>
        <v/>
      </c>
      <c r="G826" s="51" t="str">
        <f>IFERROR(VLOOKUP($B826,'Tabelas auxiliares'!$A$65:$C$102,2,FALSE),"")</f>
        <v/>
      </c>
      <c r="H826" s="51" t="str">
        <f>IFERROR(VLOOKUP($B826,'Tabelas auxiliares'!$A$65:$C$102,3,FALSE),"")</f>
        <v/>
      </c>
      <c r="X826" s="51" t="str">
        <f t="shared" si="24"/>
        <v/>
      </c>
      <c r="Y826" s="51" t="str">
        <f>IF(T826="","",IF(T826&lt;&gt;'Tabelas auxiliares'!$B$236,"FOLHA DE PESSOAL",IF(X826='Tabelas auxiliares'!$A$237,"CUSTEIO",IF(X826='Tabelas auxiliares'!$A$236,"INVESTIMENTO","ERRO - VERIFICAR"))))</f>
        <v/>
      </c>
      <c r="Z826" s="64" t="str">
        <f t="shared" si="25"/>
        <v/>
      </c>
      <c r="AA826" s="44"/>
      <c r="AB826" s="44"/>
      <c r="AC826" s="44"/>
    </row>
    <row r="827" spans="6:29" x14ac:dyDescent="0.25">
      <c r="F827" s="51" t="str">
        <f>IFERROR(VLOOKUP(D827,'Tabelas auxiliares'!$A$3:$B$61,2,FALSE),"")</f>
        <v/>
      </c>
      <c r="G827" s="51" t="str">
        <f>IFERROR(VLOOKUP($B827,'Tabelas auxiliares'!$A$65:$C$102,2,FALSE),"")</f>
        <v/>
      </c>
      <c r="H827" s="51" t="str">
        <f>IFERROR(VLOOKUP($B827,'Tabelas auxiliares'!$A$65:$C$102,3,FALSE),"")</f>
        <v/>
      </c>
      <c r="X827" s="51" t="str">
        <f t="shared" si="24"/>
        <v/>
      </c>
      <c r="Y827" s="51" t="str">
        <f>IF(T827="","",IF(T827&lt;&gt;'Tabelas auxiliares'!$B$236,"FOLHA DE PESSOAL",IF(X827='Tabelas auxiliares'!$A$237,"CUSTEIO",IF(X827='Tabelas auxiliares'!$A$236,"INVESTIMENTO","ERRO - VERIFICAR"))))</f>
        <v/>
      </c>
      <c r="Z827" s="64" t="str">
        <f t="shared" si="25"/>
        <v/>
      </c>
      <c r="AA827" s="44"/>
      <c r="AB827" s="44"/>
      <c r="AC827" s="44"/>
    </row>
    <row r="828" spans="6:29" x14ac:dyDescent="0.25">
      <c r="F828" s="51" t="str">
        <f>IFERROR(VLOOKUP(D828,'Tabelas auxiliares'!$A$3:$B$61,2,FALSE),"")</f>
        <v/>
      </c>
      <c r="G828" s="51" t="str">
        <f>IFERROR(VLOOKUP($B828,'Tabelas auxiliares'!$A$65:$C$102,2,FALSE),"")</f>
        <v/>
      </c>
      <c r="H828" s="51" t="str">
        <f>IFERROR(VLOOKUP($B828,'Tabelas auxiliares'!$A$65:$C$102,3,FALSE),"")</f>
        <v/>
      </c>
      <c r="X828" s="51" t="str">
        <f t="shared" si="24"/>
        <v/>
      </c>
      <c r="Y828" s="51" t="str">
        <f>IF(T828="","",IF(T828&lt;&gt;'Tabelas auxiliares'!$B$236,"FOLHA DE PESSOAL",IF(X828='Tabelas auxiliares'!$A$237,"CUSTEIO",IF(X828='Tabelas auxiliares'!$A$236,"INVESTIMENTO","ERRO - VERIFICAR"))))</f>
        <v/>
      </c>
      <c r="Z828" s="64" t="str">
        <f t="shared" si="25"/>
        <v/>
      </c>
      <c r="AA828" s="44"/>
      <c r="AB828" s="44"/>
      <c r="AC828" s="44"/>
    </row>
    <row r="829" spans="6:29" x14ac:dyDescent="0.25">
      <c r="F829" s="51" t="str">
        <f>IFERROR(VLOOKUP(D829,'Tabelas auxiliares'!$A$3:$B$61,2,FALSE),"")</f>
        <v/>
      </c>
      <c r="G829" s="51" t="str">
        <f>IFERROR(VLOOKUP($B829,'Tabelas auxiliares'!$A$65:$C$102,2,FALSE),"")</f>
        <v/>
      </c>
      <c r="H829" s="51" t="str">
        <f>IFERROR(VLOOKUP($B829,'Tabelas auxiliares'!$A$65:$C$102,3,FALSE),"")</f>
        <v/>
      </c>
      <c r="X829" s="51" t="str">
        <f t="shared" si="24"/>
        <v/>
      </c>
      <c r="Y829" s="51" t="str">
        <f>IF(T829="","",IF(T829&lt;&gt;'Tabelas auxiliares'!$B$236,"FOLHA DE PESSOAL",IF(X829='Tabelas auxiliares'!$A$237,"CUSTEIO",IF(X829='Tabelas auxiliares'!$A$236,"INVESTIMENTO","ERRO - VERIFICAR"))))</f>
        <v/>
      </c>
      <c r="Z829" s="64" t="str">
        <f t="shared" si="25"/>
        <v/>
      </c>
      <c r="AA829" s="44"/>
      <c r="AB829" s="44"/>
      <c r="AC829" s="44"/>
    </row>
    <row r="830" spans="6:29" x14ac:dyDescent="0.25">
      <c r="F830" s="51" t="str">
        <f>IFERROR(VLOOKUP(D830,'Tabelas auxiliares'!$A$3:$B$61,2,FALSE),"")</f>
        <v/>
      </c>
      <c r="G830" s="51" t="str">
        <f>IFERROR(VLOOKUP($B830,'Tabelas auxiliares'!$A$65:$C$102,2,FALSE),"")</f>
        <v/>
      </c>
      <c r="H830" s="51" t="str">
        <f>IFERROR(VLOOKUP($B830,'Tabelas auxiliares'!$A$65:$C$102,3,FALSE),"")</f>
        <v/>
      </c>
      <c r="X830" s="51" t="str">
        <f t="shared" si="24"/>
        <v/>
      </c>
      <c r="Y830" s="51" t="str">
        <f>IF(T830="","",IF(T830&lt;&gt;'Tabelas auxiliares'!$B$236,"FOLHA DE PESSOAL",IF(X830='Tabelas auxiliares'!$A$237,"CUSTEIO",IF(X830='Tabelas auxiliares'!$A$236,"INVESTIMENTO","ERRO - VERIFICAR"))))</f>
        <v/>
      </c>
      <c r="Z830" s="64" t="str">
        <f t="shared" si="25"/>
        <v/>
      </c>
      <c r="AA830" s="44"/>
      <c r="AB830" s="44"/>
      <c r="AC830" s="44"/>
    </row>
    <row r="831" spans="6:29" x14ac:dyDescent="0.25">
      <c r="F831" s="51" t="str">
        <f>IFERROR(VLOOKUP(D831,'Tabelas auxiliares'!$A$3:$B$61,2,FALSE),"")</f>
        <v/>
      </c>
      <c r="G831" s="51" t="str">
        <f>IFERROR(VLOOKUP($B831,'Tabelas auxiliares'!$A$65:$C$102,2,FALSE),"")</f>
        <v/>
      </c>
      <c r="H831" s="51" t="str">
        <f>IFERROR(VLOOKUP($B831,'Tabelas auxiliares'!$A$65:$C$102,3,FALSE),"")</f>
        <v/>
      </c>
      <c r="X831" s="51" t="str">
        <f t="shared" si="24"/>
        <v/>
      </c>
      <c r="Y831" s="51" t="str">
        <f>IF(T831="","",IF(T831&lt;&gt;'Tabelas auxiliares'!$B$236,"FOLHA DE PESSOAL",IF(X831='Tabelas auxiliares'!$A$237,"CUSTEIO",IF(X831='Tabelas auxiliares'!$A$236,"INVESTIMENTO","ERRO - VERIFICAR"))))</f>
        <v/>
      </c>
      <c r="Z831" s="64" t="str">
        <f t="shared" si="25"/>
        <v/>
      </c>
      <c r="AA831" s="44"/>
      <c r="AB831" s="44"/>
      <c r="AC831" s="44"/>
    </row>
    <row r="832" spans="6:29" x14ac:dyDescent="0.25">
      <c r="F832" s="51" t="str">
        <f>IFERROR(VLOOKUP(D832,'Tabelas auxiliares'!$A$3:$B$61,2,FALSE),"")</f>
        <v/>
      </c>
      <c r="G832" s="51" t="str">
        <f>IFERROR(VLOOKUP($B832,'Tabelas auxiliares'!$A$65:$C$102,2,FALSE),"")</f>
        <v/>
      </c>
      <c r="H832" s="51" t="str">
        <f>IFERROR(VLOOKUP($B832,'Tabelas auxiliares'!$A$65:$C$102,3,FALSE),"")</f>
        <v/>
      </c>
      <c r="X832" s="51" t="str">
        <f t="shared" si="24"/>
        <v/>
      </c>
      <c r="Y832" s="51" t="str">
        <f>IF(T832="","",IF(T832&lt;&gt;'Tabelas auxiliares'!$B$236,"FOLHA DE PESSOAL",IF(X832='Tabelas auxiliares'!$A$237,"CUSTEIO",IF(X832='Tabelas auxiliares'!$A$236,"INVESTIMENTO","ERRO - VERIFICAR"))))</f>
        <v/>
      </c>
      <c r="Z832" s="64" t="str">
        <f t="shared" si="25"/>
        <v/>
      </c>
      <c r="AA832" s="44"/>
      <c r="AB832" s="44"/>
      <c r="AC832" s="44"/>
    </row>
    <row r="833" spans="6:29" x14ac:dyDescent="0.25">
      <c r="F833" s="51" t="str">
        <f>IFERROR(VLOOKUP(D833,'Tabelas auxiliares'!$A$3:$B$61,2,FALSE),"")</f>
        <v/>
      </c>
      <c r="G833" s="51" t="str">
        <f>IFERROR(VLOOKUP($B833,'Tabelas auxiliares'!$A$65:$C$102,2,FALSE),"")</f>
        <v/>
      </c>
      <c r="H833" s="51" t="str">
        <f>IFERROR(VLOOKUP($B833,'Tabelas auxiliares'!$A$65:$C$102,3,FALSE),"")</f>
        <v/>
      </c>
      <c r="X833" s="51" t="str">
        <f t="shared" si="24"/>
        <v/>
      </c>
      <c r="Y833" s="51" t="str">
        <f>IF(T833="","",IF(T833&lt;&gt;'Tabelas auxiliares'!$B$236,"FOLHA DE PESSOAL",IF(X833='Tabelas auxiliares'!$A$237,"CUSTEIO",IF(X833='Tabelas auxiliares'!$A$236,"INVESTIMENTO","ERRO - VERIFICAR"))))</f>
        <v/>
      </c>
      <c r="Z833" s="64" t="str">
        <f t="shared" si="25"/>
        <v/>
      </c>
      <c r="AA833" s="44"/>
      <c r="AB833" s="44"/>
      <c r="AC833" s="44"/>
    </row>
    <row r="834" spans="6:29" x14ac:dyDescent="0.25">
      <c r="F834" s="51" t="str">
        <f>IFERROR(VLOOKUP(D834,'Tabelas auxiliares'!$A$3:$B$61,2,FALSE),"")</f>
        <v/>
      </c>
      <c r="G834" s="51" t="str">
        <f>IFERROR(VLOOKUP($B834,'Tabelas auxiliares'!$A$65:$C$102,2,FALSE),"")</f>
        <v/>
      </c>
      <c r="H834" s="51" t="str">
        <f>IFERROR(VLOOKUP($B834,'Tabelas auxiliares'!$A$65:$C$102,3,FALSE),"")</f>
        <v/>
      </c>
      <c r="X834" s="51" t="str">
        <f t="shared" si="24"/>
        <v/>
      </c>
      <c r="Y834" s="51" t="str">
        <f>IF(T834="","",IF(T834&lt;&gt;'Tabelas auxiliares'!$B$236,"FOLHA DE PESSOAL",IF(X834='Tabelas auxiliares'!$A$237,"CUSTEIO",IF(X834='Tabelas auxiliares'!$A$236,"INVESTIMENTO","ERRO - VERIFICAR"))))</f>
        <v/>
      </c>
      <c r="Z834" s="64" t="str">
        <f t="shared" si="25"/>
        <v/>
      </c>
      <c r="AA834" s="44"/>
      <c r="AB834" s="44"/>
      <c r="AC834" s="44"/>
    </row>
    <row r="835" spans="6:29" x14ac:dyDescent="0.25">
      <c r="F835" s="51" t="str">
        <f>IFERROR(VLOOKUP(D835,'Tabelas auxiliares'!$A$3:$B$61,2,FALSE),"")</f>
        <v/>
      </c>
      <c r="G835" s="51" t="str">
        <f>IFERROR(VLOOKUP($B835,'Tabelas auxiliares'!$A$65:$C$102,2,FALSE),"")</f>
        <v/>
      </c>
      <c r="H835" s="51" t="str">
        <f>IFERROR(VLOOKUP($B835,'Tabelas auxiliares'!$A$65:$C$102,3,FALSE),"")</f>
        <v/>
      </c>
      <c r="X835" s="51" t="str">
        <f t="shared" si="24"/>
        <v/>
      </c>
      <c r="Y835" s="51" t="str">
        <f>IF(T835="","",IF(T835&lt;&gt;'Tabelas auxiliares'!$B$236,"FOLHA DE PESSOAL",IF(X835='Tabelas auxiliares'!$A$237,"CUSTEIO",IF(X835='Tabelas auxiliares'!$A$236,"INVESTIMENTO","ERRO - VERIFICAR"))))</f>
        <v/>
      </c>
      <c r="Z835" s="64" t="str">
        <f t="shared" si="25"/>
        <v/>
      </c>
      <c r="AA835" s="44"/>
      <c r="AB835" s="44"/>
      <c r="AC835" s="44"/>
    </row>
    <row r="836" spans="6:29" x14ac:dyDescent="0.25">
      <c r="F836" s="51" t="str">
        <f>IFERROR(VLOOKUP(D836,'Tabelas auxiliares'!$A$3:$B$61,2,FALSE),"")</f>
        <v/>
      </c>
      <c r="G836" s="51" t="str">
        <f>IFERROR(VLOOKUP($B836,'Tabelas auxiliares'!$A$65:$C$102,2,FALSE),"")</f>
        <v/>
      </c>
      <c r="H836" s="51" t="str">
        <f>IFERROR(VLOOKUP($B836,'Tabelas auxiliares'!$A$65:$C$102,3,FALSE),"")</f>
        <v/>
      </c>
      <c r="X836" s="51" t="str">
        <f t="shared" ref="X836:X899" si="26">LEFT(V836,1)</f>
        <v/>
      </c>
      <c r="Y836" s="51" t="str">
        <f>IF(T836="","",IF(T836&lt;&gt;'Tabelas auxiliares'!$B$236,"FOLHA DE PESSOAL",IF(X836='Tabelas auxiliares'!$A$237,"CUSTEIO",IF(X836='Tabelas auxiliares'!$A$236,"INVESTIMENTO","ERRO - VERIFICAR"))))</f>
        <v/>
      </c>
      <c r="Z836" s="64" t="str">
        <f t="shared" si="25"/>
        <v/>
      </c>
      <c r="AA836" s="44"/>
      <c r="AB836" s="44"/>
      <c r="AC836" s="44"/>
    </row>
    <row r="837" spans="6:29" x14ac:dyDescent="0.25">
      <c r="F837" s="51" t="str">
        <f>IFERROR(VLOOKUP(D837,'Tabelas auxiliares'!$A$3:$B$61,2,FALSE),"")</f>
        <v/>
      </c>
      <c r="G837" s="51" t="str">
        <f>IFERROR(VLOOKUP($B837,'Tabelas auxiliares'!$A$65:$C$102,2,FALSE),"")</f>
        <v/>
      </c>
      <c r="H837" s="51" t="str">
        <f>IFERROR(VLOOKUP($B837,'Tabelas auxiliares'!$A$65:$C$102,3,FALSE),"")</f>
        <v/>
      </c>
      <c r="X837" s="51" t="str">
        <f t="shared" si="26"/>
        <v/>
      </c>
      <c r="Y837" s="51" t="str">
        <f>IF(T837="","",IF(T837&lt;&gt;'Tabelas auxiliares'!$B$236,"FOLHA DE PESSOAL",IF(X837='Tabelas auxiliares'!$A$237,"CUSTEIO",IF(X837='Tabelas auxiliares'!$A$236,"INVESTIMENTO","ERRO - VERIFICAR"))))</f>
        <v/>
      </c>
      <c r="Z837" s="64" t="str">
        <f t="shared" ref="Z837:Z900" si="27">IF(AA837+AB837+AC837&lt;&gt;0,AA837+AB837+AC837,"")</f>
        <v/>
      </c>
      <c r="AA837" s="44"/>
      <c r="AB837" s="44"/>
      <c r="AC837" s="44"/>
    </row>
    <row r="838" spans="6:29" x14ac:dyDescent="0.25">
      <c r="F838" s="51" t="str">
        <f>IFERROR(VLOOKUP(D838,'Tabelas auxiliares'!$A$3:$B$61,2,FALSE),"")</f>
        <v/>
      </c>
      <c r="G838" s="51" t="str">
        <f>IFERROR(VLOOKUP($B838,'Tabelas auxiliares'!$A$65:$C$102,2,FALSE),"")</f>
        <v/>
      </c>
      <c r="H838" s="51" t="str">
        <f>IFERROR(VLOOKUP($B838,'Tabelas auxiliares'!$A$65:$C$102,3,FALSE),"")</f>
        <v/>
      </c>
      <c r="X838" s="51" t="str">
        <f t="shared" si="26"/>
        <v/>
      </c>
      <c r="Y838" s="51" t="str">
        <f>IF(T838="","",IF(T838&lt;&gt;'Tabelas auxiliares'!$B$236,"FOLHA DE PESSOAL",IF(X838='Tabelas auxiliares'!$A$237,"CUSTEIO",IF(X838='Tabelas auxiliares'!$A$236,"INVESTIMENTO","ERRO - VERIFICAR"))))</f>
        <v/>
      </c>
      <c r="Z838" s="64" t="str">
        <f t="shared" si="27"/>
        <v/>
      </c>
      <c r="AA838" s="44"/>
      <c r="AB838" s="44"/>
      <c r="AC838" s="44"/>
    </row>
    <row r="839" spans="6:29" x14ac:dyDescent="0.25">
      <c r="F839" s="51" t="str">
        <f>IFERROR(VLOOKUP(D839,'Tabelas auxiliares'!$A$3:$B$61,2,FALSE),"")</f>
        <v/>
      </c>
      <c r="G839" s="51" t="str">
        <f>IFERROR(VLOOKUP($B839,'Tabelas auxiliares'!$A$65:$C$102,2,FALSE),"")</f>
        <v/>
      </c>
      <c r="H839" s="51" t="str">
        <f>IFERROR(VLOOKUP($B839,'Tabelas auxiliares'!$A$65:$C$102,3,FALSE),"")</f>
        <v/>
      </c>
      <c r="X839" s="51" t="str">
        <f t="shared" si="26"/>
        <v/>
      </c>
      <c r="Y839" s="51" t="str">
        <f>IF(T839="","",IF(T839&lt;&gt;'Tabelas auxiliares'!$B$236,"FOLHA DE PESSOAL",IF(X839='Tabelas auxiliares'!$A$237,"CUSTEIO",IF(X839='Tabelas auxiliares'!$A$236,"INVESTIMENTO","ERRO - VERIFICAR"))))</f>
        <v/>
      </c>
      <c r="Z839" s="64" t="str">
        <f t="shared" si="27"/>
        <v/>
      </c>
      <c r="AA839" s="44"/>
      <c r="AB839" s="44"/>
      <c r="AC839" s="44"/>
    </row>
    <row r="840" spans="6:29" x14ac:dyDescent="0.25">
      <c r="F840" s="51" t="str">
        <f>IFERROR(VLOOKUP(D840,'Tabelas auxiliares'!$A$3:$B$61,2,FALSE),"")</f>
        <v/>
      </c>
      <c r="G840" s="51" t="str">
        <f>IFERROR(VLOOKUP($B840,'Tabelas auxiliares'!$A$65:$C$102,2,FALSE),"")</f>
        <v/>
      </c>
      <c r="H840" s="51" t="str">
        <f>IFERROR(VLOOKUP($B840,'Tabelas auxiliares'!$A$65:$C$102,3,FALSE),"")</f>
        <v/>
      </c>
      <c r="X840" s="51" t="str">
        <f t="shared" si="26"/>
        <v/>
      </c>
      <c r="Y840" s="51" t="str">
        <f>IF(T840="","",IF(T840&lt;&gt;'Tabelas auxiliares'!$B$236,"FOLHA DE PESSOAL",IF(X840='Tabelas auxiliares'!$A$237,"CUSTEIO",IF(X840='Tabelas auxiliares'!$A$236,"INVESTIMENTO","ERRO - VERIFICAR"))))</f>
        <v/>
      </c>
      <c r="Z840" s="64" t="str">
        <f t="shared" si="27"/>
        <v/>
      </c>
      <c r="AA840" s="44"/>
      <c r="AB840" s="44"/>
      <c r="AC840" s="44"/>
    </row>
    <row r="841" spans="6:29" x14ac:dyDescent="0.25">
      <c r="F841" s="51" t="str">
        <f>IFERROR(VLOOKUP(D841,'Tabelas auxiliares'!$A$3:$B$61,2,FALSE),"")</f>
        <v/>
      </c>
      <c r="G841" s="51" t="str">
        <f>IFERROR(VLOOKUP($B841,'Tabelas auxiliares'!$A$65:$C$102,2,FALSE),"")</f>
        <v/>
      </c>
      <c r="H841" s="51" t="str">
        <f>IFERROR(VLOOKUP($B841,'Tabelas auxiliares'!$A$65:$C$102,3,FALSE),"")</f>
        <v/>
      </c>
      <c r="X841" s="51" t="str">
        <f t="shared" si="26"/>
        <v/>
      </c>
      <c r="Y841" s="51" t="str">
        <f>IF(T841="","",IF(T841&lt;&gt;'Tabelas auxiliares'!$B$236,"FOLHA DE PESSOAL",IF(X841='Tabelas auxiliares'!$A$237,"CUSTEIO",IF(X841='Tabelas auxiliares'!$A$236,"INVESTIMENTO","ERRO - VERIFICAR"))))</f>
        <v/>
      </c>
      <c r="Z841" s="64" t="str">
        <f t="shared" si="27"/>
        <v/>
      </c>
      <c r="AA841" s="44"/>
      <c r="AB841" s="44"/>
      <c r="AC841" s="44"/>
    </row>
    <row r="842" spans="6:29" x14ac:dyDescent="0.25">
      <c r="F842" s="51" t="str">
        <f>IFERROR(VLOOKUP(D842,'Tabelas auxiliares'!$A$3:$B$61,2,FALSE),"")</f>
        <v/>
      </c>
      <c r="G842" s="51" t="str">
        <f>IFERROR(VLOOKUP($B842,'Tabelas auxiliares'!$A$65:$C$102,2,FALSE),"")</f>
        <v/>
      </c>
      <c r="H842" s="51" t="str">
        <f>IFERROR(VLOOKUP($B842,'Tabelas auxiliares'!$A$65:$C$102,3,FALSE),"")</f>
        <v/>
      </c>
      <c r="X842" s="51" t="str">
        <f t="shared" si="26"/>
        <v/>
      </c>
      <c r="Y842" s="51" t="str">
        <f>IF(T842="","",IF(T842&lt;&gt;'Tabelas auxiliares'!$B$236,"FOLHA DE PESSOAL",IF(X842='Tabelas auxiliares'!$A$237,"CUSTEIO",IF(X842='Tabelas auxiliares'!$A$236,"INVESTIMENTO","ERRO - VERIFICAR"))))</f>
        <v/>
      </c>
      <c r="Z842" s="64" t="str">
        <f t="shared" si="27"/>
        <v/>
      </c>
      <c r="AA842" s="44"/>
      <c r="AB842" s="44"/>
      <c r="AC842" s="44"/>
    </row>
    <row r="843" spans="6:29" x14ac:dyDescent="0.25">
      <c r="F843" s="51" t="str">
        <f>IFERROR(VLOOKUP(D843,'Tabelas auxiliares'!$A$3:$B$61,2,FALSE),"")</f>
        <v/>
      </c>
      <c r="G843" s="51" t="str">
        <f>IFERROR(VLOOKUP($B843,'Tabelas auxiliares'!$A$65:$C$102,2,FALSE),"")</f>
        <v/>
      </c>
      <c r="H843" s="51" t="str">
        <f>IFERROR(VLOOKUP($B843,'Tabelas auxiliares'!$A$65:$C$102,3,FALSE),"")</f>
        <v/>
      </c>
      <c r="X843" s="51" t="str">
        <f t="shared" si="26"/>
        <v/>
      </c>
      <c r="Y843" s="51" t="str">
        <f>IF(T843="","",IF(T843&lt;&gt;'Tabelas auxiliares'!$B$236,"FOLHA DE PESSOAL",IF(X843='Tabelas auxiliares'!$A$237,"CUSTEIO",IF(X843='Tabelas auxiliares'!$A$236,"INVESTIMENTO","ERRO - VERIFICAR"))))</f>
        <v/>
      </c>
      <c r="Z843" s="64" t="str">
        <f t="shared" si="27"/>
        <v/>
      </c>
      <c r="AA843" s="44"/>
      <c r="AB843" s="44"/>
      <c r="AC843" s="44"/>
    </row>
    <row r="844" spans="6:29" x14ac:dyDescent="0.25">
      <c r="F844" s="51" t="str">
        <f>IFERROR(VLOOKUP(D844,'Tabelas auxiliares'!$A$3:$B$61,2,FALSE),"")</f>
        <v/>
      </c>
      <c r="G844" s="51" t="str">
        <f>IFERROR(VLOOKUP($B844,'Tabelas auxiliares'!$A$65:$C$102,2,FALSE),"")</f>
        <v/>
      </c>
      <c r="H844" s="51" t="str">
        <f>IFERROR(VLOOKUP($B844,'Tabelas auxiliares'!$A$65:$C$102,3,FALSE),"")</f>
        <v/>
      </c>
      <c r="X844" s="51" t="str">
        <f t="shared" si="26"/>
        <v/>
      </c>
      <c r="Y844" s="51" t="str">
        <f>IF(T844="","",IF(T844&lt;&gt;'Tabelas auxiliares'!$B$236,"FOLHA DE PESSOAL",IF(X844='Tabelas auxiliares'!$A$237,"CUSTEIO",IF(X844='Tabelas auxiliares'!$A$236,"INVESTIMENTO","ERRO - VERIFICAR"))))</f>
        <v/>
      </c>
      <c r="Z844" s="64" t="str">
        <f t="shared" si="27"/>
        <v/>
      </c>
      <c r="AA844" s="44"/>
      <c r="AB844" s="44"/>
      <c r="AC844" s="44"/>
    </row>
    <row r="845" spans="6:29" x14ac:dyDescent="0.25">
      <c r="F845" s="51" t="str">
        <f>IFERROR(VLOOKUP(D845,'Tabelas auxiliares'!$A$3:$B$61,2,FALSE),"")</f>
        <v/>
      </c>
      <c r="G845" s="51" t="str">
        <f>IFERROR(VLOOKUP($B845,'Tabelas auxiliares'!$A$65:$C$102,2,FALSE),"")</f>
        <v/>
      </c>
      <c r="H845" s="51" t="str">
        <f>IFERROR(VLOOKUP($B845,'Tabelas auxiliares'!$A$65:$C$102,3,FALSE),"")</f>
        <v/>
      </c>
      <c r="X845" s="51" t="str">
        <f t="shared" si="26"/>
        <v/>
      </c>
      <c r="Y845" s="51" t="str">
        <f>IF(T845="","",IF(T845&lt;&gt;'Tabelas auxiliares'!$B$236,"FOLHA DE PESSOAL",IF(X845='Tabelas auxiliares'!$A$237,"CUSTEIO",IF(X845='Tabelas auxiliares'!$A$236,"INVESTIMENTO","ERRO - VERIFICAR"))))</f>
        <v/>
      </c>
      <c r="Z845" s="64" t="str">
        <f t="shared" si="27"/>
        <v/>
      </c>
      <c r="AA845" s="44"/>
      <c r="AB845" s="44"/>
      <c r="AC845" s="44"/>
    </row>
    <row r="846" spans="6:29" x14ac:dyDescent="0.25">
      <c r="F846" s="51" t="str">
        <f>IFERROR(VLOOKUP(D846,'Tabelas auxiliares'!$A$3:$B$61,2,FALSE),"")</f>
        <v/>
      </c>
      <c r="G846" s="51" t="str">
        <f>IFERROR(VLOOKUP($B846,'Tabelas auxiliares'!$A$65:$C$102,2,FALSE),"")</f>
        <v/>
      </c>
      <c r="H846" s="51" t="str">
        <f>IFERROR(VLOOKUP($B846,'Tabelas auxiliares'!$A$65:$C$102,3,FALSE),"")</f>
        <v/>
      </c>
      <c r="X846" s="51" t="str">
        <f t="shared" si="26"/>
        <v/>
      </c>
      <c r="Y846" s="51" t="str">
        <f>IF(T846="","",IF(T846&lt;&gt;'Tabelas auxiliares'!$B$236,"FOLHA DE PESSOAL",IF(X846='Tabelas auxiliares'!$A$237,"CUSTEIO",IF(X846='Tabelas auxiliares'!$A$236,"INVESTIMENTO","ERRO - VERIFICAR"))))</f>
        <v/>
      </c>
      <c r="Z846" s="64" t="str">
        <f t="shared" si="27"/>
        <v/>
      </c>
      <c r="AA846" s="44"/>
      <c r="AB846" s="44"/>
      <c r="AC846" s="44"/>
    </row>
    <row r="847" spans="6:29" x14ac:dyDescent="0.25">
      <c r="F847" s="51" t="str">
        <f>IFERROR(VLOOKUP(D847,'Tabelas auxiliares'!$A$3:$B$61,2,FALSE),"")</f>
        <v/>
      </c>
      <c r="G847" s="51" t="str">
        <f>IFERROR(VLOOKUP($B847,'Tabelas auxiliares'!$A$65:$C$102,2,FALSE),"")</f>
        <v/>
      </c>
      <c r="H847" s="51" t="str">
        <f>IFERROR(VLOOKUP($B847,'Tabelas auxiliares'!$A$65:$C$102,3,FALSE),"")</f>
        <v/>
      </c>
      <c r="X847" s="51" t="str">
        <f t="shared" si="26"/>
        <v/>
      </c>
      <c r="Y847" s="51" t="str">
        <f>IF(T847="","",IF(T847&lt;&gt;'Tabelas auxiliares'!$B$236,"FOLHA DE PESSOAL",IF(X847='Tabelas auxiliares'!$A$237,"CUSTEIO",IF(X847='Tabelas auxiliares'!$A$236,"INVESTIMENTO","ERRO - VERIFICAR"))))</f>
        <v/>
      </c>
      <c r="Z847" s="64" t="str">
        <f t="shared" si="27"/>
        <v/>
      </c>
      <c r="AA847" s="44"/>
      <c r="AB847" s="44"/>
      <c r="AC847" s="44"/>
    </row>
    <row r="848" spans="6:29" x14ac:dyDescent="0.25">
      <c r="F848" s="51" t="str">
        <f>IFERROR(VLOOKUP(D848,'Tabelas auxiliares'!$A$3:$B$61,2,FALSE),"")</f>
        <v/>
      </c>
      <c r="G848" s="51" t="str">
        <f>IFERROR(VLOOKUP($B848,'Tabelas auxiliares'!$A$65:$C$102,2,FALSE),"")</f>
        <v/>
      </c>
      <c r="H848" s="51" t="str">
        <f>IFERROR(VLOOKUP($B848,'Tabelas auxiliares'!$A$65:$C$102,3,FALSE),"")</f>
        <v/>
      </c>
      <c r="X848" s="51" t="str">
        <f t="shared" si="26"/>
        <v/>
      </c>
      <c r="Y848" s="51" t="str">
        <f>IF(T848="","",IF(T848&lt;&gt;'Tabelas auxiliares'!$B$236,"FOLHA DE PESSOAL",IF(X848='Tabelas auxiliares'!$A$237,"CUSTEIO",IF(X848='Tabelas auxiliares'!$A$236,"INVESTIMENTO","ERRO - VERIFICAR"))))</f>
        <v/>
      </c>
      <c r="Z848" s="64" t="str">
        <f t="shared" si="27"/>
        <v/>
      </c>
      <c r="AA848" s="44"/>
      <c r="AB848" s="44"/>
      <c r="AC848" s="44"/>
    </row>
    <row r="849" spans="6:29" x14ac:dyDescent="0.25">
      <c r="F849" s="51" t="str">
        <f>IFERROR(VLOOKUP(D849,'Tabelas auxiliares'!$A$3:$B$61,2,FALSE),"")</f>
        <v/>
      </c>
      <c r="G849" s="51" t="str">
        <f>IFERROR(VLOOKUP($B849,'Tabelas auxiliares'!$A$65:$C$102,2,FALSE),"")</f>
        <v/>
      </c>
      <c r="H849" s="51" t="str">
        <f>IFERROR(VLOOKUP($B849,'Tabelas auxiliares'!$A$65:$C$102,3,FALSE),"")</f>
        <v/>
      </c>
      <c r="X849" s="51" t="str">
        <f t="shared" si="26"/>
        <v/>
      </c>
      <c r="Y849" s="51" t="str">
        <f>IF(T849="","",IF(T849&lt;&gt;'Tabelas auxiliares'!$B$236,"FOLHA DE PESSOAL",IF(X849='Tabelas auxiliares'!$A$237,"CUSTEIO",IF(X849='Tabelas auxiliares'!$A$236,"INVESTIMENTO","ERRO - VERIFICAR"))))</f>
        <v/>
      </c>
      <c r="Z849" s="64" t="str">
        <f t="shared" si="27"/>
        <v/>
      </c>
      <c r="AA849" s="44"/>
      <c r="AB849" s="44"/>
      <c r="AC849" s="44"/>
    </row>
    <row r="850" spans="6:29" x14ac:dyDescent="0.25">
      <c r="F850" s="51" t="str">
        <f>IFERROR(VLOOKUP(D850,'Tabelas auxiliares'!$A$3:$B$61,2,FALSE),"")</f>
        <v/>
      </c>
      <c r="G850" s="51" t="str">
        <f>IFERROR(VLOOKUP($B850,'Tabelas auxiliares'!$A$65:$C$102,2,FALSE),"")</f>
        <v/>
      </c>
      <c r="H850" s="51" t="str">
        <f>IFERROR(VLOOKUP($B850,'Tabelas auxiliares'!$A$65:$C$102,3,FALSE),"")</f>
        <v/>
      </c>
      <c r="X850" s="51" t="str">
        <f t="shared" si="26"/>
        <v/>
      </c>
      <c r="Y850" s="51" t="str">
        <f>IF(T850="","",IF(T850&lt;&gt;'Tabelas auxiliares'!$B$236,"FOLHA DE PESSOAL",IF(X850='Tabelas auxiliares'!$A$237,"CUSTEIO",IF(X850='Tabelas auxiliares'!$A$236,"INVESTIMENTO","ERRO - VERIFICAR"))))</f>
        <v/>
      </c>
      <c r="Z850" s="64" t="str">
        <f t="shared" si="27"/>
        <v/>
      </c>
      <c r="AA850" s="44"/>
      <c r="AB850" s="44"/>
      <c r="AC850" s="44"/>
    </row>
    <row r="851" spans="6:29" x14ac:dyDescent="0.25">
      <c r="F851" s="51" t="str">
        <f>IFERROR(VLOOKUP(D851,'Tabelas auxiliares'!$A$3:$B$61,2,FALSE),"")</f>
        <v/>
      </c>
      <c r="G851" s="51" t="str">
        <f>IFERROR(VLOOKUP($B851,'Tabelas auxiliares'!$A$65:$C$102,2,FALSE),"")</f>
        <v/>
      </c>
      <c r="H851" s="51" t="str">
        <f>IFERROR(VLOOKUP($B851,'Tabelas auxiliares'!$A$65:$C$102,3,FALSE),"")</f>
        <v/>
      </c>
      <c r="X851" s="51" t="str">
        <f t="shared" si="26"/>
        <v/>
      </c>
      <c r="Y851" s="51" t="str">
        <f>IF(T851="","",IF(T851&lt;&gt;'Tabelas auxiliares'!$B$236,"FOLHA DE PESSOAL",IF(X851='Tabelas auxiliares'!$A$237,"CUSTEIO",IF(X851='Tabelas auxiliares'!$A$236,"INVESTIMENTO","ERRO - VERIFICAR"))))</f>
        <v/>
      </c>
      <c r="Z851" s="64" t="str">
        <f t="shared" si="27"/>
        <v/>
      </c>
      <c r="AA851" s="44"/>
      <c r="AB851" s="44"/>
      <c r="AC851" s="44"/>
    </row>
    <row r="852" spans="6:29" x14ac:dyDescent="0.25">
      <c r="F852" s="51" t="str">
        <f>IFERROR(VLOOKUP(D852,'Tabelas auxiliares'!$A$3:$B$61,2,FALSE),"")</f>
        <v/>
      </c>
      <c r="G852" s="51" t="str">
        <f>IFERROR(VLOOKUP($B852,'Tabelas auxiliares'!$A$65:$C$102,2,FALSE),"")</f>
        <v/>
      </c>
      <c r="H852" s="51" t="str">
        <f>IFERROR(VLOOKUP($B852,'Tabelas auxiliares'!$A$65:$C$102,3,FALSE),"")</f>
        <v/>
      </c>
      <c r="X852" s="51" t="str">
        <f t="shared" si="26"/>
        <v/>
      </c>
      <c r="Y852" s="51" t="str">
        <f>IF(T852="","",IF(T852&lt;&gt;'Tabelas auxiliares'!$B$236,"FOLHA DE PESSOAL",IF(X852='Tabelas auxiliares'!$A$237,"CUSTEIO",IF(X852='Tabelas auxiliares'!$A$236,"INVESTIMENTO","ERRO - VERIFICAR"))))</f>
        <v/>
      </c>
      <c r="Z852" s="64" t="str">
        <f t="shared" si="27"/>
        <v/>
      </c>
      <c r="AA852" s="44"/>
      <c r="AB852" s="44"/>
      <c r="AC852" s="44"/>
    </row>
    <row r="853" spans="6:29" x14ac:dyDescent="0.25">
      <c r="F853" s="51" t="str">
        <f>IFERROR(VLOOKUP(D853,'Tabelas auxiliares'!$A$3:$B$61,2,FALSE),"")</f>
        <v/>
      </c>
      <c r="G853" s="51" t="str">
        <f>IFERROR(VLOOKUP($B853,'Tabelas auxiliares'!$A$65:$C$102,2,FALSE),"")</f>
        <v/>
      </c>
      <c r="H853" s="51" t="str">
        <f>IFERROR(VLOOKUP($B853,'Tabelas auxiliares'!$A$65:$C$102,3,FALSE),"")</f>
        <v/>
      </c>
      <c r="X853" s="51" t="str">
        <f t="shared" si="26"/>
        <v/>
      </c>
      <c r="Y853" s="51" t="str">
        <f>IF(T853="","",IF(T853&lt;&gt;'Tabelas auxiliares'!$B$236,"FOLHA DE PESSOAL",IF(X853='Tabelas auxiliares'!$A$237,"CUSTEIO",IF(X853='Tabelas auxiliares'!$A$236,"INVESTIMENTO","ERRO - VERIFICAR"))))</f>
        <v/>
      </c>
      <c r="Z853" s="64" t="str">
        <f t="shared" si="27"/>
        <v/>
      </c>
      <c r="AA853" s="44"/>
      <c r="AB853" s="44"/>
      <c r="AC853" s="44"/>
    </row>
    <row r="854" spans="6:29" x14ac:dyDescent="0.25">
      <c r="F854" s="51" t="str">
        <f>IFERROR(VLOOKUP(D854,'Tabelas auxiliares'!$A$3:$B$61,2,FALSE),"")</f>
        <v/>
      </c>
      <c r="G854" s="51" t="str">
        <f>IFERROR(VLOOKUP($B854,'Tabelas auxiliares'!$A$65:$C$102,2,FALSE),"")</f>
        <v/>
      </c>
      <c r="H854" s="51" t="str">
        <f>IFERROR(VLOOKUP($B854,'Tabelas auxiliares'!$A$65:$C$102,3,FALSE),"")</f>
        <v/>
      </c>
      <c r="X854" s="51" t="str">
        <f t="shared" si="26"/>
        <v/>
      </c>
      <c r="Y854" s="51" t="str">
        <f>IF(T854="","",IF(T854&lt;&gt;'Tabelas auxiliares'!$B$236,"FOLHA DE PESSOAL",IF(X854='Tabelas auxiliares'!$A$237,"CUSTEIO",IF(X854='Tabelas auxiliares'!$A$236,"INVESTIMENTO","ERRO - VERIFICAR"))))</f>
        <v/>
      </c>
      <c r="Z854" s="64" t="str">
        <f t="shared" si="27"/>
        <v/>
      </c>
      <c r="AA854" s="44"/>
      <c r="AB854" s="44"/>
      <c r="AC854" s="44"/>
    </row>
    <row r="855" spans="6:29" x14ac:dyDescent="0.25">
      <c r="F855" s="51" t="str">
        <f>IFERROR(VLOOKUP(D855,'Tabelas auxiliares'!$A$3:$B$61,2,FALSE),"")</f>
        <v/>
      </c>
      <c r="G855" s="51" t="str">
        <f>IFERROR(VLOOKUP($B855,'Tabelas auxiliares'!$A$65:$C$102,2,FALSE),"")</f>
        <v/>
      </c>
      <c r="H855" s="51" t="str">
        <f>IFERROR(VLOOKUP($B855,'Tabelas auxiliares'!$A$65:$C$102,3,FALSE),"")</f>
        <v/>
      </c>
      <c r="X855" s="51" t="str">
        <f t="shared" si="26"/>
        <v/>
      </c>
      <c r="Y855" s="51" t="str">
        <f>IF(T855="","",IF(T855&lt;&gt;'Tabelas auxiliares'!$B$236,"FOLHA DE PESSOAL",IF(X855='Tabelas auxiliares'!$A$237,"CUSTEIO",IF(X855='Tabelas auxiliares'!$A$236,"INVESTIMENTO","ERRO - VERIFICAR"))))</f>
        <v/>
      </c>
      <c r="Z855" s="64" t="str">
        <f t="shared" si="27"/>
        <v/>
      </c>
      <c r="AA855" s="44"/>
      <c r="AB855" s="44"/>
      <c r="AC855" s="44"/>
    </row>
    <row r="856" spans="6:29" x14ac:dyDescent="0.25">
      <c r="F856" s="51" t="str">
        <f>IFERROR(VLOOKUP(D856,'Tabelas auxiliares'!$A$3:$B$61,2,FALSE),"")</f>
        <v/>
      </c>
      <c r="G856" s="51" t="str">
        <f>IFERROR(VLOOKUP($B856,'Tabelas auxiliares'!$A$65:$C$102,2,FALSE),"")</f>
        <v/>
      </c>
      <c r="H856" s="51" t="str">
        <f>IFERROR(VLOOKUP($B856,'Tabelas auxiliares'!$A$65:$C$102,3,FALSE),"")</f>
        <v/>
      </c>
      <c r="X856" s="51" t="str">
        <f t="shared" si="26"/>
        <v/>
      </c>
      <c r="Y856" s="51" t="str">
        <f>IF(T856="","",IF(T856&lt;&gt;'Tabelas auxiliares'!$B$236,"FOLHA DE PESSOAL",IF(X856='Tabelas auxiliares'!$A$237,"CUSTEIO",IF(X856='Tabelas auxiliares'!$A$236,"INVESTIMENTO","ERRO - VERIFICAR"))))</f>
        <v/>
      </c>
      <c r="Z856" s="64" t="str">
        <f t="shared" si="27"/>
        <v/>
      </c>
      <c r="AA856" s="44"/>
      <c r="AB856" s="44"/>
      <c r="AC856" s="44"/>
    </row>
    <row r="857" spans="6:29" x14ac:dyDescent="0.25">
      <c r="F857" s="51" t="str">
        <f>IFERROR(VLOOKUP(D857,'Tabelas auxiliares'!$A$3:$B$61,2,FALSE),"")</f>
        <v/>
      </c>
      <c r="G857" s="51" t="str">
        <f>IFERROR(VLOOKUP($B857,'Tabelas auxiliares'!$A$65:$C$102,2,FALSE),"")</f>
        <v/>
      </c>
      <c r="H857" s="51" t="str">
        <f>IFERROR(VLOOKUP($B857,'Tabelas auxiliares'!$A$65:$C$102,3,FALSE),"")</f>
        <v/>
      </c>
      <c r="X857" s="51" t="str">
        <f t="shared" si="26"/>
        <v/>
      </c>
      <c r="Y857" s="51" t="str">
        <f>IF(T857="","",IF(T857&lt;&gt;'Tabelas auxiliares'!$B$236,"FOLHA DE PESSOAL",IF(X857='Tabelas auxiliares'!$A$237,"CUSTEIO",IF(X857='Tabelas auxiliares'!$A$236,"INVESTIMENTO","ERRO - VERIFICAR"))))</f>
        <v/>
      </c>
      <c r="Z857" s="64" t="str">
        <f t="shared" si="27"/>
        <v/>
      </c>
      <c r="AA857" s="44"/>
      <c r="AB857" s="44"/>
      <c r="AC857" s="44"/>
    </row>
    <row r="858" spans="6:29" x14ac:dyDescent="0.25">
      <c r="F858" s="51" t="str">
        <f>IFERROR(VLOOKUP(D858,'Tabelas auxiliares'!$A$3:$B$61,2,FALSE),"")</f>
        <v/>
      </c>
      <c r="G858" s="51" t="str">
        <f>IFERROR(VLOOKUP($B858,'Tabelas auxiliares'!$A$65:$C$102,2,FALSE),"")</f>
        <v/>
      </c>
      <c r="H858" s="51" t="str">
        <f>IFERROR(VLOOKUP($B858,'Tabelas auxiliares'!$A$65:$C$102,3,FALSE),"")</f>
        <v/>
      </c>
      <c r="X858" s="51" t="str">
        <f t="shared" si="26"/>
        <v/>
      </c>
      <c r="Y858" s="51" t="str">
        <f>IF(T858="","",IF(T858&lt;&gt;'Tabelas auxiliares'!$B$236,"FOLHA DE PESSOAL",IF(X858='Tabelas auxiliares'!$A$237,"CUSTEIO",IF(X858='Tabelas auxiliares'!$A$236,"INVESTIMENTO","ERRO - VERIFICAR"))))</f>
        <v/>
      </c>
      <c r="Z858" s="64" t="str">
        <f t="shared" si="27"/>
        <v/>
      </c>
      <c r="AA858" s="44"/>
      <c r="AB858" s="44"/>
      <c r="AC858" s="44"/>
    </row>
    <row r="859" spans="6:29" x14ac:dyDescent="0.25">
      <c r="F859" s="51" t="str">
        <f>IFERROR(VLOOKUP(D859,'Tabelas auxiliares'!$A$3:$B$61,2,FALSE),"")</f>
        <v/>
      </c>
      <c r="G859" s="51" t="str">
        <f>IFERROR(VLOOKUP($B859,'Tabelas auxiliares'!$A$65:$C$102,2,FALSE),"")</f>
        <v/>
      </c>
      <c r="H859" s="51" t="str">
        <f>IFERROR(VLOOKUP($B859,'Tabelas auxiliares'!$A$65:$C$102,3,FALSE),"")</f>
        <v/>
      </c>
      <c r="X859" s="51" t="str">
        <f t="shared" si="26"/>
        <v/>
      </c>
      <c r="Y859" s="51" t="str">
        <f>IF(T859="","",IF(T859&lt;&gt;'Tabelas auxiliares'!$B$236,"FOLHA DE PESSOAL",IF(X859='Tabelas auxiliares'!$A$237,"CUSTEIO",IF(X859='Tabelas auxiliares'!$A$236,"INVESTIMENTO","ERRO - VERIFICAR"))))</f>
        <v/>
      </c>
      <c r="Z859" s="64" t="str">
        <f t="shared" si="27"/>
        <v/>
      </c>
      <c r="AA859" s="44"/>
      <c r="AB859" s="44"/>
      <c r="AC859" s="44"/>
    </row>
    <row r="860" spans="6:29" x14ac:dyDescent="0.25">
      <c r="F860" s="51" t="str">
        <f>IFERROR(VLOOKUP(D860,'Tabelas auxiliares'!$A$3:$B$61,2,FALSE),"")</f>
        <v/>
      </c>
      <c r="G860" s="51" t="str">
        <f>IFERROR(VLOOKUP($B860,'Tabelas auxiliares'!$A$65:$C$102,2,FALSE),"")</f>
        <v/>
      </c>
      <c r="H860" s="51" t="str">
        <f>IFERROR(VLOOKUP($B860,'Tabelas auxiliares'!$A$65:$C$102,3,FALSE),"")</f>
        <v/>
      </c>
      <c r="X860" s="51" t="str">
        <f t="shared" si="26"/>
        <v/>
      </c>
      <c r="Y860" s="51" t="str">
        <f>IF(T860="","",IF(T860&lt;&gt;'Tabelas auxiliares'!$B$236,"FOLHA DE PESSOAL",IF(X860='Tabelas auxiliares'!$A$237,"CUSTEIO",IF(X860='Tabelas auxiliares'!$A$236,"INVESTIMENTO","ERRO - VERIFICAR"))))</f>
        <v/>
      </c>
      <c r="Z860" s="64" t="str">
        <f t="shared" si="27"/>
        <v/>
      </c>
      <c r="AA860" s="44"/>
      <c r="AB860" s="44"/>
      <c r="AC860" s="44"/>
    </row>
    <row r="861" spans="6:29" x14ac:dyDescent="0.25">
      <c r="F861" s="51" t="str">
        <f>IFERROR(VLOOKUP(D861,'Tabelas auxiliares'!$A$3:$B$61,2,FALSE),"")</f>
        <v/>
      </c>
      <c r="G861" s="51" t="str">
        <f>IFERROR(VLOOKUP($B861,'Tabelas auxiliares'!$A$65:$C$102,2,FALSE),"")</f>
        <v/>
      </c>
      <c r="H861" s="51" t="str">
        <f>IFERROR(VLOOKUP($B861,'Tabelas auxiliares'!$A$65:$C$102,3,FALSE),"")</f>
        <v/>
      </c>
      <c r="X861" s="51" t="str">
        <f t="shared" si="26"/>
        <v/>
      </c>
      <c r="Y861" s="51" t="str">
        <f>IF(T861="","",IF(T861&lt;&gt;'Tabelas auxiliares'!$B$236,"FOLHA DE PESSOAL",IF(X861='Tabelas auxiliares'!$A$237,"CUSTEIO",IF(X861='Tabelas auxiliares'!$A$236,"INVESTIMENTO","ERRO - VERIFICAR"))))</f>
        <v/>
      </c>
      <c r="Z861" s="64" t="str">
        <f t="shared" si="27"/>
        <v/>
      </c>
      <c r="AA861" s="44"/>
      <c r="AB861" s="44"/>
      <c r="AC861" s="44"/>
    </row>
    <row r="862" spans="6:29" x14ac:dyDescent="0.25">
      <c r="F862" s="51" t="str">
        <f>IFERROR(VLOOKUP(D862,'Tabelas auxiliares'!$A$3:$B$61,2,FALSE),"")</f>
        <v/>
      </c>
      <c r="G862" s="51" t="str">
        <f>IFERROR(VLOOKUP($B862,'Tabelas auxiliares'!$A$65:$C$102,2,FALSE),"")</f>
        <v/>
      </c>
      <c r="H862" s="51" t="str">
        <f>IFERROR(VLOOKUP($B862,'Tabelas auxiliares'!$A$65:$C$102,3,FALSE),"")</f>
        <v/>
      </c>
      <c r="X862" s="51" t="str">
        <f t="shared" si="26"/>
        <v/>
      </c>
      <c r="Y862" s="51" t="str">
        <f>IF(T862="","",IF(T862&lt;&gt;'Tabelas auxiliares'!$B$236,"FOLHA DE PESSOAL",IF(X862='Tabelas auxiliares'!$A$237,"CUSTEIO",IF(X862='Tabelas auxiliares'!$A$236,"INVESTIMENTO","ERRO - VERIFICAR"))))</f>
        <v/>
      </c>
      <c r="Z862" s="64" t="str">
        <f t="shared" si="27"/>
        <v/>
      </c>
      <c r="AA862" s="44"/>
      <c r="AB862" s="44"/>
      <c r="AC862" s="44"/>
    </row>
    <row r="863" spans="6:29" x14ac:dyDescent="0.25">
      <c r="F863" s="51" t="str">
        <f>IFERROR(VLOOKUP(D863,'Tabelas auxiliares'!$A$3:$B$61,2,FALSE),"")</f>
        <v/>
      </c>
      <c r="G863" s="51" t="str">
        <f>IFERROR(VLOOKUP($B863,'Tabelas auxiliares'!$A$65:$C$102,2,FALSE),"")</f>
        <v/>
      </c>
      <c r="H863" s="51" t="str">
        <f>IFERROR(VLOOKUP($B863,'Tabelas auxiliares'!$A$65:$C$102,3,FALSE),"")</f>
        <v/>
      </c>
      <c r="X863" s="51" t="str">
        <f t="shared" si="26"/>
        <v/>
      </c>
      <c r="Y863" s="51" t="str">
        <f>IF(T863="","",IF(T863&lt;&gt;'Tabelas auxiliares'!$B$236,"FOLHA DE PESSOAL",IF(X863='Tabelas auxiliares'!$A$237,"CUSTEIO",IF(X863='Tabelas auxiliares'!$A$236,"INVESTIMENTO","ERRO - VERIFICAR"))))</f>
        <v/>
      </c>
      <c r="Z863" s="64" t="str">
        <f t="shared" si="27"/>
        <v/>
      </c>
      <c r="AA863" s="44"/>
      <c r="AB863" s="44"/>
      <c r="AC863" s="44"/>
    </row>
    <row r="864" spans="6:29" x14ac:dyDescent="0.25">
      <c r="F864" s="51" t="str">
        <f>IFERROR(VLOOKUP(D864,'Tabelas auxiliares'!$A$3:$B$61,2,FALSE),"")</f>
        <v/>
      </c>
      <c r="G864" s="51" t="str">
        <f>IFERROR(VLOOKUP($B864,'Tabelas auxiliares'!$A$65:$C$102,2,FALSE),"")</f>
        <v/>
      </c>
      <c r="H864" s="51" t="str">
        <f>IFERROR(VLOOKUP($B864,'Tabelas auxiliares'!$A$65:$C$102,3,FALSE),"")</f>
        <v/>
      </c>
      <c r="X864" s="51" t="str">
        <f t="shared" si="26"/>
        <v/>
      </c>
      <c r="Y864" s="51" t="str">
        <f>IF(T864="","",IF(T864&lt;&gt;'Tabelas auxiliares'!$B$236,"FOLHA DE PESSOAL",IF(X864='Tabelas auxiliares'!$A$237,"CUSTEIO",IF(X864='Tabelas auxiliares'!$A$236,"INVESTIMENTO","ERRO - VERIFICAR"))))</f>
        <v/>
      </c>
      <c r="Z864" s="64" t="str">
        <f t="shared" si="27"/>
        <v/>
      </c>
      <c r="AA864" s="44"/>
      <c r="AB864" s="44"/>
      <c r="AC864" s="44"/>
    </row>
    <row r="865" spans="6:29" x14ac:dyDescent="0.25">
      <c r="F865" s="51" t="str">
        <f>IFERROR(VLOOKUP(D865,'Tabelas auxiliares'!$A$3:$B$61,2,FALSE),"")</f>
        <v/>
      </c>
      <c r="G865" s="51" t="str">
        <f>IFERROR(VLOOKUP($B865,'Tabelas auxiliares'!$A$65:$C$102,2,FALSE),"")</f>
        <v/>
      </c>
      <c r="H865" s="51" t="str">
        <f>IFERROR(VLOOKUP($B865,'Tabelas auxiliares'!$A$65:$C$102,3,FALSE),"")</f>
        <v/>
      </c>
      <c r="X865" s="51" t="str">
        <f t="shared" si="26"/>
        <v/>
      </c>
      <c r="Y865" s="51" t="str">
        <f>IF(T865="","",IF(T865&lt;&gt;'Tabelas auxiliares'!$B$236,"FOLHA DE PESSOAL",IF(X865='Tabelas auxiliares'!$A$237,"CUSTEIO",IF(X865='Tabelas auxiliares'!$A$236,"INVESTIMENTO","ERRO - VERIFICAR"))))</f>
        <v/>
      </c>
      <c r="Z865" s="64" t="str">
        <f t="shared" si="27"/>
        <v/>
      </c>
      <c r="AA865" s="44"/>
      <c r="AB865" s="44"/>
      <c r="AC865" s="44"/>
    </row>
    <row r="866" spans="6:29" x14ac:dyDescent="0.25">
      <c r="F866" s="51" t="str">
        <f>IFERROR(VLOOKUP(D866,'Tabelas auxiliares'!$A$3:$B$61,2,FALSE),"")</f>
        <v/>
      </c>
      <c r="G866" s="51" t="str">
        <f>IFERROR(VLOOKUP($B866,'Tabelas auxiliares'!$A$65:$C$102,2,FALSE),"")</f>
        <v/>
      </c>
      <c r="H866" s="51" t="str">
        <f>IFERROR(VLOOKUP($B866,'Tabelas auxiliares'!$A$65:$C$102,3,FALSE),"")</f>
        <v/>
      </c>
      <c r="X866" s="51" t="str">
        <f t="shared" si="26"/>
        <v/>
      </c>
      <c r="Y866" s="51" t="str">
        <f>IF(T866="","",IF(T866&lt;&gt;'Tabelas auxiliares'!$B$236,"FOLHA DE PESSOAL",IF(X866='Tabelas auxiliares'!$A$237,"CUSTEIO",IF(X866='Tabelas auxiliares'!$A$236,"INVESTIMENTO","ERRO - VERIFICAR"))))</f>
        <v/>
      </c>
      <c r="Z866" s="64" t="str">
        <f t="shared" si="27"/>
        <v/>
      </c>
      <c r="AA866" s="44"/>
      <c r="AB866" s="44"/>
      <c r="AC866" s="44"/>
    </row>
    <row r="867" spans="6:29" x14ac:dyDescent="0.25">
      <c r="F867" s="51" t="str">
        <f>IFERROR(VLOOKUP(D867,'Tabelas auxiliares'!$A$3:$B$61,2,FALSE),"")</f>
        <v/>
      </c>
      <c r="G867" s="51" t="str">
        <f>IFERROR(VLOOKUP($B867,'Tabelas auxiliares'!$A$65:$C$102,2,FALSE),"")</f>
        <v/>
      </c>
      <c r="H867" s="51" t="str">
        <f>IFERROR(VLOOKUP($B867,'Tabelas auxiliares'!$A$65:$C$102,3,FALSE),"")</f>
        <v/>
      </c>
      <c r="X867" s="51" t="str">
        <f t="shared" si="26"/>
        <v/>
      </c>
      <c r="Y867" s="51" t="str">
        <f>IF(T867="","",IF(T867&lt;&gt;'Tabelas auxiliares'!$B$236,"FOLHA DE PESSOAL",IF(X867='Tabelas auxiliares'!$A$237,"CUSTEIO",IF(X867='Tabelas auxiliares'!$A$236,"INVESTIMENTO","ERRO - VERIFICAR"))))</f>
        <v/>
      </c>
      <c r="Z867" s="64" t="str">
        <f t="shared" si="27"/>
        <v/>
      </c>
      <c r="AA867" s="44"/>
      <c r="AB867" s="44"/>
      <c r="AC867" s="44"/>
    </row>
    <row r="868" spans="6:29" x14ac:dyDescent="0.25">
      <c r="F868" s="51" t="str">
        <f>IFERROR(VLOOKUP(D868,'Tabelas auxiliares'!$A$3:$B$61,2,FALSE),"")</f>
        <v/>
      </c>
      <c r="G868" s="51" t="str">
        <f>IFERROR(VLOOKUP($B868,'Tabelas auxiliares'!$A$65:$C$102,2,FALSE),"")</f>
        <v/>
      </c>
      <c r="H868" s="51" t="str">
        <f>IFERROR(VLOOKUP($B868,'Tabelas auxiliares'!$A$65:$C$102,3,FALSE),"")</f>
        <v/>
      </c>
      <c r="X868" s="51" t="str">
        <f t="shared" si="26"/>
        <v/>
      </c>
      <c r="Y868" s="51" t="str">
        <f>IF(T868="","",IF(T868&lt;&gt;'Tabelas auxiliares'!$B$236,"FOLHA DE PESSOAL",IF(X868='Tabelas auxiliares'!$A$237,"CUSTEIO",IF(X868='Tabelas auxiliares'!$A$236,"INVESTIMENTO","ERRO - VERIFICAR"))))</f>
        <v/>
      </c>
      <c r="Z868" s="64" t="str">
        <f t="shared" si="27"/>
        <v/>
      </c>
      <c r="AA868" s="44"/>
      <c r="AB868" s="44"/>
      <c r="AC868" s="44"/>
    </row>
    <row r="869" spans="6:29" x14ac:dyDescent="0.25">
      <c r="F869" s="51" t="str">
        <f>IFERROR(VLOOKUP(D869,'Tabelas auxiliares'!$A$3:$B$61,2,FALSE),"")</f>
        <v/>
      </c>
      <c r="G869" s="51" t="str">
        <f>IFERROR(VLOOKUP($B869,'Tabelas auxiliares'!$A$65:$C$102,2,FALSE),"")</f>
        <v/>
      </c>
      <c r="H869" s="51" t="str">
        <f>IFERROR(VLOOKUP($B869,'Tabelas auxiliares'!$A$65:$C$102,3,FALSE),"")</f>
        <v/>
      </c>
      <c r="X869" s="51" t="str">
        <f t="shared" si="26"/>
        <v/>
      </c>
      <c r="Y869" s="51" t="str">
        <f>IF(T869="","",IF(T869&lt;&gt;'Tabelas auxiliares'!$B$236,"FOLHA DE PESSOAL",IF(X869='Tabelas auxiliares'!$A$237,"CUSTEIO",IF(X869='Tabelas auxiliares'!$A$236,"INVESTIMENTO","ERRO - VERIFICAR"))))</f>
        <v/>
      </c>
      <c r="Z869" s="64" t="str">
        <f t="shared" si="27"/>
        <v/>
      </c>
      <c r="AA869" s="44"/>
      <c r="AB869" s="44"/>
      <c r="AC869" s="44"/>
    </row>
    <row r="870" spans="6:29" x14ac:dyDescent="0.25">
      <c r="F870" s="51" t="str">
        <f>IFERROR(VLOOKUP(D870,'Tabelas auxiliares'!$A$3:$B$61,2,FALSE),"")</f>
        <v/>
      </c>
      <c r="G870" s="51" t="str">
        <f>IFERROR(VLOOKUP($B870,'Tabelas auxiliares'!$A$65:$C$102,2,FALSE),"")</f>
        <v/>
      </c>
      <c r="H870" s="51" t="str">
        <f>IFERROR(VLOOKUP($B870,'Tabelas auxiliares'!$A$65:$C$102,3,FALSE),"")</f>
        <v/>
      </c>
      <c r="X870" s="51" t="str">
        <f t="shared" si="26"/>
        <v/>
      </c>
      <c r="Y870" s="51" t="str">
        <f>IF(T870="","",IF(T870&lt;&gt;'Tabelas auxiliares'!$B$236,"FOLHA DE PESSOAL",IF(X870='Tabelas auxiliares'!$A$237,"CUSTEIO",IF(X870='Tabelas auxiliares'!$A$236,"INVESTIMENTO","ERRO - VERIFICAR"))))</f>
        <v/>
      </c>
      <c r="Z870" s="64" t="str">
        <f t="shared" si="27"/>
        <v/>
      </c>
      <c r="AA870" s="44"/>
      <c r="AB870" s="44"/>
      <c r="AC870" s="44"/>
    </row>
    <row r="871" spans="6:29" x14ac:dyDescent="0.25">
      <c r="F871" s="51" t="str">
        <f>IFERROR(VLOOKUP(D871,'Tabelas auxiliares'!$A$3:$B$61,2,FALSE),"")</f>
        <v/>
      </c>
      <c r="G871" s="51" t="str">
        <f>IFERROR(VLOOKUP($B871,'Tabelas auxiliares'!$A$65:$C$102,2,FALSE),"")</f>
        <v/>
      </c>
      <c r="H871" s="51" t="str">
        <f>IFERROR(VLOOKUP($B871,'Tabelas auxiliares'!$A$65:$C$102,3,FALSE),"")</f>
        <v/>
      </c>
      <c r="X871" s="51" t="str">
        <f t="shared" si="26"/>
        <v/>
      </c>
      <c r="Y871" s="51" t="str">
        <f>IF(T871="","",IF(T871&lt;&gt;'Tabelas auxiliares'!$B$236,"FOLHA DE PESSOAL",IF(X871='Tabelas auxiliares'!$A$237,"CUSTEIO",IF(X871='Tabelas auxiliares'!$A$236,"INVESTIMENTO","ERRO - VERIFICAR"))))</f>
        <v/>
      </c>
      <c r="Z871" s="64" t="str">
        <f t="shared" si="27"/>
        <v/>
      </c>
      <c r="AA871" s="44"/>
      <c r="AB871" s="44"/>
      <c r="AC871" s="44"/>
    </row>
    <row r="872" spans="6:29" x14ac:dyDescent="0.25">
      <c r="F872" s="51" t="str">
        <f>IFERROR(VLOOKUP(D872,'Tabelas auxiliares'!$A$3:$B$61,2,FALSE),"")</f>
        <v/>
      </c>
      <c r="G872" s="51" t="str">
        <f>IFERROR(VLOOKUP($B872,'Tabelas auxiliares'!$A$65:$C$102,2,FALSE),"")</f>
        <v/>
      </c>
      <c r="H872" s="51" t="str">
        <f>IFERROR(VLOOKUP($B872,'Tabelas auxiliares'!$A$65:$C$102,3,FALSE),"")</f>
        <v/>
      </c>
      <c r="X872" s="51" t="str">
        <f t="shared" si="26"/>
        <v/>
      </c>
      <c r="Y872" s="51" t="str">
        <f>IF(T872="","",IF(T872&lt;&gt;'Tabelas auxiliares'!$B$236,"FOLHA DE PESSOAL",IF(X872='Tabelas auxiliares'!$A$237,"CUSTEIO",IF(X872='Tabelas auxiliares'!$A$236,"INVESTIMENTO","ERRO - VERIFICAR"))))</f>
        <v/>
      </c>
      <c r="Z872" s="64" t="str">
        <f t="shared" si="27"/>
        <v/>
      </c>
      <c r="AA872" s="44"/>
      <c r="AB872" s="44"/>
      <c r="AC872" s="44"/>
    </row>
    <row r="873" spans="6:29" x14ac:dyDescent="0.25">
      <c r="F873" s="51" t="str">
        <f>IFERROR(VLOOKUP(D873,'Tabelas auxiliares'!$A$3:$B$61,2,FALSE),"")</f>
        <v/>
      </c>
      <c r="G873" s="51" t="str">
        <f>IFERROR(VLOOKUP($B873,'Tabelas auxiliares'!$A$65:$C$102,2,FALSE),"")</f>
        <v/>
      </c>
      <c r="H873" s="51" t="str">
        <f>IFERROR(VLOOKUP($B873,'Tabelas auxiliares'!$A$65:$C$102,3,FALSE),"")</f>
        <v/>
      </c>
      <c r="X873" s="51" t="str">
        <f t="shared" si="26"/>
        <v/>
      </c>
      <c r="Y873" s="51" t="str">
        <f>IF(T873="","",IF(T873&lt;&gt;'Tabelas auxiliares'!$B$236,"FOLHA DE PESSOAL",IF(X873='Tabelas auxiliares'!$A$237,"CUSTEIO",IF(X873='Tabelas auxiliares'!$A$236,"INVESTIMENTO","ERRO - VERIFICAR"))))</f>
        <v/>
      </c>
      <c r="Z873" s="64" t="str">
        <f t="shared" si="27"/>
        <v/>
      </c>
      <c r="AA873" s="44"/>
      <c r="AB873" s="44"/>
      <c r="AC873" s="44"/>
    </row>
    <row r="874" spans="6:29" x14ac:dyDescent="0.25">
      <c r="F874" s="51" t="str">
        <f>IFERROR(VLOOKUP(D874,'Tabelas auxiliares'!$A$3:$B$61,2,FALSE),"")</f>
        <v/>
      </c>
      <c r="G874" s="51" t="str">
        <f>IFERROR(VLOOKUP($B874,'Tabelas auxiliares'!$A$65:$C$102,2,FALSE),"")</f>
        <v/>
      </c>
      <c r="H874" s="51" t="str">
        <f>IFERROR(VLOOKUP($B874,'Tabelas auxiliares'!$A$65:$C$102,3,FALSE),"")</f>
        <v/>
      </c>
      <c r="X874" s="51" t="str">
        <f t="shared" si="26"/>
        <v/>
      </c>
      <c r="Y874" s="51" t="str">
        <f>IF(T874="","",IF(T874&lt;&gt;'Tabelas auxiliares'!$B$236,"FOLHA DE PESSOAL",IF(X874='Tabelas auxiliares'!$A$237,"CUSTEIO",IF(X874='Tabelas auxiliares'!$A$236,"INVESTIMENTO","ERRO - VERIFICAR"))))</f>
        <v/>
      </c>
      <c r="Z874" s="64" t="str">
        <f t="shared" si="27"/>
        <v/>
      </c>
      <c r="AA874" s="44"/>
      <c r="AB874" s="44"/>
      <c r="AC874" s="44"/>
    </row>
    <row r="875" spans="6:29" x14ac:dyDescent="0.25">
      <c r="F875" s="51" t="str">
        <f>IFERROR(VLOOKUP(D875,'Tabelas auxiliares'!$A$3:$B$61,2,FALSE),"")</f>
        <v/>
      </c>
      <c r="G875" s="51" t="str">
        <f>IFERROR(VLOOKUP($B875,'Tabelas auxiliares'!$A$65:$C$102,2,FALSE),"")</f>
        <v/>
      </c>
      <c r="H875" s="51" t="str">
        <f>IFERROR(VLOOKUP($B875,'Tabelas auxiliares'!$A$65:$C$102,3,FALSE),"")</f>
        <v/>
      </c>
      <c r="X875" s="51" t="str">
        <f t="shared" si="26"/>
        <v/>
      </c>
      <c r="Y875" s="51" t="str">
        <f>IF(T875="","",IF(T875&lt;&gt;'Tabelas auxiliares'!$B$236,"FOLHA DE PESSOAL",IF(X875='Tabelas auxiliares'!$A$237,"CUSTEIO",IF(X875='Tabelas auxiliares'!$A$236,"INVESTIMENTO","ERRO - VERIFICAR"))))</f>
        <v/>
      </c>
      <c r="Z875" s="64" t="str">
        <f t="shared" si="27"/>
        <v/>
      </c>
      <c r="AA875" s="44"/>
      <c r="AB875" s="44"/>
      <c r="AC875" s="44"/>
    </row>
    <row r="876" spans="6:29" x14ac:dyDescent="0.25">
      <c r="F876" s="51" t="str">
        <f>IFERROR(VLOOKUP(D876,'Tabelas auxiliares'!$A$3:$B$61,2,FALSE),"")</f>
        <v/>
      </c>
      <c r="G876" s="51" t="str">
        <f>IFERROR(VLOOKUP($B876,'Tabelas auxiliares'!$A$65:$C$102,2,FALSE),"")</f>
        <v/>
      </c>
      <c r="H876" s="51" t="str">
        <f>IFERROR(VLOOKUP($B876,'Tabelas auxiliares'!$A$65:$C$102,3,FALSE),"")</f>
        <v/>
      </c>
      <c r="X876" s="51" t="str">
        <f t="shared" si="26"/>
        <v/>
      </c>
      <c r="Y876" s="51" t="str">
        <f>IF(T876="","",IF(T876&lt;&gt;'Tabelas auxiliares'!$B$236,"FOLHA DE PESSOAL",IF(X876='Tabelas auxiliares'!$A$237,"CUSTEIO",IF(X876='Tabelas auxiliares'!$A$236,"INVESTIMENTO","ERRO - VERIFICAR"))))</f>
        <v/>
      </c>
      <c r="Z876" s="64" t="str">
        <f t="shared" si="27"/>
        <v/>
      </c>
      <c r="AA876" s="44"/>
      <c r="AB876" s="44"/>
      <c r="AC876" s="44"/>
    </row>
    <row r="877" spans="6:29" x14ac:dyDescent="0.25">
      <c r="F877" s="51" t="str">
        <f>IFERROR(VLOOKUP(D877,'Tabelas auxiliares'!$A$3:$B$61,2,FALSE),"")</f>
        <v/>
      </c>
      <c r="G877" s="51" t="str">
        <f>IFERROR(VLOOKUP($B877,'Tabelas auxiliares'!$A$65:$C$102,2,FALSE),"")</f>
        <v/>
      </c>
      <c r="H877" s="51" t="str">
        <f>IFERROR(VLOOKUP($B877,'Tabelas auxiliares'!$A$65:$C$102,3,FALSE),"")</f>
        <v/>
      </c>
      <c r="X877" s="51" t="str">
        <f t="shared" si="26"/>
        <v/>
      </c>
      <c r="Y877" s="51" t="str">
        <f>IF(T877="","",IF(T877&lt;&gt;'Tabelas auxiliares'!$B$236,"FOLHA DE PESSOAL",IF(X877='Tabelas auxiliares'!$A$237,"CUSTEIO",IF(X877='Tabelas auxiliares'!$A$236,"INVESTIMENTO","ERRO - VERIFICAR"))))</f>
        <v/>
      </c>
      <c r="Z877" s="64" t="str">
        <f t="shared" si="27"/>
        <v/>
      </c>
      <c r="AA877" s="44"/>
      <c r="AB877" s="44"/>
      <c r="AC877" s="44"/>
    </row>
    <row r="878" spans="6:29" x14ac:dyDescent="0.25">
      <c r="F878" s="51" t="str">
        <f>IFERROR(VLOOKUP(D878,'Tabelas auxiliares'!$A$3:$B$61,2,FALSE),"")</f>
        <v/>
      </c>
      <c r="G878" s="51" t="str">
        <f>IFERROR(VLOOKUP($B878,'Tabelas auxiliares'!$A$65:$C$102,2,FALSE),"")</f>
        <v/>
      </c>
      <c r="H878" s="51" t="str">
        <f>IFERROR(VLOOKUP($B878,'Tabelas auxiliares'!$A$65:$C$102,3,FALSE),"")</f>
        <v/>
      </c>
      <c r="X878" s="51" t="str">
        <f t="shared" si="26"/>
        <v/>
      </c>
      <c r="Y878" s="51" t="str">
        <f>IF(T878="","",IF(T878&lt;&gt;'Tabelas auxiliares'!$B$236,"FOLHA DE PESSOAL",IF(X878='Tabelas auxiliares'!$A$237,"CUSTEIO",IF(X878='Tabelas auxiliares'!$A$236,"INVESTIMENTO","ERRO - VERIFICAR"))))</f>
        <v/>
      </c>
      <c r="Z878" s="64" t="str">
        <f t="shared" si="27"/>
        <v/>
      </c>
      <c r="AA878" s="44"/>
      <c r="AB878" s="44"/>
      <c r="AC878" s="44"/>
    </row>
    <row r="879" spans="6:29" x14ac:dyDescent="0.25">
      <c r="F879" s="51" t="str">
        <f>IFERROR(VLOOKUP(D879,'Tabelas auxiliares'!$A$3:$B$61,2,FALSE),"")</f>
        <v/>
      </c>
      <c r="G879" s="51" t="str">
        <f>IFERROR(VLOOKUP($B879,'Tabelas auxiliares'!$A$65:$C$102,2,FALSE),"")</f>
        <v/>
      </c>
      <c r="H879" s="51" t="str">
        <f>IFERROR(VLOOKUP($B879,'Tabelas auxiliares'!$A$65:$C$102,3,FALSE),"")</f>
        <v/>
      </c>
      <c r="X879" s="51" t="str">
        <f t="shared" si="26"/>
        <v/>
      </c>
      <c r="Y879" s="51" t="str">
        <f>IF(T879="","",IF(T879&lt;&gt;'Tabelas auxiliares'!$B$236,"FOLHA DE PESSOAL",IF(X879='Tabelas auxiliares'!$A$237,"CUSTEIO",IF(X879='Tabelas auxiliares'!$A$236,"INVESTIMENTO","ERRO - VERIFICAR"))))</f>
        <v/>
      </c>
      <c r="Z879" s="64" t="str">
        <f t="shared" si="27"/>
        <v/>
      </c>
      <c r="AA879" s="44"/>
      <c r="AB879" s="44"/>
      <c r="AC879" s="44"/>
    </row>
    <row r="880" spans="6:29" x14ac:dyDescent="0.25">
      <c r="F880" s="51" t="str">
        <f>IFERROR(VLOOKUP(D880,'Tabelas auxiliares'!$A$3:$B$61,2,FALSE),"")</f>
        <v/>
      </c>
      <c r="G880" s="51" t="str">
        <f>IFERROR(VLOOKUP($B880,'Tabelas auxiliares'!$A$65:$C$102,2,FALSE),"")</f>
        <v/>
      </c>
      <c r="H880" s="51" t="str">
        <f>IFERROR(VLOOKUP($B880,'Tabelas auxiliares'!$A$65:$C$102,3,FALSE),"")</f>
        <v/>
      </c>
      <c r="X880" s="51" t="str">
        <f t="shared" si="26"/>
        <v/>
      </c>
      <c r="Y880" s="51" t="str">
        <f>IF(T880="","",IF(T880&lt;&gt;'Tabelas auxiliares'!$B$236,"FOLHA DE PESSOAL",IF(X880='Tabelas auxiliares'!$A$237,"CUSTEIO",IF(X880='Tabelas auxiliares'!$A$236,"INVESTIMENTO","ERRO - VERIFICAR"))))</f>
        <v/>
      </c>
      <c r="Z880" s="64" t="str">
        <f t="shared" si="27"/>
        <v/>
      </c>
      <c r="AA880" s="44"/>
      <c r="AB880" s="44"/>
      <c r="AC880" s="44"/>
    </row>
    <row r="881" spans="6:29" x14ac:dyDescent="0.25">
      <c r="F881" s="51" t="str">
        <f>IFERROR(VLOOKUP(D881,'Tabelas auxiliares'!$A$3:$B$61,2,FALSE),"")</f>
        <v/>
      </c>
      <c r="G881" s="51" t="str">
        <f>IFERROR(VLOOKUP($B881,'Tabelas auxiliares'!$A$65:$C$102,2,FALSE),"")</f>
        <v/>
      </c>
      <c r="H881" s="51" t="str">
        <f>IFERROR(VLOOKUP($B881,'Tabelas auxiliares'!$A$65:$C$102,3,FALSE),"")</f>
        <v/>
      </c>
      <c r="X881" s="51" t="str">
        <f t="shared" si="26"/>
        <v/>
      </c>
      <c r="Y881" s="51" t="str">
        <f>IF(T881="","",IF(T881&lt;&gt;'Tabelas auxiliares'!$B$236,"FOLHA DE PESSOAL",IF(X881='Tabelas auxiliares'!$A$237,"CUSTEIO",IF(X881='Tabelas auxiliares'!$A$236,"INVESTIMENTO","ERRO - VERIFICAR"))))</f>
        <v/>
      </c>
      <c r="Z881" s="64" t="str">
        <f t="shared" si="27"/>
        <v/>
      </c>
      <c r="AA881" s="44"/>
      <c r="AB881" s="44"/>
      <c r="AC881" s="44"/>
    </row>
    <row r="882" spans="6:29" x14ac:dyDescent="0.25">
      <c r="F882" s="51" t="str">
        <f>IFERROR(VLOOKUP(D882,'Tabelas auxiliares'!$A$3:$B$61,2,FALSE),"")</f>
        <v/>
      </c>
      <c r="G882" s="51" t="str">
        <f>IFERROR(VLOOKUP($B882,'Tabelas auxiliares'!$A$65:$C$102,2,FALSE),"")</f>
        <v/>
      </c>
      <c r="H882" s="51" t="str">
        <f>IFERROR(VLOOKUP($B882,'Tabelas auxiliares'!$A$65:$C$102,3,FALSE),"")</f>
        <v/>
      </c>
      <c r="X882" s="51" t="str">
        <f t="shared" si="26"/>
        <v/>
      </c>
      <c r="Y882" s="51" t="str">
        <f>IF(T882="","",IF(T882&lt;&gt;'Tabelas auxiliares'!$B$236,"FOLHA DE PESSOAL",IF(X882='Tabelas auxiliares'!$A$237,"CUSTEIO",IF(X882='Tabelas auxiliares'!$A$236,"INVESTIMENTO","ERRO - VERIFICAR"))))</f>
        <v/>
      </c>
      <c r="Z882" s="64" t="str">
        <f t="shared" si="27"/>
        <v/>
      </c>
      <c r="AA882" s="44"/>
      <c r="AB882" s="44"/>
      <c r="AC882" s="44"/>
    </row>
    <row r="883" spans="6:29" x14ac:dyDescent="0.25">
      <c r="F883" s="51" t="str">
        <f>IFERROR(VLOOKUP(D883,'Tabelas auxiliares'!$A$3:$B$61,2,FALSE),"")</f>
        <v/>
      </c>
      <c r="G883" s="51" t="str">
        <f>IFERROR(VLOOKUP($B883,'Tabelas auxiliares'!$A$65:$C$102,2,FALSE),"")</f>
        <v/>
      </c>
      <c r="H883" s="51" t="str">
        <f>IFERROR(VLOOKUP($B883,'Tabelas auxiliares'!$A$65:$C$102,3,FALSE),"")</f>
        <v/>
      </c>
      <c r="X883" s="51" t="str">
        <f t="shared" si="26"/>
        <v/>
      </c>
      <c r="Y883" s="51" t="str">
        <f>IF(T883="","",IF(T883&lt;&gt;'Tabelas auxiliares'!$B$236,"FOLHA DE PESSOAL",IF(X883='Tabelas auxiliares'!$A$237,"CUSTEIO",IF(X883='Tabelas auxiliares'!$A$236,"INVESTIMENTO","ERRO - VERIFICAR"))))</f>
        <v/>
      </c>
      <c r="Z883" s="64" t="str">
        <f t="shared" si="27"/>
        <v/>
      </c>
      <c r="AA883" s="44"/>
      <c r="AB883" s="44"/>
      <c r="AC883" s="44"/>
    </row>
    <row r="884" spans="6:29" x14ac:dyDescent="0.25">
      <c r="F884" s="51" t="str">
        <f>IFERROR(VLOOKUP(D884,'Tabelas auxiliares'!$A$3:$B$61,2,FALSE),"")</f>
        <v/>
      </c>
      <c r="G884" s="51" t="str">
        <f>IFERROR(VLOOKUP($B884,'Tabelas auxiliares'!$A$65:$C$102,2,FALSE),"")</f>
        <v/>
      </c>
      <c r="H884" s="51" t="str">
        <f>IFERROR(VLOOKUP($B884,'Tabelas auxiliares'!$A$65:$C$102,3,FALSE),"")</f>
        <v/>
      </c>
      <c r="X884" s="51" t="str">
        <f t="shared" si="26"/>
        <v/>
      </c>
      <c r="Y884" s="51" t="str">
        <f>IF(T884="","",IF(T884&lt;&gt;'Tabelas auxiliares'!$B$236,"FOLHA DE PESSOAL",IF(X884='Tabelas auxiliares'!$A$237,"CUSTEIO",IF(X884='Tabelas auxiliares'!$A$236,"INVESTIMENTO","ERRO - VERIFICAR"))))</f>
        <v/>
      </c>
      <c r="Z884" s="64" t="str">
        <f t="shared" si="27"/>
        <v/>
      </c>
      <c r="AA884" s="44"/>
      <c r="AB884" s="44"/>
      <c r="AC884" s="44"/>
    </row>
    <row r="885" spans="6:29" x14ac:dyDescent="0.25">
      <c r="F885" s="51" t="str">
        <f>IFERROR(VLOOKUP(D885,'Tabelas auxiliares'!$A$3:$B$61,2,FALSE),"")</f>
        <v/>
      </c>
      <c r="G885" s="51" t="str">
        <f>IFERROR(VLOOKUP($B885,'Tabelas auxiliares'!$A$65:$C$102,2,FALSE),"")</f>
        <v/>
      </c>
      <c r="H885" s="51" t="str">
        <f>IFERROR(VLOOKUP($B885,'Tabelas auxiliares'!$A$65:$C$102,3,FALSE),"")</f>
        <v/>
      </c>
      <c r="X885" s="51" t="str">
        <f t="shared" si="26"/>
        <v/>
      </c>
      <c r="Y885" s="51" t="str">
        <f>IF(T885="","",IF(T885&lt;&gt;'Tabelas auxiliares'!$B$236,"FOLHA DE PESSOAL",IF(X885='Tabelas auxiliares'!$A$237,"CUSTEIO",IF(X885='Tabelas auxiliares'!$A$236,"INVESTIMENTO","ERRO - VERIFICAR"))))</f>
        <v/>
      </c>
      <c r="Z885" s="64" t="str">
        <f t="shared" si="27"/>
        <v/>
      </c>
      <c r="AA885" s="44"/>
      <c r="AB885" s="44"/>
      <c r="AC885" s="44"/>
    </row>
    <row r="886" spans="6:29" x14ac:dyDescent="0.25">
      <c r="F886" s="51" t="str">
        <f>IFERROR(VLOOKUP(D886,'Tabelas auxiliares'!$A$3:$B$61,2,FALSE),"")</f>
        <v/>
      </c>
      <c r="G886" s="51" t="str">
        <f>IFERROR(VLOOKUP($B886,'Tabelas auxiliares'!$A$65:$C$102,2,FALSE),"")</f>
        <v/>
      </c>
      <c r="H886" s="51" t="str">
        <f>IFERROR(VLOOKUP($B886,'Tabelas auxiliares'!$A$65:$C$102,3,FALSE),"")</f>
        <v/>
      </c>
      <c r="X886" s="51" t="str">
        <f t="shared" si="26"/>
        <v/>
      </c>
      <c r="Y886" s="51" t="str">
        <f>IF(T886="","",IF(T886&lt;&gt;'Tabelas auxiliares'!$B$236,"FOLHA DE PESSOAL",IF(X886='Tabelas auxiliares'!$A$237,"CUSTEIO",IF(X886='Tabelas auxiliares'!$A$236,"INVESTIMENTO","ERRO - VERIFICAR"))))</f>
        <v/>
      </c>
      <c r="Z886" s="64" t="str">
        <f t="shared" si="27"/>
        <v/>
      </c>
      <c r="AA886" s="44"/>
      <c r="AB886" s="44"/>
      <c r="AC886" s="44"/>
    </row>
    <row r="887" spans="6:29" x14ac:dyDescent="0.25">
      <c r="F887" s="51" t="str">
        <f>IFERROR(VLOOKUP(D887,'Tabelas auxiliares'!$A$3:$B$61,2,FALSE),"")</f>
        <v/>
      </c>
      <c r="G887" s="51" t="str">
        <f>IFERROR(VLOOKUP($B887,'Tabelas auxiliares'!$A$65:$C$102,2,FALSE),"")</f>
        <v/>
      </c>
      <c r="H887" s="51" t="str">
        <f>IFERROR(VLOOKUP($B887,'Tabelas auxiliares'!$A$65:$C$102,3,FALSE),"")</f>
        <v/>
      </c>
      <c r="X887" s="51" t="str">
        <f t="shared" si="26"/>
        <v/>
      </c>
      <c r="Y887" s="51" t="str">
        <f>IF(T887="","",IF(T887&lt;&gt;'Tabelas auxiliares'!$B$236,"FOLHA DE PESSOAL",IF(X887='Tabelas auxiliares'!$A$237,"CUSTEIO",IF(X887='Tabelas auxiliares'!$A$236,"INVESTIMENTO","ERRO - VERIFICAR"))))</f>
        <v/>
      </c>
      <c r="Z887" s="64" t="str">
        <f t="shared" si="27"/>
        <v/>
      </c>
      <c r="AA887" s="44"/>
      <c r="AB887" s="44"/>
      <c r="AC887" s="44"/>
    </row>
    <row r="888" spans="6:29" x14ac:dyDescent="0.25">
      <c r="F888" s="51" t="str">
        <f>IFERROR(VLOOKUP(D888,'Tabelas auxiliares'!$A$3:$B$61,2,FALSE),"")</f>
        <v/>
      </c>
      <c r="G888" s="51" t="str">
        <f>IFERROR(VLOOKUP($B888,'Tabelas auxiliares'!$A$65:$C$102,2,FALSE),"")</f>
        <v/>
      </c>
      <c r="H888" s="51" t="str">
        <f>IFERROR(VLOOKUP($B888,'Tabelas auxiliares'!$A$65:$C$102,3,FALSE),"")</f>
        <v/>
      </c>
      <c r="X888" s="51" t="str">
        <f t="shared" si="26"/>
        <v/>
      </c>
      <c r="Y888" s="51" t="str">
        <f>IF(T888="","",IF(T888&lt;&gt;'Tabelas auxiliares'!$B$236,"FOLHA DE PESSOAL",IF(X888='Tabelas auxiliares'!$A$237,"CUSTEIO",IF(X888='Tabelas auxiliares'!$A$236,"INVESTIMENTO","ERRO - VERIFICAR"))))</f>
        <v/>
      </c>
      <c r="Z888" s="64" t="str">
        <f t="shared" si="27"/>
        <v/>
      </c>
      <c r="AA888" s="44"/>
      <c r="AB888" s="44"/>
      <c r="AC888" s="44"/>
    </row>
    <row r="889" spans="6:29" x14ac:dyDescent="0.25">
      <c r="F889" s="51" t="str">
        <f>IFERROR(VLOOKUP(D889,'Tabelas auxiliares'!$A$3:$B$61,2,FALSE),"")</f>
        <v/>
      </c>
      <c r="G889" s="51" t="str">
        <f>IFERROR(VLOOKUP($B889,'Tabelas auxiliares'!$A$65:$C$102,2,FALSE),"")</f>
        <v/>
      </c>
      <c r="H889" s="51" t="str">
        <f>IFERROR(VLOOKUP($B889,'Tabelas auxiliares'!$A$65:$C$102,3,FALSE),"")</f>
        <v/>
      </c>
      <c r="X889" s="51" t="str">
        <f t="shared" si="26"/>
        <v/>
      </c>
      <c r="Y889" s="51" t="str">
        <f>IF(T889="","",IF(T889&lt;&gt;'Tabelas auxiliares'!$B$236,"FOLHA DE PESSOAL",IF(X889='Tabelas auxiliares'!$A$237,"CUSTEIO",IF(X889='Tabelas auxiliares'!$A$236,"INVESTIMENTO","ERRO - VERIFICAR"))))</f>
        <v/>
      </c>
      <c r="Z889" s="64" t="str">
        <f t="shared" si="27"/>
        <v/>
      </c>
      <c r="AA889" s="44"/>
      <c r="AB889" s="44"/>
      <c r="AC889" s="44"/>
    </row>
    <row r="890" spans="6:29" x14ac:dyDescent="0.25">
      <c r="F890" s="51" t="str">
        <f>IFERROR(VLOOKUP(D890,'Tabelas auxiliares'!$A$3:$B$61,2,FALSE),"")</f>
        <v/>
      </c>
      <c r="G890" s="51" t="str">
        <f>IFERROR(VLOOKUP($B890,'Tabelas auxiliares'!$A$65:$C$102,2,FALSE),"")</f>
        <v/>
      </c>
      <c r="H890" s="51" t="str">
        <f>IFERROR(VLOOKUP($B890,'Tabelas auxiliares'!$A$65:$C$102,3,FALSE),"")</f>
        <v/>
      </c>
      <c r="X890" s="51" t="str">
        <f t="shared" si="26"/>
        <v/>
      </c>
      <c r="Y890" s="51" t="str">
        <f>IF(T890="","",IF(T890&lt;&gt;'Tabelas auxiliares'!$B$236,"FOLHA DE PESSOAL",IF(X890='Tabelas auxiliares'!$A$237,"CUSTEIO",IF(X890='Tabelas auxiliares'!$A$236,"INVESTIMENTO","ERRO - VERIFICAR"))))</f>
        <v/>
      </c>
      <c r="Z890" s="64" t="str">
        <f t="shared" si="27"/>
        <v/>
      </c>
      <c r="AA890" s="44"/>
      <c r="AB890" s="44"/>
      <c r="AC890" s="44"/>
    </row>
    <row r="891" spans="6:29" x14ac:dyDescent="0.25">
      <c r="F891" s="51" t="str">
        <f>IFERROR(VLOOKUP(D891,'Tabelas auxiliares'!$A$3:$B$61,2,FALSE),"")</f>
        <v/>
      </c>
      <c r="G891" s="51" t="str">
        <f>IFERROR(VLOOKUP($B891,'Tabelas auxiliares'!$A$65:$C$102,2,FALSE),"")</f>
        <v/>
      </c>
      <c r="H891" s="51" t="str">
        <f>IFERROR(VLOOKUP($B891,'Tabelas auxiliares'!$A$65:$C$102,3,FALSE),"")</f>
        <v/>
      </c>
      <c r="X891" s="51" t="str">
        <f t="shared" si="26"/>
        <v/>
      </c>
      <c r="Y891" s="51" t="str">
        <f>IF(T891="","",IF(T891&lt;&gt;'Tabelas auxiliares'!$B$236,"FOLHA DE PESSOAL",IF(X891='Tabelas auxiliares'!$A$237,"CUSTEIO",IF(X891='Tabelas auxiliares'!$A$236,"INVESTIMENTO","ERRO - VERIFICAR"))))</f>
        <v/>
      </c>
      <c r="Z891" s="64" t="str">
        <f t="shared" si="27"/>
        <v/>
      </c>
      <c r="AA891" s="44"/>
      <c r="AB891" s="44"/>
      <c r="AC891" s="44"/>
    </row>
    <row r="892" spans="6:29" x14ac:dyDescent="0.25">
      <c r="F892" s="51" t="str">
        <f>IFERROR(VLOOKUP(D892,'Tabelas auxiliares'!$A$3:$B$61,2,FALSE),"")</f>
        <v/>
      </c>
      <c r="G892" s="51" t="str">
        <f>IFERROR(VLOOKUP($B892,'Tabelas auxiliares'!$A$65:$C$102,2,FALSE),"")</f>
        <v/>
      </c>
      <c r="H892" s="51" t="str">
        <f>IFERROR(VLOOKUP($B892,'Tabelas auxiliares'!$A$65:$C$102,3,FALSE),"")</f>
        <v/>
      </c>
      <c r="X892" s="51" t="str">
        <f t="shared" si="26"/>
        <v/>
      </c>
      <c r="Y892" s="51" t="str">
        <f>IF(T892="","",IF(T892&lt;&gt;'Tabelas auxiliares'!$B$236,"FOLHA DE PESSOAL",IF(X892='Tabelas auxiliares'!$A$237,"CUSTEIO",IF(X892='Tabelas auxiliares'!$A$236,"INVESTIMENTO","ERRO - VERIFICAR"))))</f>
        <v/>
      </c>
      <c r="Z892" s="64" t="str">
        <f t="shared" si="27"/>
        <v/>
      </c>
      <c r="AA892" s="44"/>
      <c r="AB892" s="44"/>
      <c r="AC892" s="44"/>
    </row>
    <row r="893" spans="6:29" x14ac:dyDescent="0.25">
      <c r="F893" s="51" t="str">
        <f>IFERROR(VLOOKUP(D893,'Tabelas auxiliares'!$A$3:$B$61,2,FALSE),"")</f>
        <v/>
      </c>
      <c r="G893" s="51" t="str">
        <f>IFERROR(VLOOKUP($B893,'Tabelas auxiliares'!$A$65:$C$102,2,FALSE),"")</f>
        <v/>
      </c>
      <c r="H893" s="51" t="str">
        <f>IFERROR(VLOOKUP($B893,'Tabelas auxiliares'!$A$65:$C$102,3,FALSE),"")</f>
        <v/>
      </c>
      <c r="X893" s="51" t="str">
        <f t="shared" si="26"/>
        <v/>
      </c>
      <c r="Y893" s="51" t="str">
        <f>IF(T893="","",IF(T893&lt;&gt;'Tabelas auxiliares'!$B$236,"FOLHA DE PESSOAL",IF(X893='Tabelas auxiliares'!$A$237,"CUSTEIO",IF(X893='Tabelas auxiliares'!$A$236,"INVESTIMENTO","ERRO - VERIFICAR"))))</f>
        <v/>
      </c>
      <c r="Z893" s="64" t="str">
        <f t="shared" si="27"/>
        <v/>
      </c>
      <c r="AA893" s="44"/>
      <c r="AB893" s="44"/>
      <c r="AC893" s="44"/>
    </row>
    <row r="894" spans="6:29" x14ac:dyDescent="0.25">
      <c r="F894" s="51" t="str">
        <f>IFERROR(VLOOKUP(D894,'Tabelas auxiliares'!$A$3:$B$61,2,FALSE),"")</f>
        <v/>
      </c>
      <c r="G894" s="51" t="str">
        <f>IFERROR(VLOOKUP($B894,'Tabelas auxiliares'!$A$65:$C$102,2,FALSE),"")</f>
        <v/>
      </c>
      <c r="H894" s="51" t="str">
        <f>IFERROR(VLOOKUP($B894,'Tabelas auxiliares'!$A$65:$C$102,3,FALSE),"")</f>
        <v/>
      </c>
      <c r="X894" s="51" t="str">
        <f t="shared" si="26"/>
        <v/>
      </c>
      <c r="Y894" s="51" t="str">
        <f>IF(T894="","",IF(T894&lt;&gt;'Tabelas auxiliares'!$B$236,"FOLHA DE PESSOAL",IF(X894='Tabelas auxiliares'!$A$237,"CUSTEIO",IF(X894='Tabelas auxiliares'!$A$236,"INVESTIMENTO","ERRO - VERIFICAR"))))</f>
        <v/>
      </c>
      <c r="Z894" s="64" t="str">
        <f t="shared" si="27"/>
        <v/>
      </c>
      <c r="AA894" s="44"/>
      <c r="AB894" s="44"/>
      <c r="AC894" s="44"/>
    </row>
    <row r="895" spans="6:29" x14ac:dyDescent="0.25">
      <c r="F895" s="51" t="str">
        <f>IFERROR(VLOOKUP(D895,'Tabelas auxiliares'!$A$3:$B$61,2,FALSE),"")</f>
        <v/>
      </c>
      <c r="G895" s="51" t="str">
        <f>IFERROR(VLOOKUP($B895,'Tabelas auxiliares'!$A$65:$C$102,2,FALSE),"")</f>
        <v/>
      </c>
      <c r="H895" s="51" t="str">
        <f>IFERROR(VLOOKUP($B895,'Tabelas auxiliares'!$A$65:$C$102,3,FALSE),"")</f>
        <v/>
      </c>
      <c r="X895" s="51" t="str">
        <f t="shared" si="26"/>
        <v/>
      </c>
      <c r="Y895" s="51" t="str">
        <f>IF(T895="","",IF(T895&lt;&gt;'Tabelas auxiliares'!$B$236,"FOLHA DE PESSOAL",IF(X895='Tabelas auxiliares'!$A$237,"CUSTEIO",IF(X895='Tabelas auxiliares'!$A$236,"INVESTIMENTO","ERRO - VERIFICAR"))))</f>
        <v/>
      </c>
      <c r="Z895" s="64" t="str">
        <f t="shared" si="27"/>
        <v/>
      </c>
      <c r="AA895" s="44"/>
      <c r="AB895" s="44"/>
      <c r="AC895" s="44"/>
    </row>
    <row r="896" spans="6:29" x14ac:dyDescent="0.25">
      <c r="F896" s="51" t="str">
        <f>IFERROR(VLOOKUP(D896,'Tabelas auxiliares'!$A$3:$B$61,2,FALSE),"")</f>
        <v/>
      </c>
      <c r="G896" s="51" t="str">
        <f>IFERROR(VLOOKUP($B896,'Tabelas auxiliares'!$A$65:$C$102,2,FALSE),"")</f>
        <v/>
      </c>
      <c r="H896" s="51" t="str">
        <f>IFERROR(VLOOKUP($B896,'Tabelas auxiliares'!$A$65:$C$102,3,FALSE),"")</f>
        <v/>
      </c>
      <c r="X896" s="51" t="str">
        <f t="shared" si="26"/>
        <v/>
      </c>
      <c r="Y896" s="51" t="str">
        <f>IF(T896="","",IF(T896&lt;&gt;'Tabelas auxiliares'!$B$236,"FOLHA DE PESSOAL",IF(X896='Tabelas auxiliares'!$A$237,"CUSTEIO",IF(X896='Tabelas auxiliares'!$A$236,"INVESTIMENTO","ERRO - VERIFICAR"))))</f>
        <v/>
      </c>
      <c r="Z896" s="64" t="str">
        <f t="shared" si="27"/>
        <v/>
      </c>
      <c r="AA896" s="44"/>
      <c r="AB896" s="44"/>
      <c r="AC896" s="44"/>
    </row>
    <row r="897" spans="6:29" x14ac:dyDescent="0.25">
      <c r="F897" s="51" t="str">
        <f>IFERROR(VLOOKUP(D897,'Tabelas auxiliares'!$A$3:$B$61,2,FALSE),"")</f>
        <v/>
      </c>
      <c r="G897" s="51" t="str">
        <f>IFERROR(VLOOKUP($B897,'Tabelas auxiliares'!$A$65:$C$102,2,FALSE),"")</f>
        <v/>
      </c>
      <c r="H897" s="51" t="str">
        <f>IFERROR(VLOOKUP($B897,'Tabelas auxiliares'!$A$65:$C$102,3,FALSE),"")</f>
        <v/>
      </c>
      <c r="X897" s="51" t="str">
        <f t="shared" si="26"/>
        <v/>
      </c>
      <c r="Y897" s="51" t="str">
        <f>IF(T897="","",IF(T897&lt;&gt;'Tabelas auxiliares'!$B$236,"FOLHA DE PESSOAL",IF(X897='Tabelas auxiliares'!$A$237,"CUSTEIO",IF(X897='Tabelas auxiliares'!$A$236,"INVESTIMENTO","ERRO - VERIFICAR"))))</f>
        <v/>
      </c>
      <c r="Z897" s="64" t="str">
        <f t="shared" si="27"/>
        <v/>
      </c>
      <c r="AA897" s="44"/>
      <c r="AB897" s="44"/>
      <c r="AC897" s="44"/>
    </row>
    <row r="898" spans="6:29" x14ac:dyDescent="0.25">
      <c r="F898" s="51" t="str">
        <f>IFERROR(VLOOKUP(D898,'Tabelas auxiliares'!$A$3:$B$61,2,FALSE),"")</f>
        <v/>
      </c>
      <c r="G898" s="51" t="str">
        <f>IFERROR(VLOOKUP($B898,'Tabelas auxiliares'!$A$65:$C$102,2,FALSE),"")</f>
        <v/>
      </c>
      <c r="H898" s="51" t="str">
        <f>IFERROR(VLOOKUP($B898,'Tabelas auxiliares'!$A$65:$C$102,3,FALSE),"")</f>
        <v/>
      </c>
      <c r="X898" s="51" t="str">
        <f t="shared" si="26"/>
        <v/>
      </c>
      <c r="Y898" s="51" t="str">
        <f>IF(T898="","",IF(T898&lt;&gt;'Tabelas auxiliares'!$B$236,"FOLHA DE PESSOAL",IF(X898='Tabelas auxiliares'!$A$237,"CUSTEIO",IF(X898='Tabelas auxiliares'!$A$236,"INVESTIMENTO","ERRO - VERIFICAR"))))</f>
        <v/>
      </c>
      <c r="Z898" s="64" t="str">
        <f t="shared" si="27"/>
        <v/>
      </c>
      <c r="AA898" s="44"/>
      <c r="AB898" s="44"/>
      <c r="AC898" s="44"/>
    </row>
    <row r="899" spans="6:29" x14ac:dyDescent="0.25">
      <c r="F899" s="51" t="str">
        <f>IFERROR(VLOOKUP(D899,'Tabelas auxiliares'!$A$3:$B$61,2,FALSE),"")</f>
        <v/>
      </c>
      <c r="G899" s="51" t="str">
        <f>IFERROR(VLOOKUP($B899,'Tabelas auxiliares'!$A$65:$C$102,2,FALSE),"")</f>
        <v/>
      </c>
      <c r="H899" s="51" t="str">
        <f>IFERROR(VLOOKUP($B899,'Tabelas auxiliares'!$A$65:$C$102,3,FALSE),"")</f>
        <v/>
      </c>
      <c r="X899" s="51" t="str">
        <f t="shared" si="26"/>
        <v/>
      </c>
      <c r="Y899" s="51" t="str">
        <f>IF(T899="","",IF(T899&lt;&gt;'Tabelas auxiliares'!$B$236,"FOLHA DE PESSOAL",IF(X899='Tabelas auxiliares'!$A$237,"CUSTEIO",IF(X899='Tabelas auxiliares'!$A$236,"INVESTIMENTO","ERRO - VERIFICAR"))))</f>
        <v/>
      </c>
      <c r="Z899" s="64" t="str">
        <f t="shared" si="27"/>
        <v/>
      </c>
      <c r="AA899" s="44"/>
      <c r="AB899" s="44"/>
      <c r="AC899" s="44"/>
    </row>
    <row r="900" spans="6:29" x14ac:dyDescent="0.25">
      <c r="F900" s="51" t="str">
        <f>IFERROR(VLOOKUP(D900,'Tabelas auxiliares'!$A$3:$B$61,2,FALSE),"")</f>
        <v/>
      </c>
      <c r="G900" s="51" t="str">
        <f>IFERROR(VLOOKUP($B900,'Tabelas auxiliares'!$A$65:$C$102,2,FALSE),"")</f>
        <v/>
      </c>
      <c r="H900" s="51" t="str">
        <f>IFERROR(VLOOKUP($B900,'Tabelas auxiliares'!$A$65:$C$102,3,FALSE),"")</f>
        <v/>
      </c>
      <c r="X900" s="51" t="str">
        <f t="shared" ref="X900:X963" si="28">LEFT(V900,1)</f>
        <v/>
      </c>
      <c r="Y900" s="51" t="str">
        <f>IF(T900="","",IF(T900&lt;&gt;'Tabelas auxiliares'!$B$236,"FOLHA DE PESSOAL",IF(X900='Tabelas auxiliares'!$A$237,"CUSTEIO",IF(X900='Tabelas auxiliares'!$A$236,"INVESTIMENTO","ERRO - VERIFICAR"))))</f>
        <v/>
      </c>
      <c r="Z900" s="64" t="str">
        <f t="shared" si="27"/>
        <v/>
      </c>
      <c r="AA900" s="44"/>
      <c r="AB900" s="44"/>
      <c r="AC900" s="44"/>
    </row>
    <row r="901" spans="6:29" x14ac:dyDescent="0.25">
      <c r="F901" s="51" t="str">
        <f>IFERROR(VLOOKUP(D901,'Tabelas auxiliares'!$A$3:$B$61,2,FALSE),"")</f>
        <v/>
      </c>
      <c r="G901" s="51" t="str">
        <f>IFERROR(VLOOKUP($B901,'Tabelas auxiliares'!$A$65:$C$102,2,FALSE),"")</f>
        <v/>
      </c>
      <c r="H901" s="51" t="str">
        <f>IFERROR(VLOOKUP($B901,'Tabelas auxiliares'!$A$65:$C$102,3,FALSE),"")</f>
        <v/>
      </c>
      <c r="X901" s="51" t="str">
        <f t="shared" si="28"/>
        <v/>
      </c>
      <c r="Y901" s="51" t="str">
        <f>IF(T901="","",IF(T901&lt;&gt;'Tabelas auxiliares'!$B$236,"FOLHA DE PESSOAL",IF(X901='Tabelas auxiliares'!$A$237,"CUSTEIO",IF(X901='Tabelas auxiliares'!$A$236,"INVESTIMENTO","ERRO - VERIFICAR"))))</f>
        <v/>
      </c>
      <c r="Z901" s="64" t="str">
        <f t="shared" ref="Z901:Z964" si="29">IF(AA901+AB901+AC901&lt;&gt;0,AA901+AB901+AC901,"")</f>
        <v/>
      </c>
      <c r="AA901" s="44"/>
      <c r="AB901" s="44"/>
      <c r="AC901" s="44"/>
    </row>
    <row r="902" spans="6:29" x14ac:dyDescent="0.25">
      <c r="F902" s="51" t="str">
        <f>IFERROR(VLOOKUP(D902,'Tabelas auxiliares'!$A$3:$B$61,2,FALSE),"")</f>
        <v/>
      </c>
      <c r="G902" s="51" t="str">
        <f>IFERROR(VLOOKUP($B902,'Tabelas auxiliares'!$A$65:$C$102,2,FALSE),"")</f>
        <v/>
      </c>
      <c r="H902" s="51" t="str">
        <f>IFERROR(VLOOKUP($B902,'Tabelas auxiliares'!$A$65:$C$102,3,FALSE),"")</f>
        <v/>
      </c>
      <c r="X902" s="51" t="str">
        <f t="shared" si="28"/>
        <v/>
      </c>
      <c r="Y902" s="51" t="str">
        <f>IF(T902="","",IF(T902&lt;&gt;'Tabelas auxiliares'!$B$236,"FOLHA DE PESSOAL",IF(X902='Tabelas auxiliares'!$A$237,"CUSTEIO",IF(X902='Tabelas auxiliares'!$A$236,"INVESTIMENTO","ERRO - VERIFICAR"))))</f>
        <v/>
      </c>
      <c r="Z902" s="64" t="str">
        <f t="shared" si="29"/>
        <v/>
      </c>
      <c r="AA902" s="44"/>
      <c r="AB902" s="44"/>
      <c r="AC902" s="44"/>
    </row>
    <row r="903" spans="6:29" x14ac:dyDescent="0.25">
      <c r="F903" s="51" t="str">
        <f>IFERROR(VLOOKUP(D903,'Tabelas auxiliares'!$A$3:$B$61,2,FALSE),"")</f>
        <v/>
      </c>
      <c r="G903" s="51" t="str">
        <f>IFERROR(VLOOKUP($B903,'Tabelas auxiliares'!$A$65:$C$102,2,FALSE),"")</f>
        <v/>
      </c>
      <c r="H903" s="51" t="str">
        <f>IFERROR(VLOOKUP($B903,'Tabelas auxiliares'!$A$65:$C$102,3,FALSE),"")</f>
        <v/>
      </c>
      <c r="X903" s="51" t="str">
        <f t="shared" si="28"/>
        <v/>
      </c>
      <c r="Y903" s="51" t="str">
        <f>IF(T903="","",IF(T903&lt;&gt;'Tabelas auxiliares'!$B$236,"FOLHA DE PESSOAL",IF(X903='Tabelas auxiliares'!$A$237,"CUSTEIO",IF(X903='Tabelas auxiliares'!$A$236,"INVESTIMENTO","ERRO - VERIFICAR"))))</f>
        <v/>
      </c>
      <c r="Z903" s="64" t="str">
        <f t="shared" si="29"/>
        <v/>
      </c>
      <c r="AA903" s="44"/>
      <c r="AB903" s="44"/>
      <c r="AC903" s="44"/>
    </row>
    <row r="904" spans="6:29" x14ac:dyDescent="0.25">
      <c r="F904" s="51" t="str">
        <f>IFERROR(VLOOKUP(D904,'Tabelas auxiliares'!$A$3:$B$61,2,FALSE),"")</f>
        <v/>
      </c>
      <c r="G904" s="51" t="str">
        <f>IFERROR(VLOOKUP($B904,'Tabelas auxiliares'!$A$65:$C$102,2,FALSE),"")</f>
        <v/>
      </c>
      <c r="H904" s="51" t="str">
        <f>IFERROR(VLOOKUP($B904,'Tabelas auxiliares'!$A$65:$C$102,3,FALSE),"")</f>
        <v/>
      </c>
      <c r="X904" s="51" t="str">
        <f t="shared" si="28"/>
        <v/>
      </c>
      <c r="Y904" s="51" t="str">
        <f>IF(T904="","",IF(T904&lt;&gt;'Tabelas auxiliares'!$B$236,"FOLHA DE PESSOAL",IF(X904='Tabelas auxiliares'!$A$237,"CUSTEIO",IF(X904='Tabelas auxiliares'!$A$236,"INVESTIMENTO","ERRO - VERIFICAR"))))</f>
        <v/>
      </c>
      <c r="Z904" s="64" t="str">
        <f t="shared" si="29"/>
        <v/>
      </c>
      <c r="AA904" s="44"/>
      <c r="AB904" s="44"/>
      <c r="AC904" s="44"/>
    </row>
    <row r="905" spans="6:29" x14ac:dyDescent="0.25">
      <c r="F905" s="51" t="str">
        <f>IFERROR(VLOOKUP(D905,'Tabelas auxiliares'!$A$3:$B$61,2,FALSE),"")</f>
        <v/>
      </c>
      <c r="G905" s="51" t="str">
        <f>IFERROR(VLOOKUP($B905,'Tabelas auxiliares'!$A$65:$C$102,2,FALSE),"")</f>
        <v/>
      </c>
      <c r="H905" s="51" t="str">
        <f>IFERROR(VLOOKUP($B905,'Tabelas auxiliares'!$A$65:$C$102,3,FALSE),"")</f>
        <v/>
      </c>
      <c r="X905" s="51" t="str">
        <f t="shared" si="28"/>
        <v/>
      </c>
      <c r="Y905" s="51" t="str">
        <f>IF(T905="","",IF(T905&lt;&gt;'Tabelas auxiliares'!$B$236,"FOLHA DE PESSOAL",IF(X905='Tabelas auxiliares'!$A$237,"CUSTEIO",IF(X905='Tabelas auxiliares'!$A$236,"INVESTIMENTO","ERRO - VERIFICAR"))))</f>
        <v/>
      </c>
      <c r="Z905" s="64" t="str">
        <f t="shared" si="29"/>
        <v/>
      </c>
      <c r="AA905" s="44"/>
      <c r="AB905" s="44"/>
      <c r="AC905" s="44"/>
    </row>
    <row r="906" spans="6:29" x14ac:dyDescent="0.25">
      <c r="F906" s="51" t="str">
        <f>IFERROR(VLOOKUP(D906,'Tabelas auxiliares'!$A$3:$B$61,2,FALSE),"")</f>
        <v/>
      </c>
      <c r="G906" s="51" t="str">
        <f>IFERROR(VLOOKUP($B906,'Tabelas auxiliares'!$A$65:$C$102,2,FALSE),"")</f>
        <v/>
      </c>
      <c r="H906" s="51" t="str">
        <f>IFERROR(VLOOKUP($B906,'Tabelas auxiliares'!$A$65:$C$102,3,FALSE),"")</f>
        <v/>
      </c>
      <c r="X906" s="51" t="str">
        <f t="shared" si="28"/>
        <v/>
      </c>
      <c r="Y906" s="51" t="str">
        <f>IF(T906="","",IF(T906&lt;&gt;'Tabelas auxiliares'!$B$236,"FOLHA DE PESSOAL",IF(X906='Tabelas auxiliares'!$A$237,"CUSTEIO",IF(X906='Tabelas auxiliares'!$A$236,"INVESTIMENTO","ERRO - VERIFICAR"))))</f>
        <v/>
      </c>
      <c r="Z906" s="64" t="str">
        <f t="shared" si="29"/>
        <v/>
      </c>
      <c r="AA906" s="44"/>
      <c r="AB906" s="44"/>
      <c r="AC906" s="44"/>
    </row>
    <row r="907" spans="6:29" x14ac:dyDescent="0.25">
      <c r="F907" s="51" t="str">
        <f>IFERROR(VLOOKUP(D907,'Tabelas auxiliares'!$A$3:$B$61,2,FALSE),"")</f>
        <v/>
      </c>
      <c r="G907" s="51" t="str">
        <f>IFERROR(VLOOKUP($B907,'Tabelas auxiliares'!$A$65:$C$102,2,FALSE),"")</f>
        <v/>
      </c>
      <c r="H907" s="51" t="str">
        <f>IFERROR(VLOOKUP($B907,'Tabelas auxiliares'!$A$65:$C$102,3,FALSE),"")</f>
        <v/>
      </c>
      <c r="X907" s="51" t="str">
        <f t="shared" si="28"/>
        <v/>
      </c>
      <c r="Y907" s="51" t="str">
        <f>IF(T907="","",IF(T907&lt;&gt;'Tabelas auxiliares'!$B$236,"FOLHA DE PESSOAL",IF(X907='Tabelas auxiliares'!$A$237,"CUSTEIO",IF(X907='Tabelas auxiliares'!$A$236,"INVESTIMENTO","ERRO - VERIFICAR"))))</f>
        <v/>
      </c>
      <c r="Z907" s="64" t="str">
        <f t="shared" si="29"/>
        <v/>
      </c>
      <c r="AA907" s="44"/>
      <c r="AB907" s="44"/>
      <c r="AC907" s="44"/>
    </row>
    <row r="908" spans="6:29" x14ac:dyDescent="0.25">
      <c r="F908" s="51" t="str">
        <f>IFERROR(VLOOKUP(D908,'Tabelas auxiliares'!$A$3:$B$61,2,FALSE),"")</f>
        <v/>
      </c>
      <c r="G908" s="51" t="str">
        <f>IFERROR(VLOOKUP($B908,'Tabelas auxiliares'!$A$65:$C$102,2,FALSE),"")</f>
        <v/>
      </c>
      <c r="H908" s="51" t="str">
        <f>IFERROR(VLOOKUP($B908,'Tabelas auxiliares'!$A$65:$C$102,3,FALSE),"")</f>
        <v/>
      </c>
      <c r="X908" s="51" t="str">
        <f t="shared" si="28"/>
        <v/>
      </c>
      <c r="Y908" s="51" t="str">
        <f>IF(T908="","",IF(T908&lt;&gt;'Tabelas auxiliares'!$B$236,"FOLHA DE PESSOAL",IF(X908='Tabelas auxiliares'!$A$237,"CUSTEIO",IF(X908='Tabelas auxiliares'!$A$236,"INVESTIMENTO","ERRO - VERIFICAR"))))</f>
        <v/>
      </c>
      <c r="Z908" s="64" t="str">
        <f t="shared" si="29"/>
        <v/>
      </c>
      <c r="AA908" s="44"/>
      <c r="AB908" s="44"/>
      <c r="AC908" s="44"/>
    </row>
    <row r="909" spans="6:29" x14ac:dyDescent="0.25">
      <c r="F909" s="51" t="str">
        <f>IFERROR(VLOOKUP(D909,'Tabelas auxiliares'!$A$3:$B$61,2,FALSE),"")</f>
        <v/>
      </c>
      <c r="G909" s="51" t="str">
        <f>IFERROR(VLOOKUP($B909,'Tabelas auxiliares'!$A$65:$C$102,2,FALSE),"")</f>
        <v/>
      </c>
      <c r="H909" s="51" t="str">
        <f>IFERROR(VLOOKUP($B909,'Tabelas auxiliares'!$A$65:$C$102,3,FALSE),"")</f>
        <v/>
      </c>
      <c r="X909" s="51" t="str">
        <f t="shared" si="28"/>
        <v/>
      </c>
      <c r="Y909" s="51" t="str">
        <f>IF(T909="","",IF(T909&lt;&gt;'Tabelas auxiliares'!$B$236,"FOLHA DE PESSOAL",IF(X909='Tabelas auxiliares'!$A$237,"CUSTEIO",IF(X909='Tabelas auxiliares'!$A$236,"INVESTIMENTO","ERRO - VERIFICAR"))))</f>
        <v/>
      </c>
      <c r="Z909" s="64" t="str">
        <f t="shared" si="29"/>
        <v/>
      </c>
      <c r="AA909" s="44"/>
      <c r="AB909" s="44"/>
      <c r="AC909" s="44"/>
    </row>
    <row r="910" spans="6:29" x14ac:dyDescent="0.25">
      <c r="F910" s="51" t="str">
        <f>IFERROR(VLOOKUP(D910,'Tabelas auxiliares'!$A$3:$B$61,2,FALSE),"")</f>
        <v/>
      </c>
      <c r="G910" s="51" t="str">
        <f>IFERROR(VLOOKUP($B910,'Tabelas auxiliares'!$A$65:$C$102,2,FALSE),"")</f>
        <v/>
      </c>
      <c r="H910" s="51" t="str">
        <f>IFERROR(VLOOKUP($B910,'Tabelas auxiliares'!$A$65:$C$102,3,FALSE),"")</f>
        <v/>
      </c>
      <c r="X910" s="51" t="str">
        <f t="shared" si="28"/>
        <v/>
      </c>
      <c r="Y910" s="51" t="str">
        <f>IF(T910="","",IF(T910&lt;&gt;'Tabelas auxiliares'!$B$236,"FOLHA DE PESSOAL",IF(X910='Tabelas auxiliares'!$A$237,"CUSTEIO",IF(X910='Tabelas auxiliares'!$A$236,"INVESTIMENTO","ERRO - VERIFICAR"))))</f>
        <v/>
      </c>
      <c r="Z910" s="64" t="str">
        <f t="shared" si="29"/>
        <v/>
      </c>
      <c r="AA910" s="44"/>
      <c r="AB910" s="44"/>
      <c r="AC910" s="44"/>
    </row>
    <row r="911" spans="6:29" x14ac:dyDescent="0.25">
      <c r="F911" s="51" t="str">
        <f>IFERROR(VLOOKUP(D911,'Tabelas auxiliares'!$A$3:$B$61,2,FALSE),"")</f>
        <v/>
      </c>
      <c r="G911" s="51" t="str">
        <f>IFERROR(VLOOKUP($B911,'Tabelas auxiliares'!$A$65:$C$102,2,FALSE),"")</f>
        <v/>
      </c>
      <c r="H911" s="51" t="str">
        <f>IFERROR(VLOOKUP($B911,'Tabelas auxiliares'!$A$65:$C$102,3,FALSE),"")</f>
        <v/>
      </c>
      <c r="X911" s="51" t="str">
        <f t="shared" si="28"/>
        <v/>
      </c>
      <c r="Y911" s="51" t="str">
        <f>IF(T911="","",IF(T911&lt;&gt;'Tabelas auxiliares'!$B$236,"FOLHA DE PESSOAL",IF(X911='Tabelas auxiliares'!$A$237,"CUSTEIO",IF(X911='Tabelas auxiliares'!$A$236,"INVESTIMENTO","ERRO - VERIFICAR"))))</f>
        <v/>
      </c>
      <c r="Z911" s="64" t="str">
        <f t="shared" si="29"/>
        <v/>
      </c>
      <c r="AA911" s="44"/>
      <c r="AB911" s="44"/>
      <c r="AC911" s="44"/>
    </row>
    <row r="912" spans="6:29" x14ac:dyDescent="0.25">
      <c r="F912" s="51" t="str">
        <f>IFERROR(VLOOKUP(D912,'Tabelas auxiliares'!$A$3:$B$61,2,FALSE),"")</f>
        <v/>
      </c>
      <c r="G912" s="51" t="str">
        <f>IFERROR(VLOOKUP($B912,'Tabelas auxiliares'!$A$65:$C$102,2,FALSE),"")</f>
        <v/>
      </c>
      <c r="H912" s="51" t="str">
        <f>IFERROR(VLOOKUP($B912,'Tabelas auxiliares'!$A$65:$C$102,3,FALSE),"")</f>
        <v/>
      </c>
      <c r="X912" s="51" t="str">
        <f t="shared" si="28"/>
        <v/>
      </c>
      <c r="Y912" s="51" t="str">
        <f>IF(T912="","",IF(T912&lt;&gt;'Tabelas auxiliares'!$B$236,"FOLHA DE PESSOAL",IF(X912='Tabelas auxiliares'!$A$237,"CUSTEIO",IF(X912='Tabelas auxiliares'!$A$236,"INVESTIMENTO","ERRO - VERIFICAR"))))</f>
        <v/>
      </c>
      <c r="Z912" s="64" t="str">
        <f t="shared" si="29"/>
        <v/>
      </c>
      <c r="AA912" s="44"/>
      <c r="AB912" s="44"/>
      <c r="AC912" s="44"/>
    </row>
    <row r="913" spans="6:29" x14ac:dyDescent="0.25">
      <c r="F913" s="51" t="str">
        <f>IFERROR(VLOOKUP(D913,'Tabelas auxiliares'!$A$3:$B$61,2,FALSE),"")</f>
        <v/>
      </c>
      <c r="G913" s="51" t="str">
        <f>IFERROR(VLOOKUP($B913,'Tabelas auxiliares'!$A$65:$C$102,2,FALSE),"")</f>
        <v/>
      </c>
      <c r="H913" s="51" t="str">
        <f>IFERROR(VLOOKUP($B913,'Tabelas auxiliares'!$A$65:$C$102,3,FALSE),"")</f>
        <v/>
      </c>
      <c r="X913" s="51" t="str">
        <f t="shared" si="28"/>
        <v/>
      </c>
      <c r="Y913" s="51" t="str">
        <f>IF(T913="","",IF(T913&lt;&gt;'Tabelas auxiliares'!$B$236,"FOLHA DE PESSOAL",IF(X913='Tabelas auxiliares'!$A$237,"CUSTEIO",IF(X913='Tabelas auxiliares'!$A$236,"INVESTIMENTO","ERRO - VERIFICAR"))))</f>
        <v/>
      </c>
      <c r="Z913" s="64" t="str">
        <f t="shared" si="29"/>
        <v/>
      </c>
      <c r="AA913" s="44"/>
      <c r="AB913" s="44"/>
      <c r="AC913" s="44"/>
    </row>
    <row r="914" spans="6:29" x14ac:dyDescent="0.25">
      <c r="F914" s="51" t="str">
        <f>IFERROR(VLOOKUP(D914,'Tabelas auxiliares'!$A$3:$B$61,2,FALSE),"")</f>
        <v/>
      </c>
      <c r="G914" s="51" t="str">
        <f>IFERROR(VLOOKUP($B914,'Tabelas auxiliares'!$A$65:$C$102,2,FALSE),"")</f>
        <v/>
      </c>
      <c r="H914" s="51" t="str">
        <f>IFERROR(VLOOKUP($B914,'Tabelas auxiliares'!$A$65:$C$102,3,FALSE),"")</f>
        <v/>
      </c>
      <c r="X914" s="51" t="str">
        <f t="shared" si="28"/>
        <v/>
      </c>
      <c r="Y914" s="51" t="str">
        <f>IF(T914="","",IF(T914&lt;&gt;'Tabelas auxiliares'!$B$236,"FOLHA DE PESSOAL",IF(X914='Tabelas auxiliares'!$A$237,"CUSTEIO",IF(X914='Tabelas auxiliares'!$A$236,"INVESTIMENTO","ERRO - VERIFICAR"))))</f>
        <v/>
      </c>
      <c r="Z914" s="64" t="str">
        <f t="shared" si="29"/>
        <v/>
      </c>
      <c r="AA914" s="44"/>
      <c r="AB914" s="44"/>
      <c r="AC914" s="44"/>
    </row>
    <row r="915" spans="6:29" x14ac:dyDescent="0.25">
      <c r="F915" s="51" t="str">
        <f>IFERROR(VLOOKUP(D915,'Tabelas auxiliares'!$A$3:$B$61,2,FALSE),"")</f>
        <v/>
      </c>
      <c r="G915" s="51" t="str">
        <f>IFERROR(VLOOKUP($B915,'Tabelas auxiliares'!$A$65:$C$102,2,FALSE),"")</f>
        <v/>
      </c>
      <c r="H915" s="51" t="str">
        <f>IFERROR(VLOOKUP($B915,'Tabelas auxiliares'!$A$65:$C$102,3,FALSE),"")</f>
        <v/>
      </c>
      <c r="X915" s="51" t="str">
        <f t="shared" si="28"/>
        <v/>
      </c>
      <c r="Y915" s="51" t="str">
        <f>IF(T915="","",IF(T915&lt;&gt;'Tabelas auxiliares'!$B$236,"FOLHA DE PESSOAL",IF(X915='Tabelas auxiliares'!$A$237,"CUSTEIO",IF(X915='Tabelas auxiliares'!$A$236,"INVESTIMENTO","ERRO - VERIFICAR"))))</f>
        <v/>
      </c>
      <c r="Z915" s="64" t="str">
        <f t="shared" si="29"/>
        <v/>
      </c>
      <c r="AA915" s="44"/>
      <c r="AB915" s="44"/>
      <c r="AC915" s="44"/>
    </row>
    <row r="916" spans="6:29" x14ac:dyDescent="0.25">
      <c r="F916" s="51" t="str">
        <f>IFERROR(VLOOKUP(D916,'Tabelas auxiliares'!$A$3:$B$61,2,FALSE),"")</f>
        <v/>
      </c>
      <c r="G916" s="51" t="str">
        <f>IFERROR(VLOOKUP($B916,'Tabelas auxiliares'!$A$65:$C$102,2,FALSE),"")</f>
        <v/>
      </c>
      <c r="H916" s="51" t="str">
        <f>IFERROR(VLOOKUP($B916,'Tabelas auxiliares'!$A$65:$C$102,3,FALSE),"")</f>
        <v/>
      </c>
      <c r="X916" s="51" t="str">
        <f t="shared" si="28"/>
        <v/>
      </c>
      <c r="Y916" s="51" t="str">
        <f>IF(T916="","",IF(T916&lt;&gt;'Tabelas auxiliares'!$B$236,"FOLHA DE PESSOAL",IF(X916='Tabelas auxiliares'!$A$237,"CUSTEIO",IF(X916='Tabelas auxiliares'!$A$236,"INVESTIMENTO","ERRO - VERIFICAR"))))</f>
        <v/>
      </c>
      <c r="Z916" s="64" t="str">
        <f t="shared" si="29"/>
        <v/>
      </c>
      <c r="AA916" s="44"/>
      <c r="AB916" s="44"/>
      <c r="AC916" s="44"/>
    </row>
    <row r="917" spans="6:29" x14ac:dyDescent="0.25">
      <c r="F917" s="51" t="str">
        <f>IFERROR(VLOOKUP(D917,'Tabelas auxiliares'!$A$3:$B$61,2,FALSE),"")</f>
        <v/>
      </c>
      <c r="G917" s="51" t="str">
        <f>IFERROR(VLOOKUP($B917,'Tabelas auxiliares'!$A$65:$C$102,2,FALSE),"")</f>
        <v/>
      </c>
      <c r="H917" s="51" t="str">
        <f>IFERROR(VLOOKUP($B917,'Tabelas auxiliares'!$A$65:$C$102,3,FALSE),"")</f>
        <v/>
      </c>
      <c r="X917" s="51" t="str">
        <f t="shared" si="28"/>
        <v/>
      </c>
      <c r="Y917" s="51" t="str">
        <f>IF(T917="","",IF(T917&lt;&gt;'Tabelas auxiliares'!$B$236,"FOLHA DE PESSOAL",IF(X917='Tabelas auxiliares'!$A$237,"CUSTEIO",IF(X917='Tabelas auxiliares'!$A$236,"INVESTIMENTO","ERRO - VERIFICAR"))))</f>
        <v/>
      </c>
      <c r="Z917" s="64" t="str">
        <f t="shared" si="29"/>
        <v/>
      </c>
      <c r="AA917" s="44"/>
      <c r="AB917" s="44"/>
      <c r="AC917" s="44"/>
    </row>
    <row r="918" spans="6:29" x14ac:dyDescent="0.25">
      <c r="F918" s="51" t="str">
        <f>IFERROR(VLOOKUP(D918,'Tabelas auxiliares'!$A$3:$B$61,2,FALSE),"")</f>
        <v/>
      </c>
      <c r="G918" s="51" t="str">
        <f>IFERROR(VLOOKUP($B918,'Tabelas auxiliares'!$A$65:$C$102,2,FALSE),"")</f>
        <v/>
      </c>
      <c r="H918" s="51" t="str">
        <f>IFERROR(VLOOKUP($B918,'Tabelas auxiliares'!$A$65:$C$102,3,FALSE),"")</f>
        <v/>
      </c>
      <c r="X918" s="51" t="str">
        <f t="shared" si="28"/>
        <v/>
      </c>
      <c r="Y918" s="51" t="str">
        <f>IF(T918="","",IF(T918&lt;&gt;'Tabelas auxiliares'!$B$236,"FOLHA DE PESSOAL",IF(X918='Tabelas auxiliares'!$A$237,"CUSTEIO",IF(X918='Tabelas auxiliares'!$A$236,"INVESTIMENTO","ERRO - VERIFICAR"))))</f>
        <v/>
      </c>
      <c r="Z918" s="64" t="str">
        <f t="shared" si="29"/>
        <v/>
      </c>
      <c r="AA918" s="44"/>
      <c r="AB918" s="44"/>
      <c r="AC918" s="44"/>
    </row>
    <row r="919" spans="6:29" x14ac:dyDescent="0.25">
      <c r="F919" s="51" t="str">
        <f>IFERROR(VLOOKUP(D919,'Tabelas auxiliares'!$A$3:$B$61,2,FALSE),"")</f>
        <v/>
      </c>
      <c r="G919" s="51" t="str">
        <f>IFERROR(VLOOKUP($B919,'Tabelas auxiliares'!$A$65:$C$102,2,FALSE),"")</f>
        <v/>
      </c>
      <c r="H919" s="51" t="str">
        <f>IFERROR(VLOOKUP($B919,'Tabelas auxiliares'!$A$65:$C$102,3,FALSE),"")</f>
        <v/>
      </c>
      <c r="X919" s="51" t="str">
        <f t="shared" si="28"/>
        <v/>
      </c>
      <c r="Y919" s="51" t="str">
        <f>IF(T919="","",IF(T919&lt;&gt;'Tabelas auxiliares'!$B$236,"FOLHA DE PESSOAL",IF(X919='Tabelas auxiliares'!$A$237,"CUSTEIO",IF(X919='Tabelas auxiliares'!$A$236,"INVESTIMENTO","ERRO - VERIFICAR"))))</f>
        <v/>
      </c>
      <c r="Z919" s="64" t="str">
        <f t="shared" si="29"/>
        <v/>
      </c>
      <c r="AA919" s="44"/>
      <c r="AB919" s="44"/>
      <c r="AC919" s="44"/>
    </row>
    <row r="920" spans="6:29" x14ac:dyDescent="0.25">
      <c r="F920" s="51" t="str">
        <f>IFERROR(VLOOKUP(D920,'Tabelas auxiliares'!$A$3:$B$61,2,FALSE),"")</f>
        <v/>
      </c>
      <c r="G920" s="51" t="str">
        <f>IFERROR(VLOOKUP($B920,'Tabelas auxiliares'!$A$65:$C$102,2,FALSE),"")</f>
        <v/>
      </c>
      <c r="H920" s="51" t="str">
        <f>IFERROR(VLOOKUP($B920,'Tabelas auxiliares'!$A$65:$C$102,3,FALSE),"")</f>
        <v/>
      </c>
      <c r="X920" s="51" t="str">
        <f t="shared" si="28"/>
        <v/>
      </c>
      <c r="Y920" s="51" t="str">
        <f>IF(T920="","",IF(T920&lt;&gt;'Tabelas auxiliares'!$B$236,"FOLHA DE PESSOAL",IF(X920='Tabelas auxiliares'!$A$237,"CUSTEIO",IF(X920='Tabelas auxiliares'!$A$236,"INVESTIMENTO","ERRO - VERIFICAR"))))</f>
        <v/>
      </c>
      <c r="Z920" s="64" t="str">
        <f t="shared" si="29"/>
        <v/>
      </c>
      <c r="AA920" s="44"/>
      <c r="AB920" s="44"/>
      <c r="AC920" s="44"/>
    </row>
    <row r="921" spans="6:29" x14ac:dyDescent="0.25">
      <c r="F921" s="51" t="str">
        <f>IFERROR(VLOOKUP(D921,'Tabelas auxiliares'!$A$3:$B$61,2,FALSE),"")</f>
        <v/>
      </c>
      <c r="G921" s="51" t="str">
        <f>IFERROR(VLOOKUP($B921,'Tabelas auxiliares'!$A$65:$C$102,2,FALSE),"")</f>
        <v/>
      </c>
      <c r="H921" s="51" t="str">
        <f>IFERROR(VLOOKUP($B921,'Tabelas auxiliares'!$A$65:$C$102,3,FALSE),"")</f>
        <v/>
      </c>
      <c r="X921" s="51" t="str">
        <f t="shared" si="28"/>
        <v/>
      </c>
      <c r="Y921" s="51" t="str">
        <f>IF(T921="","",IF(T921&lt;&gt;'Tabelas auxiliares'!$B$236,"FOLHA DE PESSOAL",IF(X921='Tabelas auxiliares'!$A$237,"CUSTEIO",IF(X921='Tabelas auxiliares'!$A$236,"INVESTIMENTO","ERRO - VERIFICAR"))))</f>
        <v/>
      </c>
      <c r="Z921" s="64" t="str">
        <f t="shared" si="29"/>
        <v/>
      </c>
      <c r="AA921" s="44"/>
      <c r="AB921" s="44"/>
      <c r="AC921" s="44"/>
    </row>
    <row r="922" spans="6:29" x14ac:dyDescent="0.25">
      <c r="F922" s="51" t="str">
        <f>IFERROR(VLOOKUP(D922,'Tabelas auxiliares'!$A$3:$B$61,2,FALSE),"")</f>
        <v/>
      </c>
      <c r="G922" s="51" t="str">
        <f>IFERROR(VLOOKUP($B922,'Tabelas auxiliares'!$A$65:$C$102,2,FALSE),"")</f>
        <v/>
      </c>
      <c r="H922" s="51" t="str">
        <f>IFERROR(VLOOKUP($B922,'Tabelas auxiliares'!$A$65:$C$102,3,FALSE),"")</f>
        <v/>
      </c>
      <c r="X922" s="51" t="str">
        <f t="shared" si="28"/>
        <v/>
      </c>
      <c r="Y922" s="51" t="str">
        <f>IF(T922="","",IF(T922&lt;&gt;'Tabelas auxiliares'!$B$236,"FOLHA DE PESSOAL",IF(X922='Tabelas auxiliares'!$A$237,"CUSTEIO",IF(X922='Tabelas auxiliares'!$A$236,"INVESTIMENTO","ERRO - VERIFICAR"))))</f>
        <v/>
      </c>
      <c r="Z922" s="64" t="str">
        <f t="shared" si="29"/>
        <v/>
      </c>
      <c r="AA922" s="44"/>
      <c r="AB922" s="44"/>
      <c r="AC922" s="44"/>
    </row>
    <row r="923" spans="6:29" x14ac:dyDescent="0.25">
      <c r="F923" s="51" t="str">
        <f>IFERROR(VLOOKUP(D923,'Tabelas auxiliares'!$A$3:$B$61,2,FALSE),"")</f>
        <v/>
      </c>
      <c r="G923" s="51" t="str">
        <f>IFERROR(VLOOKUP($B923,'Tabelas auxiliares'!$A$65:$C$102,2,FALSE),"")</f>
        <v/>
      </c>
      <c r="H923" s="51" t="str">
        <f>IFERROR(VLOOKUP($B923,'Tabelas auxiliares'!$A$65:$C$102,3,FALSE),"")</f>
        <v/>
      </c>
      <c r="X923" s="51" t="str">
        <f t="shared" si="28"/>
        <v/>
      </c>
      <c r="Y923" s="51" t="str">
        <f>IF(T923="","",IF(T923&lt;&gt;'Tabelas auxiliares'!$B$236,"FOLHA DE PESSOAL",IF(X923='Tabelas auxiliares'!$A$237,"CUSTEIO",IF(X923='Tabelas auxiliares'!$A$236,"INVESTIMENTO","ERRO - VERIFICAR"))))</f>
        <v/>
      </c>
      <c r="Z923" s="64" t="str">
        <f t="shared" si="29"/>
        <v/>
      </c>
      <c r="AA923" s="44"/>
      <c r="AB923" s="44"/>
      <c r="AC923" s="44"/>
    </row>
    <row r="924" spans="6:29" x14ac:dyDescent="0.25">
      <c r="F924" s="51" t="str">
        <f>IFERROR(VLOOKUP(D924,'Tabelas auxiliares'!$A$3:$B$61,2,FALSE),"")</f>
        <v/>
      </c>
      <c r="G924" s="51" t="str">
        <f>IFERROR(VLOOKUP($B924,'Tabelas auxiliares'!$A$65:$C$102,2,FALSE),"")</f>
        <v/>
      </c>
      <c r="H924" s="51" t="str">
        <f>IFERROR(VLOOKUP($B924,'Tabelas auxiliares'!$A$65:$C$102,3,FALSE),"")</f>
        <v/>
      </c>
      <c r="X924" s="51" t="str">
        <f t="shared" si="28"/>
        <v/>
      </c>
      <c r="Y924" s="51" t="str">
        <f>IF(T924="","",IF(T924&lt;&gt;'Tabelas auxiliares'!$B$236,"FOLHA DE PESSOAL",IF(X924='Tabelas auxiliares'!$A$237,"CUSTEIO",IF(X924='Tabelas auxiliares'!$A$236,"INVESTIMENTO","ERRO - VERIFICAR"))))</f>
        <v/>
      </c>
      <c r="Z924" s="64" t="str">
        <f t="shared" si="29"/>
        <v/>
      </c>
      <c r="AA924" s="44"/>
      <c r="AB924" s="44"/>
      <c r="AC924" s="44"/>
    </row>
    <row r="925" spans="6:29" x14ac:dyDescent="0.25">
      <c r="F925" s="51" t="str">
        <f>IFERROR(VLOOKUP(D925,'Tabelas auxiliares'!$A$3:$B$61,2,FALSE),"")</f>
        <v/>
      </c>
      <c r="G925" s="51" t="str">
        <f>IFERROR(VLOOKUP($B925,'Tabelas auxiliares'!$A$65:$C$102,2,FALSE),"")</f>
        <v/>
      </c>
      <c r="H925" s="51" t="str">
        <f>IFERROR(VLOOKUP($B925,'Tabelas auxiliares'!$A$65:$C$102,3,FALSE),"")</f>
        <v/>
      </c>
      <c r="X925" s="51" t="str">
        <f t="shared" si="28"/>
        <v/>
      </c>
      <c r="Y925" s="51" t="str">
        <f>IF(T925="","",IF(T925&lt;&gt;'Tabelas auxiliares'!$B$236,"FOLHA DE PESSOAL",IF(X925='Tabelas auxiliares'!$A$237,"CUSTEIO",IF(X925='Tabelas auxiliares'!$A$236,"INVESTIMENTO","ERRO - VERIFICAR"))))</f>
        <v/>
      </c>
      <c r="Z925" s="64" t="str">
        <f t="shared" si="29"/>
        <v/>
      </c>
      <c r="AA925" s="44"/>
      <c r="AB925" s="44"/>
      <c r="AC925" s="44"/>
    </row>
    <row r="926" spans="6:29" x14ac:dyDescent="0.25">
      <c r="F926" s="51" t="str">
        <f>IFERROR(VLOOKUP(D926,'Tabelas auxiliares'!$A$3:$B$61,2,FALSE),"")</f>
        <v/>
      </c>
      <c r="G926" s="51" t="str">
        <f>IFERROR(VLOOKUP($B926,'Tabelas auxiliares'!$A$65:$C$102,2,FALSE),"")</f>
        <v/>
      </c>
      <c r="H926" s="51" t="str">
        <f>IFERROR(VLOOKUP($B926,'Tabelas auxiliares'!$A$65:$C$102,3,FALSE),"")</f>
        <v/>
      </c>
      <c r="X926" s="51" t="str">
        <f t="shared" si="28"/>
        <v/>
      </c>
      <c r="Y926" s="51" t="str">
        <f>IF(T926="","",IF(T926&lt;&gt;'Tabelas auxiliares'!$B$236,"FOLHA DE PESSOAL",IF(X926='Tabelas auxiliares'!$A$237,"CUSTEIO",IF(X926='Tabelas auxiliares'!$A$236,"INVESTIMENTO","ERRO - VERIFICAR"))))</f>
        <v/>
      </c>
      <c r="Z926" s="64" t="str">
        <f t="shared" si="29"/>
        <v/>
      </c>
      <c r="AA926" s="44"/>
      <c r="AB926" s="44"/>
      <c r="AC926" s="44"/>
    </row>
    <row r="927" spans="6:29" x14ac:dyDescent="0.25">
      <c r="F927" s="51" t="str">
        <f>IFERROR(VLOOKUP(D927,'Tabelas auxiliares'!$A$3:$B$61,2,FALSE),"")</f>
        <v/>
      </c>
      <c r="G927" s="51" t="str">
        <f>IFERROR(VLOOKUP($B927,'Tabelas auxiliares'!$A$65:$C$102,2,FALSE),"")</f>
        <v/>
      </c>
      <c r="H927" s="51" t="str">
        <f>IFERROR(VLOOKUP($B927,'Tabelas auxiliares'!$A$65:$C$102,3,FALSE),"")</f>
        <v/>
      </c>
      <c r="X927" s="51" t="str">
        <f t="shared" si="28"/>
        <v/>
      </c>
      <c r="Y927" s="51" t="str">
        <f>IF(T927="","",IF(T927&lt;&gt;'Tabelas auxiliares'!$B$236,"FOLHA DE PESSOAL",IF(X927='Tabelas auxiliares'!$A$237,"CUSTEIO",IF(X927='Tabelas auxiliares'!$A$236,"INVESTIMENTO","ERRO - VERIFICAR"))))</f>
        <v/>
      </c>
      <c r="Z927" s="64" t="str">
        <f t="shared" si="29"/>
        <v/>
      </c>
      <c r="AA927" s="44"/>
      <c r="AB927" s="44"/>
      <c r="AC927" s="44"/>
    </row>
    <row r="928" spans="6:29" x14ac:dyDescent="0.25">
      <c r="F928" s="51" t="str">
        <f>IFERROR(VLOOKUP(D928,'Tabelas auxiliares'!$A$3:$B$61,2,FALSE),"")</f>
        <v/>
      </c>
      <c r="G928" s="51" t="str">
        <f>IFERROR(VLOOKUP($B928,'Tabelas auxiliares'!$A$65:$C$102,2,FALSE),"")</f>
        <v/>
      </c>
      <c r="H928" s="51" t="str">
        <f>IFERROR(VLOOKUP($B928,'Tabelas auxiliares'!$A$65:$C$102,3,FALSE),"")</f>
        <v/>
      </c>
      <c r="X928" s="51" t="str">
        <f t="shared" si="28"/>
        <v/>
      </c>
      <c r="Y928" s="51" t="str">
        <f>IF(T928="","",IF(T928&lt;&gt;'Tabelas auxiliares'!$B$236,"FOLHA DE PESSOAL",IF(X928='Tabelas auxiliares'!$A$237,"CUSTEIO",IF(X928='Tabelas auxiliares'!$A$236,"INVESTIMENTO","ERRO - VERIFICAR"))))</f>
        <v/>
      </c>
      <c r="Z928" s="64" t="str">
        <f t="shared" si="29"/>
        <v/>
      </c>
      <c r="AA928" s="44"/>
      <c r="AB928" s="44"/>
      <c r="AC928" s="44"/>
    </row>
    <row r="929" spans="6:29" x14ac:dyDescent="0.25">
      <c r="F929" s="51" t="str">
        <f>IFERROR(VLOOKUP(D929,'Tabelas auxiliares'!$A$3:$B$61,2,FALSE),"")</f>
        <v/>
      </c>
      <c r="G929" s="51" t="str">
        <f>IFERROR(VLOOKUP($B929,'Tabelas auxiliares'!$A$65:$C$102,2,FALSE),"")</f>
        <v/>
      </c>
      <c r="H929" s="51" t="str">
        <f>IFERROR(VLOOKUP($B929,'Tabelas auxiliares'!$A$65:$C$102,3,FALSE),"")</f>
        <v/>
      </c>
      <c r="X929" s="51" t="str">
        <f t="shared" si="28"/>
        <v/>
      </c>
      <c r="Y929" s="51" t="str">
        <f>IF(T929="","",IF(T929&lt;&gt;'Tabelas auxiliares'!$B$236,"FOLHA DE PESSOAL",IF(X929='Tabelas auxiliares'!$A$237,"CUSTEIO",IF(X929='Tabelas auxiliares'!$A$236,"INVESTIMENTO","ERRO - VERIFICAR"))))</f>
        <v/>
      </c>
      <c r="Z929" s="64" t="str">
        <f t="shared" si="29"/>
        <v/>
      </c>
      <c r="AA929" s="44"/>
      <c r="AB929" s="44"/>
      <c r="AC929" s="44"/>
    </row>
    <row r="930" spans="6:29" x14ac:dyDescent="0.25">
      <c r="F930" s="51" t="str">
        <f>IFERROR(VLOOKUP(D930,'Tabelas auxiliares'!$A$3:$B$61,2,FALSE),"")</f>
        <v/>
      </c>
      <c r="G930" s="51" t="str">
        <f>IFERROR(VLOOKUP($B930,'Tabelas auxiliares'!$A$65:$C$102,2,FALSE),"")</f>
        <v/>
      </c>
      <c r="H930" s="51" t="str">
        <f>IFERROR(VLOOKUP($B930,'Tabelas auxiliares'!$A$65:$C$102,3,FALSE),"")</f>
        <v/>
      </c>
      <c r="X930" s="51" t="str">
        <f t="shared" si="28"/>
        <v/>
      </c>
      <c r="Y930" s="51" t="str">
        <f>IF(T930="","",IF(T930&lt;&gt;'Tabelas auxiliares'!$B$236,"FOLHA DE PESSOAL",IF(X930='Tabelas auxiliares'!$A$237,"CUSTEIO",IF(X930='Tabelas auxiliares'!$A$236,"INVESTIMENTO","ERRO - VERIFICAR"))))</f>
        <v/>
      </c>
      <c r="Z930" s="64" t="str">
        <f t="shared" si="29"/>
        <v/>
      </c>
      <c r="AA930" s="44"/>
      <c r="AB930" s="44"/>
      <c r="AC930" s="44"/>
    </row>
    <row r="931" spans="6:29" x14ac:dyDescent="0.25">
      <c r="F931" s="51" t="str">
        <f>IFERROR(VLOOKUP(D931,'Tabelas auxiliares'!$A$3:$B$61,2,FALSE),"")</f>
        <v/>
      </c>
      <c r="G931" s="51" t="str">
        <f>IFERROR(VLOOKUP($B931,'Tabelas auxiliares'!$A$65:$C$102,2,FALSE),"")</f>
        <v/>
      </c>
      <c r="H931" s="51" t="str">
        <f>IFERROR(VLOOKUP($B931,'Tabelas auxiliares'!$A$65:$C$102,3,FALSE),"")</f>
        <v/>
      </c>
      <c r="X931" s="51" t="str">
        <f t="shared" si="28"/>
        <v/>
      </c>
      <c r="Y931" s="51" t="str">
        <f>IF(T931="","",IF(T931&lt;&gt;'Tabelas auxiliares'!$B$236,"FOLHA DE PESSOAL",IF(X931='Tabelas auxiliares'!$A$237,"CUSTEIO",IF(X931='Tabelas auxiliares'!$A$236,"INVESTIMENTO","ERRO - VERIFICAR"))))</f>
        <v/>
      </c>
      <c r="Z931" s="64" t="str">
        <f t="shared" si="29"/>
        <v/>
      </c>
      <c r="AA931" s="44"/>
      <c r="AB931" s="44"/>
      <c r="AC931" s="44"/>
    </row>
    <row r="932" spans="6:29" x14ac:dyDescent="0.25">
      <c r="F932" s="51" t="str">
        <f>IFERROR(VLOOKUP(D932,'Tabelas auxiliares'!$A$3:$B$61,2,FALSE),"")</f>
        <v/>
      </c>
      <c r="G932" s="51" t="str">
        <f>IFERROR(VLOOKUP($B932,'Tabelas auxiliares'!$A$65:$C$102,2,FALSE),"")</f>
        <v/>
      </c>
      <c r="H932" s="51" t="str">
        <f>IFERROR(VLOOKUP($B932,'Tabelas auxiliares'!$A$65:$C$102,3,FALSE),"")</f>
        <v/>
      </c>
      <c r="X932" s="51" t="str">
        <f t="shared" si="28"/>
        <v/>
      </c>
      <c r="Y932" s="51" t="str">
        <f>IF(T932="","",IF(T932&lt;&gt;'Tabelas auxiliares'!$B$236,"FOLHA DE PESSOAL",IF(X932='Tabelas auxiliares'!$A$237,"CUSTEIO",IF(X932='Tabelas auxiliares'!$A$236,"INVESTIMENTO","ERRO - VERIFICAR"))))</f>
        <v/>
      </c>
      <c r="Z932" s="64" t="str">
        <f t="shared" si="29"/>
        <v/>
      </c>
      <c r="AA932" s="44"/>
      <c r="AB932" s="44"/>
      <c r="AC932" s="44"/>
    </row>
    <row r="933" spans="6:29" x14ac:dyDescent="0.25">
      <c r="F933" s="51" t="str">
        <f>IFERROR(VLOOKUP(D933,'Tabelas auxiliares'!$A$3:$B$61,2,FALSE),"")</f>
        <v/>
      </c>
      <c r="G933" s="51" t="str">
        <f>IFERROR(VLOOKUP($B933,'Tabelas auxiliares'!$A$65:$C$102,2,FALSE),"")</f>
        <v/>
      </c>
      <c r="H933" s="51" t="str">
        <f>IFERROR(VLOOKUP($B933,'Tabelas auxiliares'!$A$65:$C$102,3,FALSE),"")</f>
        <v/>
      </c>
      <c r="X933" s="51" t="str">
        <f t="shared" si="28"/>
        <v/>
      </c>
      <c r="Y933" s="51" t="str">
        <f>IF(T933="","",IF(T933&lt;&gt;'Tabelas auxiliares'!$B$236,"FOLHA DE PESSOAL",IF(X933='Tabelas auxiliares'!$A$237,"CUSTEIO",IF(X933='Tabelas auxiliares'!$A$236,"INVESTIMENTO","ERRO - VERIFICAR"))))</f>
        <v/>
      </c>
      <c r="Z933" s="64" t="str">
        <f t="shared" si="29"/>
        <v/>
      </c>
      <c r="AA933" s="44"/>
      <c r="AB933" s="44"/>
      <c r="AC933" s="44"/>
    </row>
    <row r="934" spans="6:29" x14ac:dyDescent="0.25">
      <c r="F934" s="51" t="str">
        <f>IFERROR(VLOOKUP(D934,'Tabelas auxiliares'!$A$3:$B$61,2,FALSE),"")</f>
        <v/>
      </c>
      <c r="G934" s="51" t="str">
        <f>IFERROR(VLOOKUP($B934,'Tabelas auxiliares'!$A$65:$C$102,2,FALSE),"")</f>
        <v/>
      </c>
      <c r="H934" s="51" t="str">
        <f>IFERROR(VLOOKUP($B934,'Tabelas auxiliares'!$A$65:$C$102,3,FALSE),"")</f>
        <v/>
      </c>
      <c r="X934" s="51" t="str">
        <f t="shared" si="28"/>
        <v/>
      </c>
      <c r="Y934" s="51" t="str">
        <f>IF(T934="","",IF(T934&lt;&gt;'Tabelas auxiliares'!$B$236,"FOLHA DE PESSOAL",IF(X934='Tabelas auxiliares'!$A$237,"CUSTEIO",IF(X934='Tabelas auxiliares'!$A$236,"INVESTIMENTO","ERRO - VERIFICAR"))))</f>
        <v/>
      </c>
      <c r="Z934" s="64" t="str">
        <f t="shared" si="29"/>
        <v/>
      </c>
      <c r="AA934" s="44"/>
      <c r="AB934" s="44"/>
      <c r="AC934" s="44"/>
    </row>
    <row r="935" spans="6:29" x14ac:dyDescent="0.25">
      <c r="F935" s="51" t="str">
        <f>IFERROR(VLOOKUP(D935,'Tabelas auxiliares'!$A$3:$B$61,2,FALSE),"")</f>
        <v/>
      </c>
      <c r="G935" s="51" t="str">
        <f>IFERROR(VLOOKUP($B935,'Tabelas auxiliares'!$A$65:$C$102,2,FALSE),"")</f>
        <v/>
      </c>
      <c r="H935" s="51" t="str">
        <f>IFERROR(VLOOKUP($B935,'Tabelas auxiliares'!$A$65:$C$102,3,FALSE),"")</f>
        <v/>
      </c>
      <c r="X935" s="51" t="str">
        <f t="shared" si="28"/>
        <v/>
      </c>
      <c r="Y935" s="51" t="str">
        <f>IF(T935="","",IF(T935&lt;&gt;'Tabelas auxiliares'!$B$236,"FOLHA DE PESSOAL",IF(X935='Tabelas auxiliares'!$A$237,"CUSTEIO",IF(X935='Tabelas auxiliares'!$A$236,"INVESTIMENTO","ERRO - VERIFICAR"))))</f>
        <v/>
      </c>
      <c r="Z935" s="64" t="str">
        <f t="shared" si="29"/>
        <v/>
      </c>
      <c r="AA935" s="44"/>
      <c r="AB935" s="44"/>
      <c r="AC935" s="44"/>
    </row>
    <row r="936" spans="6:29" x14ac:dyDescent="0.25">
      <c r="F936" s="51" t="str">
        <f>IFERROR(VLOOKUP(D936,'Tabelas auxiliares'!$A$3:$B$61,2,FALSE),"")</f>
        <v/>
      </c>
      <c r="G936" s="51" t="str">
        <f>IFERROR(VLOOKUP($B936,'Tabelas auxiliares'!$A$65:$C$102,2,FALSE),"")</f>
        <v/>
      </c>
      <c r="H936" s="51" t="str">
        <f>IFERROR(VLOOKUP($B936,'Tabelas auxiliares'!$A$65:$C$102,3,FALSE),"")</f>
        <v/>
      </c>
      <c r="X936" s="51" t="str">
        <f t="shared" si="28"/>
        <v/>
      </c>
      <c r="Y936" s="51" t="str">
        <f>IF(T936="","",IF(T936&lt;&gt;'Tabelas auxiliares'!$B$236,"FOLHA DE PESSOAL",IF(X936='Tabelas auxiliares'!$A$237,"CUSTEIO",IF(X936='Tabelas auxiliares'!$A$236,"INVESTIMENTO","ERRO - VERIFICAR"))))</f>
        <v/>
      </c>
      <c r="Z936" s="64" t="str">
        <f t="shared" si="29"/>
        <v/>
      </c>
      <c r="AA936" s="44"/>
      <c r="AB936" s="44"/>
      <c r="AC936" s="44"/>
    </row>
    <row r="937" spans="6:29" x14ac:dyDescent="0.25">
      <c r="F937" s="51" t="str">
        <f>IFERROR(VLOOKUP(D937,'Tabelas auxiliares'!$A$3:$B$61,2,FALSE),"")</f>
        <v/>
      </c>
      <c r="G937" s="51" t="str">
        <f>IFERROR(VLOOKUP($B937,'Tabelas auxiliares'!$A$65:$C$102,2,FALSE),"")</f>
        <v/>
      </c>
      <c r="H937" s="51" t="str">
        <f>IFERROR(VLOOKUP($B937,'Tabelas auxiliares'!$A$65:$C$102,3,FALSE),"")</f>
        <v/>
      </c>
      <c r="X937" s="51" t="str">
        <f t="shared" si="28"/>
        <v/>
      </c>
      <c r="Y937" s="51" t="str">
        <f>IF(T937="","",IF(T937&lt;&gt;'Tabelas auxiliares'!$B$236,"FOLHA DE PESSOAL",IF(X937='Tabelas auxiliares'!$A$237,"CUSTEIO",IF(X937='Tabelas auxiliares'!$A$236,"INVESTIMENTO","ERRO - VERIFICAR"))))</f>
        <v/>
      </c>
      <c r="Z937" s="64" t="str">
        <f t="shared" si="29"/>
        <v/>
      </c>
      <c r="AA937" s="44"/>
      <c r="AB937" s="44"/>
      <c r="AC937" s="44"/>
    </row>
    <row r="938" spans="6:29" x14ac:dyDescent="0.25">
      <c r="F938" s="51" t="str">
        <f>IFERROR(VLOOKUP(D938,'Tabelas auxiliares'!$A$3:$B$61,2,FALSE),"")</f>
        <v/>
      </c>
      <c r="G938" s="51" t="str">
        <f>IFERROR(VLOOKUP($B938,'Tabelas auxiliares'!$A$65:$C$102,2,FALSE),"")</f>
        <v/>
      </c>
      <c r="H938" s="51" t="str">
        <f>IFERROR(VLOOKUP($B938,'Tabelas auxiliares'!$A$65:$C$102,3,FALSE),"")</f>
        <v/>
      </c>
      <c r="X938" s="51" t="str">
        <f t="shared" si="28"/>
        <v/>
      </c>
      <c r="Y938" s="51" t="str">
        <f>IF(T938="","",IF(T938&lt;&gt;'Tabelas auxiliares'!$B$236,"FOLHA DE PESSOAL",IF(X938='Tabelas auxiliares'!$A$237,"CUSTEIO",IF(X938='Tabelas auxiliares'!$A$236,"INVESTIMENTO","ERRO - VERIFICAR"))))</f>
        <v/>
      </c>
      <c r="Z938" s="64" t="str">
        <f t="shared" si="29"/>
        <v/>
      </c>
      <c r="AA938" s="44"/>
      <c r="AB938" s="44"/>
      <c r="AC938" s="44"/>
    </row>
    <row r="939" spans="6:29" x14ac:dyDescent="0.25">
      <c r="F939" s="51" t="str">
        <f>IFERROR(VLOOKUP(D939,'Tabelas auxiliares'!$A$3:$B$61,2,FALSE),"")</f>
        <v/>
      </c>
      <c r="G939" s="51" t="str">
        <f>IFERROR(VLOOKUP($B939,'Tabelas auxiliares'!$A$65:$C$102,2,FALSE),"")</f>
        <v/>
      </c>
      <c r="H939" s="51" t="str">
        <f>IFERROR(VLOOKUP($B939,'Tabelas auxiliares'!$A$65:$C$102,3,FALSE),"")</f>
        <v/>
      </c>
      <c r="X939" s="51" t="str">
        <f t="shared" si="28"/>
        <v/>
      </c>
      <c r="Y939" s="51" t="str">
        <f>IF(T939="","",IF(T939&lt;&gt;'Tabelas auxiliares'!$B$236,"FOLHA DE PESSOAL",IF(X939='Tabelas auxiliares'!$A$237,"CUSTEIO",IF(X939='Tabelas auxiliares'!$A$236,"INVESTIMENTO","ERRO - VERIFICAR"))))</f>
        <v/>
      </c>
      <c r="Z939" s="64" t="str">
        <f t="shared" si="29"/>
        <v/>
      </c>
      <c r="AA939" s="44"/>
      <c r="AB939" s="44"/>
      <c r="AC939" s="44"/>
    </row>
    <row r="940" spans="6:29" x14ac:dyDescent="0.25">
      <c r="F940" s="51" t="str">
        <f>IFERROR(VLOOKUP(D940,'Tabelas auxiliares'!$A$3:$B$61,2,FALSE),"")</f>
        <v/>
      </c>
      <c r="G940" s="51" t="str">
        <f>IFERROR(VLOOKUP($B940,'Tabelas auxiliares'!$A$65:$C$102,2,FALSE),"")</f>
        <v/>
      </c>
      <c r="H940" s="51" t="str">
        <f>IFERROR(VLOOKUP($B940,'Tabelas auxiliares'!$A$65:$C$102,3,FALSE),"")</f>
        <v/>
      </c>
      <c r="X940" s="51" t="str">
        <f t="shared" si="28"/>
        <v/>
      </c>
      <c r="Y940" s="51" t="str">
        <f>IF(T940="","",IF(T940&lt;&gt;'Tabelas auxiliares'!$B$236,"FOLHA DE PESSOAL",IF(X940='Tabelas auxiliares'!$A$237,"CUSTEIO",IF(X940='Tabelas auxiliares'!$A$236,"INVESTIMENTO","ERRO - VERIFICAR"))))</f>
        <v/>
      </c>
      <c r="Z940" s="64" t="str">
        <f t="shared" si="29"/>
        <v/>
      </c>
      <c r="AA940" s="44"/>
      <c r="AB940" s="44"/>
      <c r="AC940" s="44"/>
    </row>
    <row r="941" spans="6:29" x14ac:dyDescent="0.25">
      <c r="F941" s="51" t="str">
        <f>IFERROR(VLOOKUP(D941,'Tabelas auxiliares'!$A$3:$B$61,2,FALSE),"")</f>
        <v/>
      </c>
      <c r="G941" s="51" t="str">
        <f>IFERROR(VLOOKUP($B941,'Tabelas auxiliares'!$A$65:$C$102,2,FALSE),"")</f>
        <v/>
      </c>
      <c r="H941" s="51" t="str">
        <f>IFERROR(VLOOKUP($B941,'Tabelas auxiliares'!$A$65:$C$102,3,FALSE),"")</f>
        <v/>
      </c>
      <c r="X941" s="51" t="str">
        <f t="shared" si="28"/>
        <v/>
      </c>
      <c r="Y941" s="51" t="str">
        <f>IF(T941="","",IF(T941&lt;&gt;'Tabelas auxiliares'!$B$236,"FOLHA DE PESSOAL",IF(X941='Tabelas auxiliares'!$A$237,"CUSTEIO",IF(X941='Tabelas auxiliares'!$A$236,"INVESTIMENTO","ERRO - VERIFICAR"))))</f>
        <v/>
      </c>
      <c r="Z941" s="64" t="str">
        <f t="shared" si="29"/>
        <v/>
      </c>
      <c r="AA941" s="44"/>
      <c r="AB941" s="44"/>
      <c r="AC941" s="44"/>
    </row>
    <row r="942" spans="6:29" x14ac:dyDescent="0.25">
      <c r="F942" s="51" t="str">
        <f>IFERROR(VLOOKUP(D942,'Tabelas auxiliares'!$A$3:$B$61,2,FALSE),"")</f>
        <v/>
      </c>
      <c r="G942" s="51" t="str">
        <f>IFERROR(VLOOKUP($B942,'Tabelas auxiliares'!$A$65:$C$102,2,FALSE),"")</f>
        <v/>
      </c>
      <c r="H942" s="51" t="str">
        <f>IFERROR(VLOOKUP($B942,'Tabelas auxiliares'!$A$65:$C$102,3,FALSE),"")</f>
        <v/>
      </c>
      <c r="X942" s="51" t="str">
        <f t="shared" si="28"/>
        <v/>
      </c>
      <c r="Y942" s="51" t="str">
        <f>IF(T942="","",IF(T942&lt;&gt;'Tabelas auxiliares'!$B$236,"FOLHA DE PESSOAL",IF(X942='Tabelas auxiliares'!$A$237,"CUSTEIO",IF(X942='Tabelas auxiliares'!$A$236,"INVESTIMENTO","ERRO - VERIFICAR"))))</f>
        <v/>
      </c>
      <c r="Z942" s="64" t="str">
        <f t="shared" si="29"/>
        <v/>
      </c>
      <c r="AA942" s="44"/>
      <c r="AB942" s="44"/>
      <c r="AC942" s="44"/>
    </row>
    <row r="943" spans="6:29" x14ac:dyDescent="0.25">
      <c r="F943" s="51" t="str">
        <f>IFERROR(VLOOKUP(D943,'Tabelas auxiliares'!$A$3:$B$61,2,FALSE),"")</f>
        <v/>
      </c>
      <c r="G943" s="51" t="str">
        <f>IFERROR(VLOOKUP($B943,'Tabelas auxiliares'!$A$65:$C$102,2,FALSE),"")</f>
        <v/>
      </c>
      <c r="H943" s="51" t="str">
        <f>IFERROR(VLOOKUP($B943,'Tabelas auxiliares'!$A$65:$C$102,3,FALSE),"")</f>
        <v/>
      </c>
      <c r="X943" s="51" t="str">
        <f t="shared" si="28"/>
        <v/>
      </c>
      <c r="Y943" s="51" t="str">
        <f>IF(T943="","",IF(T943&lt;&gt;'Tabelas auxiliares'!$B$236,"FOLHA DE PESSOAL",IF(X943='Tabelas auxiliares'!$A$237,"CUSTEIO",IF(X943='Tabelas auxiliares'!$A$236,"INVESTIMENTO","ERRO - VERIFICAR"))))</f>
        <v/>
      </c>
      <c r="Z943" s="64" t="str">
        <f t="shared" si="29"/>
        <v/>
      </c>
      <c r="AA943" s="44"/>
      <c r="AB943" s="44"/>
      <c r="AC943" s="44"/>
    </row>
    <row r="944" spans="6:29" x14ac:dyDescent="0.25">
      <c r="F944" s="51" t="str">
        <f>IFERROR(VLOOKUP(D944,'Tabelas auxiliares'!$A$3:$B$61,2,FALSE),"")</f>
        <v/>
      </c>
      <c r="G944" s="51" t="str">
        <f>IFERROR(VLOOKUP($B944,'Tabelas auxiliares'!$A$65:$C$102,2,FALSE),"")</f>
        <v/>
      </c>
      <c r="H944" s="51" t="str">
        <f>IFERROR(VLOOKUP($B944,'Tabelas auxiliares'!$A$65:$C$102,3,FALSE),"")</f>
        <v/>
      </c>
      <c r="X944" s="51" t="str">
        <f t="shared" si="28"/>
        <v/>
      </c>
      <c r="Y944" s="51" t="str">
        <f>IF(T944="","",IF(T944&lt;&gt;'Tabelas auxiliares'!$B$236,"FOLHA DE PESSOAL",IF(X944='Tabelas auxiliares'!$A$237,"CUSTEIO",IF(X944='Tabelas auxiliares'!$A$236,"INVESTIMENTO","ERRO - VERIFICAR"))))</f>
        <v/>
      </c>
      <c r="Z944" s="64" t="str">
        <f t="shared" si="29"/>
        <v/>
      </c>
      <c r="AA944" s="44"/>
      <c r="AB944" s="44"/>
      <c r="AC944" s="44"/>
    </row>
    <row r="945" spans="6:29" x14ac:dyDescent="0.25">
      <c r="F945" s="51" t="str">
        <f>IFERROR(VLOOKUP(D945,'Tabelas auxiliares'!$A$3:$B$61,2,FALSE),"")</f>
        <v/>
      </c>
      <c r="G945" s="51" t="str">
        <f>IFERROR(VLOOKUP($B945,'Tabelas auxiliares'!$A$65:$C$102,2,FALSE),"")</f>
        <v/>
      </c>
      <c r="H945" s="51" t="str">
        <f>IFERROR(VLOOKUP($B945,'Tabelas auxiliares'!$A$65:$C$102,3,FALSE),"")</f>
        <v/>
      </c>
      <c r="X945" s="51" t="str">
        <f t="shared" si="28"/>
        <v/>
      </c>
      <c r="Y945" s="51" t="str">
        <f>IF(T945="","",IF(T945&lt;&gt;'Tabelas auxiliares'!$B$236,"FOLHA DE PESSOAL",IF(X945='Tabelas auxiliares'!$A$237,"CUSTEIO",IF(X945='Tabelas auxiliares'!$A$236,"INVESTIMENTO","ERRO - VERIFICAR"))))</f>
        <v/>
      </c>
      <c r="Z945" s="64" t="str">
        <f t="shared" si="29"/>
        <v/>
      </c>
      <c r="AA945" s="44"/>
      <c r="AB945" s="44"/>
      <c r="AC945" s="44"/>
    </row>
    <row r="946" spans="6:29" x14ac:dyDescent="0.25">
      <c r="F946" s="51" t="str">
        <f>IFERROR(VLOOKUP(D946,'Tabelas auxiliares'!$A$3:$B$61,2,FALSE),"")</f>
        <v/>
      </c>
      <c r="G946" s="51" t="str">
        <f>IFERROR(VLOOKUP($B946,'Tabelas auxiliares'!$A$65:$C$102,2,FALSE),"")</f>
        <v/>
      </c>
      <c r="H946" s="51" t="str">
        <f>IFERROR(VLOOKUP($B946,'Tabelas auxiliares'!$A$65:$C$102,3,FALSE),"")</f>
        <v/>
      </c>
      <c r="X946" s="51" t="str">
        <f t="shared" si="28"/>
        <v/>
      </c>
      <c r="Y946" s="51" t="str">
        <f>IF(T946="","",IF(T946&lt;&gt;'Tabelas auxiliares'!$B$236,"FOLHA DE PESSOAL",IF(X946='Tabelas auxiliares'!$A$237,"CUSTEIO",IF(X946='Tabelas auxiliares'!$A$236,"INVESTIMENTO","ERRO - VERIFICAR"))))</f>
        <v/>
      </c>
      <c r="Z946" s="64" t="str">
        <f t="shared" si="29"/>
        <v/>
      </c>
      <c r="AA946" s="44"/>
      <c r="AB946" s="44"/>
      <c r="AC946" s="44"/>
    </row>
    <row r="947" spans="6:29" x14ac:dyDescent="0.25">
      <c r="F947" s="51" t="str">
        <f>IFERROR(VLOOKUP(D947,'Tabelas auxiliares'!$A$3:$B$61,2,FALSE),"")</f>
        <v/>
      </c>
      <c r="G947" s="51" t="str">
        <f>IFERROR(VLOOKUP($B947,'Tabelas auxiliares'!$A$65:$C$102,2,FALSE),"")</f>
        <v/>
      </c>
      <c r="H947" s="51" t="str">
        <f>IFERROR(VLOOKUP($B947,'Tabelas auxiliares'!$A$65:$C$102,3,FALSE),"")</f>
        <v/>
      </c>
      <c r="X947" s="51" t="str">
        <f t="shared" si="28"/>
        <v/>
      </c>
      <c r="Y947" s="51" t="str">
        <f>IF(T947="","",IF(T947&lt;&gt;'Tabelas auxiliares'!$B$236,"FOLHA DE PESSOAL",IF(X947='Tabelas auxiliares'!$A$237,"CUSTEIO",IF(X947='Tabelas auxiliares'!$A$236,"INVESTIMENTO","ERRO - VERIFICAR"))))</f>
        <v/>
      </c>
      <c r="Z947" s="64" t="str">
        <f t="shared" si="29"/>
        <v/>
      </c>
      <c r="AA947" s="44"/>
      <c r="AB947" s="44"/>
      <c r="AC947" s="44"/>
    </row>
    <row r="948" spans="6:29" x14ac:dyDescent="0.25">
      <c r="F948" s="51" t="str">
        <f>IFERROR(VLOOKUP(D948,'Tabelas auxiliares'!$A$3:$B$61,2,FALSE),"")</f>
        <v/>
      </c>
      <c r="G948" s="51" t="str">
        <f>IFERROR(VLOOKUP($B948,'Tabelas auxiliares'!$A$65:$C$102,2,FALSE),"")</f>
        <v/>
      </c>
      <c r="H948" s="51" t="str">
        <f>IFERROR(VLOOKUP($B948,'Tabelas auxiliares'!$A$65:$C$102,3,FALSE),"")</f>
        <v/>
      </c>
      <c r="X948" s="51" t="str">
        <f t="shared" si="28"/>
        <v/>
      </c>
      <c r="Y948" s="51" t="str">
        <f>IF(T948="","",IF(T948&lt;&gt;'Tabelas auxiliares'!$B$236,"FOLHA DE PESSOAL",IF(X948='Tabelas auxiliares'!$A$237,"CUSTEIO",IF(X948='Tabelas auxiliares'!$A$236,"INVESTIMENTO","ERRO - VERIFICAR"))))</f>
        <v/>
      </c>
      <c r="Z948" s="64" t="str">
        <f t="shared" si="29"/>
        <v/>
      </c>
      <c r="AA948" s="44"/>
      <c r="AB948" s="44"/>
      <c r="AC948" s="44"/>
    </row>
    <row r="949" spans="6: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IF(T949="","",IF(T949&lt;&gt;'Tabelas auxiliares'!$B$236,"FOLHA DE PESSOAL",IF(X949='Tabelas auxiliares'!$A$237,"CUSTEIO",IF(X949='Tabelas auxiliares'!$A$236,"INVESTIMENTO","ERRO - VERIFICAR"))))</f>
        <v/>
      </c>
      <c r="Z949" s="64" t="str">
        <f t="shared" si="29"/>
        <v/>
      </c>
      <c r="AA949" s="44"/>
      <c r="AB949" s="44"/>
      <c r="AC949" s="44"/>
    </row>
    <row r="950" spans="6: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IF(T950="","",IF(T950&lt;&gt;'Tabelas auxiliares'!$B$236,"FOLHA DE PESSOAL",IF(X950='Tabelas auxiliares'!$A$237,"CUSTEIO",IF(X950='Tabelas auxiliares'!$A$236,"INVESTIMENTO","ERRO - VERIFICAR"))))</f>
        <v/>
      </c>
      <c r="Z950" s="64" t="str">
        <f t="shared" si="29"/>
        <v/>
      </c>
      <c r="AA950" s="44"/>
      <c r="AB950" s="44"/>
      <c r="AC950" s="44"/>
    </row>
    <row r="951" spans="6: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IF(T951="","",IF(T951&lt;&gt;'Tabelas auxiliares'!$B$236,"FOLHA DE PESSOAL",IF(X951='Tabelas auxiliares'!$A$237,"CUSTEIO",IF(X951='Tabelas auxiliares'!$A$236,"INVESTIMENTO","ERRO - VERIFICAR"))))</f>
        <v/>
      </c>
      <c r="Z951" s="64" t="str">
        <f t="shared" si="29"/>
        <v/>
      </c>
      <c r="AA951" s="44"/>
      <c r="AB951" s="44"/>
      <c r="AC951" s="44"/>
    </row>
    <row r="952" spans="6: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IF(T952="","",IF(T952&lt;&gt;'Tabelas auxiliares'!$B$236,"FOLHA DE PESSOAL",IF(X952='Tabelas auxiliares'!$A$237,"CUSTEIO",IF(X952='Tabelas auxiliares'!$A$236,"INVESTIMENTO","ERRO - VERIFICAR"))))</f>
        <v/>
      </c>
      <c r="Z952" s="64" t="str">
        <f t="shared" si="29"/>
        <v/>
      </c>
      <c r="AA952" s="44"/>
      <c r="AB952" s="44"/>
      <c r="AC952" s="44"/>
    </row>
    <row r="953" spans="6: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IF(T953="","",IF(T953&lt;&gt;'Tabelas auxiliares'!$B$236,"FOLHA DE PESSOAL",IF(X953='Tabelas auxiliares'!$A$237,"CUSTEIO",IF(X953='Tabelas auxiliares'!$A$236,"INVESTIMENTO","ERRO - VERIFICAR"))))</f>
        <v/>
      </c>
      <c r="Z953" s="64" t="str">
        <f t="shared" si="29"/>
        <v/>
      </c>
      <c r="AA953" s="44"/>
      <c r="AB953" s="44"/>
      <c r="AC953" s="44"/>
    </row>
    <row r="954" spans="6: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IF(T954="","",IF(T954&lt;&gt;'Tabelas auxiliares'!$B$236,"FOLHA DE PESSOAL",IF(X954='Tabelas auxiliares'!$A$237,"CUSTEIO",IF(X954='Tabelas auxiliares'!$A$236,"INVESTIMENTO","ERRO - VERIFICAR"))))</f>
        <v/>
      </c>
      <c r="Z954" s="64" t="str">
        <f t="shared" si="29"/>
        <v/>
      </c>
      <c r="AA954" s="44"/>
      <c r="AB954" s="44"/>
      <c r="AC954" s="44"/>
    </row>
    <row r="955" spans="6: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IF(T955="","",IF(T955&lt;&gt;'Tabelas auxiliares'!$B$236,"FOLHA DE PESSOAL",IF(X955='Tabelas auxiliares'!$A$237,"CUSTEIO",IF(X955='Tabelas auxiliares'!$A$236,"INVESTIMENTO","ERRO - VERIFICAR"))))</f>
        <v/>
      </c>
      <c r="Z955" s="64" t="str">
        <f t="shared" si="29"/>
        <v/>
      </c>
      <c r="AA955" s="44"/>
      <c r="AB955" s="44"/>
      <c r="AC955" s="44"/>
    </row>
    <row r="956" spans="6: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IF(T956="","",IF(T956&lt;&gt;'Tabelas auxiliares'!$B$236,"FOLHA DE PESSOAL",IF(X956='Tabelas auxiliares'!$A$237,"CUSTEIO",IF(X956='Tabelas auxiliares'!$A$236,"INVESTIMENTO","ERRO - VERIFICAR"))))</f>
        <v/>
      </c>
      <c r="Z956" s="64" t="str">
        <f t="shared" si="29"/>
        <v/>
      </c>
      <c r="AA956" s="44"/>
      <c r="AB956" s="44"/>
      <c r="AC956" s="44"/>
    </row>
    <row r="957" spans="6: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IF(T957="","",IF(T957&lt;&gt;'Tabelas auxiliares'!$B$236,"FOLHA DE PESSOAL",IF(X957='Tabelas auxiliares'!$A$237,"CUSTEIO",IF(X957='Tabelas auxiliares'!$A$236,"INVESTIMENTO","ERRO - VERIFICAR"))))</f>
        <v/>
      </c>
      <c r="Z957" s="64" t="str">
        <f t="shared" si="29"/>
        <v/>
      </c>
      <c r="AA957" s="44"/>
      <c r="AB957" s="44"/>
      <c r="AC957" s="44"/>
    </row>
    <row r="958" spans="6: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IF(T958="","",IF(T958&lt;&gt;'Tabelas auxiliares'!$B$236,"FOLHA DE PESSOAL",IF(X958='Tabelas auxiliares'!$A$237,"CUSTEIO",IF(X958='Tabelas auxiliares'!$A$236,"INVESTIMENTO","ERRO - VERIFICAR"))))</f>
        <v/>
      </c>
      <c r="Z958" s="64" t="str">
        <f t="shared" si="29"/>
        <v/>
      </c>
      <c r="AA958" s="44"/>
      <c r="AB958" s="44"/>
      <c r="AC958" s="44"/>
    </row>
    <row r="959" spans="6: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IF(T959="","",IF(T959&lt;&gt;'Tabelas auxiliares'!$B$236,"FOLHA DE PESSOAL",IF(X959='Tabelas auxiliares'!$A$237,"CUSTEIO",IF(X959='Tabelas auxiliares'!$A$236,"INVESTIMENTO","ERRO - VERIFICAR"))))</f>
        <v/>
      </c>
      <c r="Z959" s="64" t="str">
        <f t="shared" si="29"/>
        <v/>
      </c>
      <c r="AA959" s="44"/>
      <c r="AB959" s="44"/>
      <c r="AC959" s="44"/>
    </row>
    <row r="960" spans="6: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IF(T960="","",IF(T960&lt;&gt;'Tabelas auxiliares'!$B$236,"FOLHA DE PESSOAL",IF(X960='Tabelas auxiliares'!$A$237,"CUSTEIO",IF(X960='Tabelas auxiliares'!$A$236,"INVESTIMENTO","ERRO - VERIFICAR"))))</f>
        <v/>
      </c>
      <c r="Z960" s="64" t="str">
        <f t="shared" si="29"/>
        <v/>
      </c>
      <c r="AA960" s="44"/>
      <c r="AB960" s="44"/>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IF(T961="","",IF(T961&lt;&gt;'Tabelas auxiliares'!$B$236,"FOLHA DE PESSOAL",IF(X961='Tabelas auxiliares'!$A$237,"CUSTEIO",IF(X961='Tabelas auxiliares'!$A$236,"INVESTIMENTO","ERRO - VERIFICAR"))))</f>
        <v/>
      </c>
      <c r="Z961" s="64" t="str">
        <f t="shared" si="29"/>
        <v/>
      </c>
      <c r="AA961" s="44"/>
      <c r="AB961" s="44"/>
      <c r="AC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IF(T962="","",IF(T962&lt;&gt;'Tabelas auxiliares'!$B$236,"FOLHA DE PESSOAL",IF(X962='Tabelas auxiliares'!$A$237,"CUSTEIO",IF(X962='Tabelas auxiliares'!$A$236,"INVESTIMENTO","ERRO - VERIFICAR"))))</f>
        <v/>
      </c>
      <c r="Z962" s="64" t="str">
        <f t="shared" si="29"/>
        <v/>
      </c>
      <c r="AA962" s="44"/>
      <c r="AB962" s="44"/>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IF(T963="","",IF(T963&lt;&gt;'Tabelas auxiliares'!$B$236,"FOLHA DE PESSOAL",IF(X963='Tabelas auxiliares'!$A$237,"CUSTEIO",IF(X963='Tabelas auxiliares'!$A$236,"INVESTIMENTO","ERRO - VERIFICAR"))))</f>
        <v/>
      </c>
      <c r="Z963" s="64" t="str">
        <f t="shared" si="29"/>
        <v/>
      </c>
      <c r="AA963" s="44"/>
      <c r="AB963" s="44"/>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ref="X964:X1000" si="30">LEFT(V964,1)</f>
        <v/>
      </c>
      <c r="Y964" s="51" t="str">
        <f>IF(T964="","",IF(T964&lt;&gt;'Tabelas auxiliares'!$B$236,"FOLHA DE PESSOAL",IF(X964='Tabelas auxiliares'!$A$237,"CUSTEIO",IF(X964='Tabelas auxiliares'!$A$236,"INVESTIMENTO","ERRO - VERIFICAR"))))</f>
        <v/>
      </c>
      <c r="Z964" s="64" t="str">
        <f t="shared" si="29"/>
        <v/>
      </c>
      <c r="AA964" s="44"/>
      <c r="AB964" s="44"/>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30"/>
        <v/>
      </c>
      <c r="Y965" s="51" t="str">
        <f>IF(T965="","",IF(T965&lt;&gt;'Tabelas auxiliares'!$B$236,"FOLHA DE PESSOAL",IF(X965='Tabelas auxiliares'!$A$237,"CUSTEIO",IF(X965='Tabelas auxiliares'!$A$236,"INVESTIMENTO","ERRO - VERIFICAR"))))</f>
        <v/>
      </c>
      <c r="Z965" s="64" t="str">
        <f t="shared" ref="Z965:Z1000" si="31">IF(AA965+AB965+AC965&lt;&gt;0,AA965+AB965+AC965,"")</f>
        <v/>
      </c>
      <c r="AA965" s="44"/>
      <c r="AB965" s="44"/>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30"/>
        <v/>
      </c>
      <c r="Y966" s="51" t="str">
        <f>IF(T966="","",IF(T966&lt;&gt;'Tabelas auxiliares'!$B$236,"FOLHA DE PESSOAL",IF(X966='Tabelas auxiliares'!$A$237,"CUSTEIO",IF(X966='Tabelas auxiliares'!$A$236,"INVESTIMENTO","ERRO - VERIFICAR"))))</f>
        <v/>
      </c>
      <c r="Z966" s="64" t="str">
        <f t="shared" si="31"/>
        <v/>
      </c>
      <c r="AA966" s="44"/>
      <c r="AB966" s="44"/>
      <c r="AC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30"/>
        <v/>
      </c>
      <c r="Y967" s="51" t="str">
        <f>IF(T967="","",IF(T967&lt;&gt;'Tabelas auxiliares'!$B$236,"FOLHA DE PESSOAL",IF(X967='Tabelas auxiliares'!$A$237,"CUSTEIO",IF(X967='Tabelas auxiliares'!$A$236,"INVESTIMENTO","ERRO - VERIFICAR"))))</f>
        <v/>
      </c>
      <c r="Z967" s="64" t="str">
        <f t="shared" si="31"/>
        <v/>
      </c>
      <c r="AA967" s="44"/>
      <c r="AB967" s="44"/>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30"/>
        <v/>
      </c>
      <c r="Y968" s="51" t="str">
        <f>IF(T968="","",IF(T968&lt;&gt;'Tabelas auxiliares'!$B$236,"FOLHA DE PESSOAL",IF(X968='Tabelas auxiliares'!$A$237,"CUSTEIO",IF(X968='Tabelas auxiliares'!$A$236,"INVESTIMENTO","ERRO - VERIFICAR"))))</f>
        <v/>
      </c>
      <c r="Z968" s="64" t="str">
        <f t="shared" si="31"/>
        <v/>
      </c>
      <c r="AA968" s="44"/>
      <c r="AB968" s="44"/>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30"/>
        <v/>
      </c>
      <c r="Y969" s="51" t="str">
        <f>IF(T969="","",IF(T969&lt;&gt;'Tabelas auxiliares'!$B$236,"FOLHA DE PESSOAL",IF(X969='Tabelas auxiliares'!$A$237,"CUSTEIO",IF(X969='Tabelas auxiliares'!$A$236,"INVESTIMENTO","ERRO - VERIFICAR"))))</f>
        <v/>
      </c>
      <c r="Z969" s="64" t="str">
        <f t="shared" si="31"/>
        <v/>
      </c>
      <c r="AA969" s="44"/>
      <c r="AB969" s="44"/>
      <c r="AC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30"/>
        <v/>
      </c>
      <c r="Y970" s="51" t="str">
        <f>IF(T970="","",IF(T970&lt;&gt;'Tabelas auxiliares'!$B$236,"FOLHA DE PESSOAL",IF(X970='Tabelas auxiliares'!$A$237,"CUSTEIO",IF(X970='Tabelas auxiliares'!$A$236,"INVESTIMENTO","ERRO - VERIFICAR"))))</f>
        <v/>
      </c>
      <c r="Z970" s="64" t="str">
        <f t="shared" si="31"/>
        <v/>
      </c>
      <c r="AA970" s="44"/>
      <c r="AB970" s="44"/>
      <c r="AC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30"/>
        <v/>
      </c>
      <c r="Y971" s="51" t="str">
        <f>IF(T971="","",IF(T971&lt;&gt;'Tabelas auxiliares'!$B$236,"FOLHA DE PESSOAL",IF(X971='Tabelas auxiliares'!$A$237,"CUSTEIO",IF(X971='Tabelas auxiliares'!$A$236,"INVESTIMENTO","ERRO - VERIFICAR"))))</f>
        <v/>
      </c>
      <c r="Z971" s="64" t="str">
        <f t="shared" si="31"/>
        <v/>
      </c>
      <c r="AA971" s="44"/>
      <c r="AB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30"/>
        <v/>
      </c>
      <c r="Y972" s="51" t="str">
        <f>IF(T972="","",IF(T972&lt;&gt;'Tabelas auxiliares'!$B$236,"FOLHA DE PESSOAL",IF(X972='Tabelas auxiliares'!$A$237,"CUSTEIO",IF(X972='Tabelas auxiliares'!$A$236,"INVESTIMENTO","ERRO - VERIFICAR"))))</f>
        <v/>
      </c>
      <c r="Z972" s="64" t="str">
        <f t="shared" si="31"/>
        <v/>
      </c>
      <c r="AA972" s="44"/>
      <c r="AB972" s="44"/>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30"/>
        <v/>
      </c>
      <c r="Y973" s="51" t="str">
        <f>IF(T973="","",IF(T973&lt;&gt;'Tabelas auxiliares'!$B$236,"FOLHA DE PESSOAL",IF(X973='Tabelas auxiliares'!$A$237,"CUSTEIO",IF(X973='Tabelas auxiliares'!$A$236,"INVESTIMENTO","ERRO - VERIFICAR"))))</f>
        <v/>
      </c>
      <c r="Z973" s="64" t="str">
        <f t="shared" si="31"/>
        <v/>
      </c>
      <c r="AA973" s="44"/>
      <c r="AB973" s="44"/>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30"/>
        <v/>
      </c>
      <c r="Y974" s="51" t="str">
        <f>IF(T974="","",IF(T974&lt;&gt;'Tabelas auxiliares'!$B$236,"FOLHA DE PESSOAL",IF(X974='Tabelas auxiliares'!$A$237,"CUSTEIO",IF(X974='Tabelas auxiliares'!$A$236,"INVESTIMENTO","ERRO - VERIFICAR"))))</f>
        <v/>
      </c>
      <c r="Z974" s="64" t="str">
        <f t="shared" si="31"/>
        <v/>
      </c>
      <c r="AA974" s="44"/>
      <c r="AB974" s="44"/>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30"/>
        <v/>
      </c>
      <c r="Y975" s="51" t="str">
        <f>IF(T975="","",IF(T975&lt;&gt;'Tabelas auxiliares'!$B$236,"FOLHA DE PESSOAL",IF(X975='Tabelas auxiliares'!$A$237,"CUSTEIO",IF(X975='Tabelas auxiliares'!$A$236,"INVESTIMENTO","ERRO - VERIFICAR"))))</f>
        <v/>
      </c>
      <c r="Z975" s="64" t="str">
        <f t="shared" si="31"/>
        <v/>
      </c>
      <c r="AA975" s="44"/>
      <c r="AB975" s="44"/>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30"/>
        <v/>
      </c>
      <c r="Y976" s="51" t="str">
        <f>IF(T976="","",IF(T976&lt;&gt;'Tabelas auxiliares'!$B$236,"FOLHA DE PESSOAL",IF(X976='Tabelas auxiliares'!$A$237,"CUSTEIO",IF(X976='Tabelas auxiliares'!$A$236,"INVESTIMENTO","ERRO - VERIFICAR"))))</f>
        <v/>
      </c>
      <c r="Z976" s="64" t="str">
        <f t="shared" si="31"/>
        <v/>
      </c>
      <c r="AA976" s="44"/>
      <c r="AB976" s="44"/>
      <c r="AC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30"/>
        <v/>
      </c>
      <c r="Y977" s="51" t="str">
        <f>IF(T977="","",IF(T977&lt;&gt;'Tabelas auxiliares'!$B$236,"FOLHA DE PESSOAL",IF(X977='Tabelas auxiliares'!$A$237,"CUSTEIO",IF(X977='Tabelas auxiliares'!$A$236,"INVESTIMENTO","ERRO - VERIFICAR"))))</f>
        <v/>
      </c>
      <c r="Z977" s="64" t="str">
        <f t="shared" si="31"/>
        <v/>
      </c>
      <c r="AA977" s="44"/>
      <c r="AB977" s="44"/>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30"/>
        <v/>
      </c>
      <c r="Y978" s="51" t="str">
        <f>IF(T978="","",IF(T978&lt;&gt;'Tabelas auxiliares'!$B$236,"FOLHA DE PESSOAL",IF(X978='Tabelas auxiliares'!$A$237,"CUSTEIO",IF(X978='Tabelas auxiliares'!$A$236,"INVESTIMENTO","ERRO - VERIFICAR"))))</f>
        <v/>
      </c>
      <c r="Z978" s="64" t="str">
        <f t="shared" si="31"/>
        <v/>
      </c>
      <c r="AA978" s="44"/>
      <c r="AB978" s="44"/>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30"/>
        <v/>
      </c>
      <c r="Y979" s="51" t="str">
        <f>IF(T979="","",IF(T979&lt;&gt;'Tabelas auxiliares'!$B$236,"FOLHA DE PESSOAL",IF(X979='Tabelas auxiliares'!$A$237,"CUSTEIO",IF(X979='Tabelas auxiliares'!$A$236,"INVESTIMENTO","ERRO - VERIFICAR"))))</f>
        <v/>
      </c>
      <c r="Z979" s="64" t="str">
        <f t="shared" si="31"/>
        <v/>
      </c>
      <c r="AA979" s="44"/>
      <c r="AB979" s="44"/>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30"/>
        <v/>
      </c>
      <c r="Y980" s="51" t="str">
        <f>IF(T980="","",IF(T980&lt;&gt;'Tabelas auxiliares'!$B$236,"FOLHA DE PESSOAL",IF(X980='Tabelas auxiliares'!$A$237,"CUSTEIO",IF(X980='Tabelas auxiliares'!$A$236,"INVESTIMENTO","ERRO - VERIFICAR"))))</f>
        <v/>
      </c>
      <c r="Z980" s="64" t="str">
        <f t="shared" si="31"/>
        <v/>
      </c>
      <c r="AA980" s="44"/>
      <c r="AB980" s="44"/>
      <c r="AC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30"/>
        <v/>
      </c>
      <c r="Y981" s="51" t="str">
        <f>IF(T981="","",IF(T981&lt;&gt;'Tabelas auxiliares'!$B$236,"FOLHA DE PESSOAL",IF(X981='Tabelas auxiliares'!$A$237,"CUSTEIO",IF(X981='Tabelas auxiliares'!$A$236,"INVESTIMENTO","ERRO - VERIFICAR"))))</f>
        <v/>
      </c>
      <c r="Z981" s="64" t="str">
        <f t="shared" si="31"/>
        <v/>
      </c>
      <c r="AA981" s="44"/>
      <c r="AB981" s="44"/>
      <c r="AC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30"/>
        <v/>
      </c>
      <c r="Y982" s="51" t="str">
        <f>IF(T982="","",IF(T982&lt;&gt;'Tabelas auxiliares'!$B$236,"FOLHA DE PESSOAL",IF(X982='Tabelas auxiliares'!$A$237,"CUSTEIO",IF(X982='Tabelas auxiliares'!$A$236,"INVESTIMENTO","ERRO - VERIFICAR"))))</f>
        <v/>
      </c>
      <c r="Z982" s="64" t="str">
        <f t="shared" si="31"/>
        <v/>
      </c>
      <c r="AA982" s="44"/>
      <c r="AB982" s="44"/>
      <c r="AC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30"/>
        <v/>
      </c>
      <c r="Y983" s="51" t="str">
        <f>IF(T983="","",IF(T983&lt;&gt;'Tabelas auxiliares'!$B$236,"FOLHA DE PESSOAL",IF(X983='Tabelas auxiliares'!$A$237,"CUSTEIO",IF(X983='Tabelas auxiliares'!$A$236,"INVESTIMENTO","ERRO - VERIFICAR"))))</f>
        <v/>
      </c>
      <c r="Z983" s="64" t="str">
        <f t="shared" si="31"/>
        <v/>
      </c>
      <c r="AA983" s="44"/>
      <c r="AB983" s="44"/>
      <c r="AC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30"/>
        <v/>
      </c>
      <c r="Y984" s="51" t="str">
        <f>IF(T984="","",IF(T984&lt;&gt;'Tabelas auxiliares'!$B$236,"FOLHA DE PESSOAL",IF(X984='Tabelas auxiliares'!$A$237,"CUSTEIO",IF(X984='Tabelas auxiliares'!$A$236,"INVESTIMENTO","ERRO - VERIFICAR"))))</f>
        <v/>
      </c>
      <c r="Z984" s="64" t="str">
        <f t="shared" si="31"/>
        <v/>
      </c>
      <c r="AA984" s="44"/>
      <c r="AB984" s="44"/>
      <c r="AC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30"/>
        <v/>
      </c>
      <c r="Y985" s="51" t="str">
        <f>IF(T985="","",IF(T985&lt;&gt;'Tabelas auxiliares'!$B$236,"FOLHA DE PESSOAL",IF(X985='Tabelas auxiliares'!$A$237,"CUSTEIO",IF(X985='Tabelas auxiliares'!$A$236,"INVESTIMENTO","ERRO - VERIFICAR"))))</f>
        <v/>
      </c>
      <c r="Z985" s="64" t="str">
        <f t="shared" si="31"/>
        <v/>
      </c>
      <c r="AA985" s="44"/>
      <c r="AB985" s="44"/>
      <c r="AC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30"/>
        <v/>
      </c>
      <c r="Y986" s="51" t="str">
        <f>IF(T986="","",IF(T986&lt;&gt;'Tabelas auxiliares'!$B$236,"FOLHA DE PESSOAL",IF(X986='Tabelas auxiliares'!$A$237,"CUSTEIO",IF(X986='Tabelas auxiliares'!$A$236,"INVESTIMENTO","ERRO - VERIFICAR"))))</f>
        <v/>
      </c>
      <c r="Z986" s="64" t="str">
        <f t="shared" si="31"/>
        <v/>
      </c>
      <c r="AA986" s="44"/>
      <c r="AB986" s="44"/>
      <c r="AC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30"/>
        <v/>
      </c>
      <c r="Y987" s="51" t="str">
        <f>IF(T987="","",IF(T987&lt;&gt;'Tabelas auxiliares'!$B$236,"FOLHA DE PESSOAL",IF(X987='Tabelas auxiliares'!$A$237,"CUSTEIO",IF(X987='Tabelas auxiliares'!$A$236,"INVESTIMENTO","ERRO - VERIFICAR"))))</f>
        <v/>
      </c>
      <c r="Z987" s="64" t="str">
        <f t="shared" si="31"/>
        <v/>
      </c>
      <c r="AA987" s="44"/>
      <c r="AB987" s="44"/>
      <c r="AC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30"/>
        <v/>
      </c>
      <c r="Y988" s="51" t="str">
        <f>IF(T988="","",IF(T988&lt;&gt;'Tabelas auxiliares'!$B$236,"FOLHA DE PESSOAL",IF(X988='Tabelas auxiliares'!$A$237,"CUSTEIO",IF(X988='Tabelas auxiliares'!$A$236,"INVESTIMENTO","ERRO - VERIFICAR"))))</f>
        <v/>
      </c>
      <c r="Z988" s="64" t="str">
        <f t="shared" si="31"/>
        <v/>
      </c>
      <c r="AA988" s="44"/>
      <c r="AB988" s="44"/>
      <c r="AC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30"/>
        <v/>
      </c>
      <c r="Y989" s="51" t="str">
        <f>IF(T989="","",IF(T989&lt;&gt;'Tabelas auxiliares'!$B$236,"FOLHA DE PESSOAL",IF(X989='Tabelas auxiliares'!$A$237,"CUSTEIO",IF(X989='Tabelas auxiliares'!$A$236,"INVESTIMENTO","ERRO - VERIFICAR"))))</f>
        <v/>
      </c>
      <c r="Z989" s="64" t="str">
        <f t="shared" si="31"/>
        <v/>
      </c>
      <c r="AA989" s="44"/>
      <c r="AB989" s="44"/>
      <c r="AC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30"/>
        <v/>
      </c>
      <c r="Y990" s="51" t="str">
        <f>IF(T990="","",IF(T990&lt;&gt;'Tabelas auxiliares'!$B$236,"FOLHA DE PESSOAL",IF(X990='Tabelas auxiliares'!$A$237,"CUSTEIO",IF(X990='Tabelas auxiliares'!$A$236,"INVESTIMENTO","ERRO - VERIFICAR"))))</f>
        <v/>
      </c>
      <c r="Z990" s="64" t="str">
        <f t="shared" si="31"/>
        <v/>
      </c>
      <c r="AA990" s="44"/>
      <c r="AB990" s="44"/>
      <c r="AC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30"/>
        <v/>
      </c>
      <c r="Y991" s="51" t="str">
        <f>IF(T991="","",IF(T991&lt;&gt;'Tabelas auxiliares'!$B$236,"FOLHA DE PESSOAL",IF(X991='Tabelas auxiliares'!$A$237,"CUSTEIO",IF(X991='Tabelas auxiliares'!$A$236,"INVESTIMENTO","ERRO - VERIFICAR"))))</f>
        <v/>
      </c>
      <c r="Z991" s="64" t="str">
        <f t="shared" si="31"/>
        <v/>
      </c>
      <c r="AA991" s="44"/>
      <c r="AB991" s="44"/>
      <c r="AC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30"/>
        <v/>
      </c>
      <c r="Y992" s="51" t="str">
        <f>IF(T992="","",IF(T992&lt;&gt;'Tabelas auxiliares'!$B$236,"FOLHA DE PESSOAL",IF(X992='Tabelas auxiliares'!$A$237,"CUSTEIO",IF(X992='Tabelas auxiliares'!$A$236,"INVESTIMENTO","ERRO - VERIFICAR"))))</f>
        <v/>
      </c>
      <c r="Z992" s="64" t="str">
        <f t="shared" si="31"/>
        <v/>
      </c>
      <c r="AA992" s="44"/>
      <c r="AB992" s="44"/>
      <c r="AC992" s="44"/>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30"/>
        <v/>
      </c>
      <c r="Y993" s="51" t="str">
        <f>IF(T993="","",IF(T993&lt;&gt;'Tabelas auxiliares'!$B$236,"FOLHA DE PESSOAL",IF(X993='Tabelas auxiliares'!$A$237,"CUSTEIO",IF(X993='Tabelas auxiliares'!$A$236,"INVESTIMENTO","ERRO - VERIFICAR"))))</f>
        <v/>
      </c>
      <c r="Z993" s="64" t="str">
        <f t="shared" si="31"/>
        <v/>
      </c>
      <c r="AA993" s="44"/>
      <c r="AB993" s="44"/>
      <c r="AC993" s="44"/>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30"/>
        <v/>
      </c>
      <c r="Y994" s="51" t="str">
        <f>IF(T994="","",IF(T994&lt;&gt;'Tabelas auxiliares'!$B$236,"FOLHA DE PESSOAL",IF(X994='Tabelas auxiliares'!$A$237,"CUSTEIO",IF(X994='Tabelas auxiliares'!$A$236,"INVESTIMENTO","ERRO - VERIFICAR"))))</f>
        <v/>
      </c>
      <c r="Z994" s="64" t="str">
        <f t="shared" si="31"/>
        <v/>
      </c>
      <c r="AA994" s="44"/>
      <c r="AB994" s="44"/>
      <c r="AC994" s="44"/>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30"/>
        <v/>
      </c>
      <c r="Y995" s="51" t="str">
        <f>IF(T995="","",IF(T995&lt;&gt;'Tabelas auxiliares'!$B$236,"FOLHA DE PESSOAL",IF(X995='Tabelas auxiliares'!$A$237,"CUSTEIO",IF(X995='Tabelas auxiliares'!$A$236,"INVESTIMENTO","ERRO - VERIFICAR"))))</f>
        <v/>
      </c>
      <c r="Z995" s="64" t="str">
        <f t="shared" si="31"/>
        <v/>
      </c>
      <c r="AA995" s="44"/>
      <c r="AB995" s="44"/>
      <c r="AC995" s="44"/>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30"/>
        <v/>
      </c>
      <c r="Y996" s="51" t="str">
        <f>IF(T996="","",IF(T996&lt;&gt;'Tabelas auxiliares'!$B$236,"FOLHA DE PESSOAL",IF(X996='Tabelas auxiliares'!$A$237,"CUSTEIO",IF(X996='Tabelas auxiliares'!$A$236,"INVESTIMENTO","ERRO - VERIFICAR"))))</f>
        <v/>
      </c>
      <c r="Z996" s="64" t="str">
        <f t="shared" si="31"/>
        <v/>
      </c>
      <c r="AA996" s="44"/>
      <c r="AB996" s="44"/>
      <c r="AC996" s="44"/>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30"/>
        <v/>
      </c>
      <c r="Y997" s="51" t="str">
        <f>IF(T997="","",IF(T997&lt;&gt;'Tabelas auxiliares'!$B$236,"FOLHA DE PESSOAL",IF(X997='Tabelas auxiliares'!$A$237,"CUSTEIO",IF(X997='Tabelas auxiliares'!$A$236,"INVESTIMENTO","ERRO - VERIFICAR"))))</f>
        <v/>
      </c>
      <c r="Z997" s="64" t="str">
        <f t="shared" si="31"/>
        <v/>
      </c>
      <c r="AA997" s="44"/>
      <c r="AB997" s="44"/>
      <c r="AC997" s="44"/>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30"/>
        <v/>
      </c>
      <c r="Y998" s="51" t="str">
        <f>IF(T998="","",IF(T998&lt;&gt;'Tabelas auxiliares'!$B$236,"FOLHA DE PESSOAL",IF(X998='Tabelas auxiliares'!$A$237,"CUSTEIO",IF(X998='Tabelas auxiliares'!$A$236,"INVESTIMENTO","ERRO - VERIFICAR"))))</f>
        <v/>
      </c>
      <c r="Z998" s="64" t="str">
        <f t="shared" si="31"/>
        <v/>
      </c>
      <c r="AA998" s="44"/>
      <c r="AB998" s="44"/>
      <c r="AC998" s="44"/>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30"/>
        <v/>
      </c>
      <c r="Y999" s="51" t="str">
        <f>IF(T999="","",IF(T999&lt;&gt;'Tabelas auxiliares'!$B$236,"FOLHA DE PESSOAL",IF(X999='Tabelas auxiliares'!$A$237,"CUSTEIO",IF(X999='Tabelas auxiliares'!$A$236,"INVESTIMENTO","ERRO - VERIFICAR"))))</f>
        <v/>
      </c>
      <c r="Z999" s="64" t="str">
        <f t="shared" si="31"/>
        <v/>
      </c>
      <c r="AA999" s="44"/>
      <c r="AB999" s="44"/>
      <c r="AC999" s="44"/>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30"/>
        <v/>
      </c>
      <c r="Y1000" s="51" t="str">
        <f>IF(T1000="","",IF(T1000&lt;&gt;'Tabelas auxiliares'!$B$236,"FOLHA DE PESSOAL",IF(X1000='Tabelas auxiliares'!$A$237,"CUSTEIO",IF(X1000='Tabelas auxiliares'!$A$236,"INVESTIMENTO","ERRO - VERIFICAR"))))</f>
        <v/>
      </c>
      <c r="Z1000" s="64" t="str">
        <f t="shared" si="31"/>
        <v/>
      </c>
      <c r="AA1000" s="44"/>
      <c r="AB1000" s="44"/>
      <c r="AC1000" s="44"/>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178310092</v>
      </c>
      <c r="AA1001" s="56">
        <f>SUBTOTAL(9,AA4:AA1000)</f>
        <v>17464125.669999991</v>
      </c>
      <c r="AB1001" s="56">
        <f t="shared" ref="AB1001:AC1001" si="32">SUBTOTAL(9,AB4:AB1000)</f>
        <v>27624916.280000009</v>
      </c>
      <c r="AC1001" s="56">
        <f t="shared" si="32"/>
        <v>133221050.04999995</v>
      </c>
    </row>
  </sheetData>
  <sheetProtection password="FAA7" sheet="1" objects="1" scenarios="1" autoFilter="0"/>
  <autoFilter ref="A3:AC1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B1" workbookViewId="0">
      <selection activeCell="C25" sqref="C25"/>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10" t="s">
        <v>7</v>
      </c>
      <c r="C1" s="110" t="s">
        <v>7</v>
      </c>
      <c r="D1" s="2" t="s">
        <v>108</v>
      </c>
      <c r="E1" s="1" t="s">
        <v>109</v>
      </c>
      <c r="F1" s="1" t="s">
        <v>110</v>
      </c>
      <c r="G1" s="1" t="s">
        <v>395</v>
      </c>
      <c r="H1" s="1" t="s">
        <v>396</v>
      </c>
      <c r="I1" s="69" t="s">
        <v>111</v>
      </c>
      <c r="J1" s="1" t="s">
        <v>113</v>
      </c>
      <c r="K1" s="1" t="s">
        <v>114</v>
      </c>
      <c r="L1" s="69" t="s">
        <v>112</v>
      </c>
    </row>
    <row r="2" spans="1:12" ht="30" x14ac:dyDescent="0.25">
      <c r="A2" t="s">
        <v>570</v>
      </c>
      <c r="B2" s="39" t="s">
        <v>15</v>
      </c>
      <c r="C2" s="39" t="s">
        <v>16</v>
      </c>
      <c r="D2" s="68">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7">
        <f>D2-G2+H2</f>
        <v>1400000</v>
      </c>
      <c r="J2" s="43">
        <f>SUMIFS('1. Pré-Empenhos'!$S$4:$S$320,'1. Pré-Empenhos'!$D$4:$D$320,'Saldos CUSTEIO AEO LOA 23'!B2,'1. Pré-Empenhos'!$R$4:$R$320,'Tabelas auxiliares'!$B$221)</f>
        <v>0</v>
      </c>
      <c r="K2" s="13">
        <f>SUMIFS('2. Empenhos LOA UFABC 2023'!$Z$4:$Z$1000,'2. Empenhos LOA UFABC 2023'!$D$4:$D$1000,'Saldos CUSTEIO AEO LOA 23'!B2,'2. Empenhos LOA UFABC 2023'!$Y$4:$Y$1000,'Tabelas auxiliares'!$B$221)</f>
        <v>699940</v>
      </c>
      <c r="L2" s="24">
        <f t="shared" ref="L2:L60" si="0">I2-J2-K2</f>
        <v>700060</v>
      </c>
    </row>
    <row r="3" spans="1:12" x14ac:dyDescent="0.25">
      <c r="A3" t="s">
        <v>571</v>
      </c>
      <c r="B3" s="39" t="s">
        <v>21</v>
      </c>
      <c r="C3" s="39" t="s">
        <v>22</v>
      </c>
      <c r="D3" s="68">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7">
        <f t="shared" ref="I3:I59" si="1">D3-G3+H3</f>
        <v>110000</v>
      </c>
      <c r="J3" s="43">
        <f>SUMIFS('1. Pré-Empenhos'!$S$4:$S$320,'1. Pré-Empenhos'!$D$4:$D$320,'Saldos CUSTEIO AEO LOA 23'!B3,'1. Pré-Empenhos'!$R$4:$R$320,'Tabelas auxiliares'!$B$221)</f>
        <v>0</v>
      </c>
      <c r="K3" s="13">
        <f>SUMIFS('2. Empenhos LOA UFABC 2023'!$Z$4:$Z$1000,'2. Empenhos LOA UFABC 2023'!$D$4:$D$1000,'Saldos CUSTEIO AEO LOA 23'!B3,'2. Empenhos LOA UFABC 2023'!$Y$4:$Y$1000,'Tabelas auxiliares'!$B$221)</f>
        <v>106200</v>
      </c>
      <c r="L3" s="24">
        <f t="shared" si="0"/>
        <v>3800</v>
      </c>
    </row>
    <row r="4" spans="1:12" x14ac:dyDescent="0.25">
      <c r="A4" t="s">
        <v>572</v>
      </c>
      <c r="B4" s="39" t="s">
        <v>295</v>
      </c>
      <c r="C4" s="39" t="s">
        <v>311</v>
      </c>
      <c r="D4" s="68">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5407.22</v>
      </c>
      <c r="I4" s="67">
        <f t="shared" si="1"/>
        <v>5407.22</v>
      </c>
      <c r="J4" s="43">
        <f>SUMIFS('1. Pré-Empenhos'!$S$4:$S$320,'1. Pré-Empenhos'!$D$4:$D$320,'Saldos CUSTEIO AEO LOA 23'!B4,'1. Pré-Empenhos'!$R$4:$R$320,'Tabelas auxiliares'!$B$221)</f>
        <v>0</v>
      </c>
      <c r="K4" s="13">
        <f>SUMIFS('2. Empenhos LOA UFABC 2023'!$Z$4:$Z$1000,'2. Empenhos LOA UFABC 2023'!$D$4:$D$1000,'Saldos CUSTEIO AEO LOA 23'!B4,'2. Empenhos LOA UFABC 2023'!$Y$4:$Y$1000,'Tabelas auxiliares'!$B$221)</f>
        <v>0</v>
      </c>
      <c r="L4" s="24">
        <f t="shared" si="0"/>
        <v>5407.22</v>
      </c>
    </row>
    <row r="5" spans="1:12" x14ac:dyDescent="0.25">
      <c r="A5" t="s">
        <v>573</v>
      </c>
      <c r="B5" s="39" t="s">
        <v>17</v>
      </c>
      <c r="C5" s="39" t="s">
        <v>18</v>
      </c>
      <c r="D5" s="68">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7">
        <f t="shared" si="1"/>
        <v>100000</v>
      </c>
      <c r="J5" s="43">
        <f>SUMIFS('1. Pré-Empenhos'!$S$4:$S$320,'1. Pré-Empenhos'!$D$4:$D$320,'Saldos CUSTEIO AEO LOA 23'!B5,'1. Pré-Empenhos'!$R$4:$R$320,'Tabelas auxiliares'!$B$221)</f>
        <v>0</v>
      </c>
      <c r="K5" s="13">
        <f>SUMIFS('2. Empenhos LOA UFABC 2023'!$Z$4:$Z$1000,'2. Empenhos LOA UFABC 2023'!$D$4:$D$1000,'Saldos CUSTEIO AEO LOA 23'!B5,'2. Empenhos LOA UFABC 2023'!$Y$4:$Y$1000,'Tabelas auxiliares'!$B$221)</f>
        <v>41000</v>
      </c>
      <c r="L5" s="24">
        <f t="shared" si="0"/>
        <v>59000</v>
      </c>
    </row>
    <row r="6" spans="1:12" x14ac:dyDescent="0.25">
      <c r="A6" t="s">
        <v>574</v>
      </c>
      <c r="B6" s="39" t="s">
        <v>19</v>
      </c>
      <c r="C6" s="39" t="s">
        <v>20</v>
      </c>
      <c r="D6" s="68">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7">
        <f t="shared" si="1"/>
        <v>3500</v>
      </c>
      <c r="J6" s="43">
        <f>SUMIFS('1. Pré-Empenhos'!$S$4:$S$320,'1. Pré-Empenhos'!$D$4:$D$320,'Saldos CUSTEIO AEO LOA 23'!B6,'1. Pré-Empenhos'!$R$4:$R$320,'Tabelas auxiliares'!$B$221)</f>
        <v>0</v>
      </c>
      <c r="K6" s="13">
        <f>SUMIFS('2. Empenhos LOA UFABC 2023'!$Z$4:$Z$1000,'2. Empenhos LOA UFABC 2023'!$D$4:$D$1000,'Saldos CUSTEIO AEO LOA 23'!B6,'2. Empenhos LOA UFABC 2023'!$Y$4:$Y$1000,'Tabelas auxiliares'!$B$221)</f>
        <v>7200</v>
      </c>
      <c r="L6" s="24">
        <f t="shared" si="0"/>
        <v>-3700</v>
      </c>
    </row>
    <row r="7" spans="1:12" x14ac:dyDescent="0.25">
      <c r="A7" t="s">
        <v>575</v>
      </c>
      <c r="B7" s="39" t="s">
        <v>23</v>
      </c>
      <c r="C7" s="39" t="s">
        <v>24</v>
      </c>
      <c r="D7" s="68">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7">
        <f t="shared" si="1"/>
        <v>2340</v>
      </c>
      <c r="J7" s="43">
        <f>SUMIFS('1. Pré-Empenhos'!$S$4:$S$320,'1. Pré-Empenhos'!$D$4:$D$320,'Saldos CUSTEIO AEO LOA 23'!B7,'1. Pré-Empenhos'!$R$4:$R$320,'Tabelas auxiliares'!$B$221)</f>
        <v>0</v>
      </c>
      <c r="K7" s="13">
        <f>SUMIFS('2. Empenhos LOA UFABC 2023'!$Z$4:$Z$1000,'2. Empenhos LOA UFABC 2023'!$D$4:$D$1000,'Saldos CUSTEIO AEO LOA 23'!B7,'2. Empenhos LOA UFABC 2023'!$Y$4:$Y$1000,'Tabelas auxiliares'!$B$221)</f>
        <v>0</v>
      </c>
      <c r="L7" s="24">
        <f t="shared" si="0"/>
        <v>2340</v>
      </c>
    </row>
    <row r="8" spans="1:12" x14ac:dyDescent="0.25">
      <c r="A8" t="s">
        <v>576</v>
      </c>
      <c r="B8" s="39" t="s">
        <v>94</v>
      </c>
      <c r="C8" s="39" t="s">
        <v>95</v>
      </c>
      <c r="D8" s="68">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7">
        <f t="shared" si="1"/>
        <v>340000</v>
      </c>
      <c r="J8" s="43">
        <f>SUMIFS('1. Pré-Empenhos'!$S$4:$S$320,'1. Pré-Empenhos'!$D$4:$D$320,'Saldos CUSTEIO AEO LOA 23'!B8,'1. Pré-Empenhos'!$R$4:$R$320,'Tabelas auxiliares'!$B$221)</f>
        <v>17604.36</v>
      </c>
      <c r="K8" s="13">
        <f>SUMIFS('2. Empenhos LOA UFABC 2023'!$Z$4:$Z$1000,'2. Empenhos LOA UFABC 2023'!$D$4:$D$1000,'Saldos CUSTEIO AEO LOA 23'!B8,'2. Empenhos LOA UFABC 2023'!$Y$4:$Y$1000,'Tabelas auxiliares'!$B$221)</f>
        <v>342385.57999999996</v>
      </c>
      <c r="L8" s="24">
        <f t="shared" si="0"/>
        <v>-19989.939999999944</v>
      </c>
    </row>
    <row r="9" spans="1:12" x14ac:dyDescent="0.25">
      <c r="A9" t="s">
        <v>855</v>
      </c>
      <c r="B9" s="12" t="s">
        <v>839</v>
      </c>
      <c r="C9" s="12" t="s">
        <v>854</v>
      </c>
      <c r="D9" s="68">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5407.22</v>
      </c>
      <c r="I9" s="67">
        <f t="shared" ref="I9" si="2">D9-G9+H9</f>
        <v>5407.22</v>
      </c>
      <c r="J9" s="43">
        <f>SUMIFS('1. Pré-Empenhos'!$S$4:$S$320,'1. Pré-Empenhos'!$D$4:$D$320,'Saldos CUSTEIO AEO LOA 23'!B9,'1. Pré-Empenhos'!$R$4:$R$320,'Tabelas auxiliares'!$B$221)</f>
        <v>0</v>
      </c>
      <c r="K9" s="13">
        <f>SUMIFS('2. Empenhos LOA UFABC 2023'!$Z$4:$Z$1000,'2. Empenhos LOA UFABC 2023'!$D$4:$D$1000,'Saldos CUSTEIO AEO LOA 23'!B9,'2. Empenhos LOA UFABC 2023'!$Y$4:$Y$1000,'Tabelas auxiliares'!$B$221)</f>
        <v>0</v>
      </c>
      <c r="L9" s="24">
        <f t="shared" ref="L9" si="3">I9-J9-K9</f>
        <v>5407.22</v>
      </c>
    </row>
    <row r="10" spans="1:12" x14ac:dyDescent="0.25">
      <c r="A10" t="s">
        <v>577</v>
      </c>
      <c r="B10" s="39" t="s">
        <v>25</v>
      </c>
      <c r="C10" s="39" t="s">
        <v>26</v>
      </c>
      <c r="D10" s="68">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7">
        <f t="shared" si="1"/>
        <v>8000</v>
      </c>
      <c r="J10" s="43">
        <f>SUMIFS('1. Pré-Empenhos'!$S$4:$S$320,'1. Pré-Empenhos'!$D$4:$D$320,'Saldos CUSTEIO AEO LOA 23'!B10,'1. Pré-Empenhos'!$R$4:$R$320,'Tabelas auxiliares'!$B$221)</f>
        <v>3100</v>
      </c>
      <c r="K10" s="13">
        <f>SUMIFS('2. Empenhos LOA UFABC 2023'!$Z$4:$Z$1000,'2. Empenhos LOA UFABC 2023'!$D$4:$D$1000,'Saldos CUSTEIO AEO LOA 23'!B10,'2. Empenhos LOA UFABC 2023'!$Y$4:$Y$1000,'Tabelas auxiliares'!$B$221)</f>
        <v>0</v>
      </c>
      <c r="L10" s="24">
        <f t="shared" si="0"/>
        <v>4900</v>
      </c>
    </row>
    <row r="11" spans="1:12" ht="30" x14ac:dyDescent="0.25">
      <c r="A11" t="s">
        <v>578</v>
      </c>
      <c r="B11" s="39" t="s">
        <v>27</v>
      </c>
      <c r="C11" s="39" t="s">
        <v>28</v>
      </c>
      <c r="D11" s="68">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7">
        <f t="shared" si="1"/>
        <v>55000</v>
      </c>
      <c r="J11" s="43">
        <f>SUMIFS('1. Pré-Empenhos'!$S$4:$S$320,'1. Pré-Empenhos'!$D$4:$D$320,'Saldos CUSTEIO AEO LOA 23'!B11,'1. Pré-Empenhos'!$R$4:$R$320,'Tabelas auxiliares'!$B$221)</f>
        <v>0</v>
      </c>
      <c r="K11" s="13">
        <f>SUMIFS('2. Empenhos LOA UFABC 2023'!$Z$4:$Z$1000,'2. Empenhos LOA UFABC 2023'!$D$4:$D$1000,'Saldos CUSTEIO AEO LOA 23'!B11,'2. Empenhos LOA UFABC 2023'!$Y$4:$Y$1000,'Tabelas auxiliares'!$B$221)</f>
        <v>11276.02</v>
      </c>
      <c r="L11" s="24">
        <f t="shared" si="0"/>
        <v>43723.979999999996</v>
      </c>
    </row>
    <row r="12" spans="1:12" x14ac:dyDescent="0.25">
      <c r="A12" t="s">
        <v>579</v>
      </c>
      <c r="B12" s="39" t="s">
        <v>31</v>
      </c>
      <c r="C12" s="39" t="s">
        <v>32</v>
      </c>
      <c r="D12" s="68">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7">
        <f t="shared" si="1"/>
        <v>40000</v>
      </c>
      <c r="J12" s="43">
        <f>SUMIFS('1. Pré-Empenhos'!$S$4:$S$320,'1. Pré-Empenhos'!$D$4:$D$320,'Saldos CUSTEIO AEO LOA 23'!B12,'1. Pré-Empenhos'!$R$4:$R$320,'Tabelas auxiliares'!$B$221)</f>
        <v>0</v>
      </c>
      <c r="K12" s="13">
        <f>SUMIFS('2. Empenhos LOA UFABC 2023'!$Z$4:$Z$1000,'2. Empenhos LOA UFABC 2023'!$D$4:$D$1000,'Saldos CUSTEIO AEO LOA 23'!B12,'2. Empenhos LOA UFABC 2023'!$Y$4:$Y$1000,'Tabelas auxiliares'!$B$221)</f>
        <v>24112.52</v>
      </c>
      <c r="L12" s="24">
        <f t="shared" si="0"/>
        <v>15887.48</v>
      </c>
    </row>
    <row r="13" spans="1:12" x14ac:dyDescent="0.25">
      <c r="A13" t="s">
        <v>580</v>
      </c>
      <c r="B13" s="39" t="s">
        <v>33</v>
      </c>
      <c r="C13" s="39" t="s">
        <v>34</v>
      </c>
      <c r="D13" s="68">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7">
        <f t="shared" si="1"/>
        <v>100000</v>
      </c>
      <c r="J13" s="43">
        <f>SUMIFS('1. Pré-Empenhos'!$S$4:$S$320,'1. Pré-Empenhos'!$D$4:$D$320,'Saldos CUSTEIO AEO LOA 23'!B13,'1. Pré-Empenhos'!$R$4:$R$320,'Tabelas auxiliares'!$B$221)</f>
        <v>0</v>
      </c>
      <c r="K13" s="13">
        <f>SUMIFS('2. Empenhos LOA UFABC 2023'!$Z$4:$Z$1000,'2. Empenhos LOA UFABC 2023'!$D$4:$D$1000,'Saldos CUSTEIO AEO LOA 23'!B13,'2. Empenhos LOA UFABC 2023'!$Y$4:$Y$1000,'Tabelas auxiliares'!$B$221)</f>
        <v>0</v>
      </c>
      <c r="L13" s="24">
        <f t="shared" si="0"/>
        <v>100000</v>
      </c>
    </row>
    <row r="14" spans="1:12" x14ac:dyDescent="0.25">
      <c r="A14" t="s">
        <v>568</v>
      </c>
      <c r="B14" s="39" t="s">
        <v>35</v>
      </c>
      <c r="C14" s="39" t="s">
        <v>36</v>
      </c>
      <c r="D14" s="68">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7">
        <f t="shared" si="1"/>
        <v>22002000</v>
      </c>
      <c r="J14" s="43">
        <f>SUMIFS('1. Pré-Empenhos'!$S$4:$S$320,'1. Pré-Empenhos'!$D$4:$D$320,'Saldos CUSTEIO AEO LOA 23'!B14,'1. Pré-Empenhos'!$R$4:$R$320,'Tabelas auxiliares'!$B$221)</f>
        <v>824223.66999999993</v>
      </c>
      <c r="K14" s="13">
        <f>SUMIFS('2. Empenhos LOA UFABC 2023'!$Z$4:$Z$1000,'2. Empenhos LOA UFABC 2023'!$D$4:$D$1000,'Saldos CUSTEIO AEO LOA 23'!B14,'2. Empenhos LOA UFABC 2023'!$Y$4:$Y$1000,'Tabelas auxiliares'!$B$221)</f>
        <v>13698791.599999998</v>
      </c>
      <c r="L14" s="24">
        <f t="shared" si="0"/>
        <v>7478984.7300000004</v>
      </c>
    </row>
    <row r="15" spans="1:12" x14ac:dyDescent="0.25">
      <c r="A15" t="s">
        <v>581</v>
      </c>
      <c r="B15" s="39" t="s">
        <v>37</v>
      </c>
      <c r="C15" s="39" t="s">
        <v>38</v>
      </c>
      <c r="D15" s="68">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7">
        <f t="shared" si="1"/>
        <v>250000</v>
      </c>
      <c r="J15" s="43">
        <f>SUMIFS('1. Pré-Empenhos'!$S$4:$S$320,'1. Pré-Empenhos'!$D$4:$D$320,'Saldos CUSTEIO AEO LOA 23'!B15,'1. Pré-Empenhos'!$R$4:$R$320,'Tabelas auxiliares'!$B$221)</f>
        <v>0</v>
      </c>
      <c r="K15" s="13">
        <f>SUMIFS('2. Empenhos LOA UFABC 2023'!$Z$4:$Z$1000,'2. Empenhos LOA UFABC 2023'!$D$4:$D$1000,'Saldos CUSTEIO AEO LOA 23'!B15,'2. Empenhos LOA UFABC 2023'!$Y$4:$Y$1000,'Tabelas auxiliares'!$B$221)</f>
        <v>0</v>
      </c>
      <c r="L15" s="24">
        <f t="shared" si="0"/>
        <v>250000</v>
      </c>
    </row>
    <row r="16" spans="1:12" x14ac:dyDescent="0.25">
      <c r="A16" t="s">
        <v>582</v>
      </c>
      <c r="B16" s="39" t="s">
        <v>158</v>
      </c>
      <c r="C16" s="39" t="s">
        <v>162</v>
      </c>
      <c r="D16" s="68">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7">
        <f t="shared" si="1"/>
        <v>0</v>
      </c>
      <c r="J16" s="43">
        <f>SUMIFS('1. Pré-Empenhos'!$S$4:$S$320,'1. Pré-Empenhos'!$D$4:$D$320,'Saldos CUSTEIO AEO LOA 23'!B16,'1. Pré-Empenhos'!$R$4:$R$320,'Tabelas auxiliares'!$B$221)</f>
        <v>0</v>
      </c>
      <c r="K16" s="13">
        <f>SUMIFS('2. Empenhos LOA UFABC 2023'!$Z$4:$Z$1000,'2. Empenhos LOA UFABC 2023'!$D$4:$D$1000,'Saldos CUSTEIO AEO LOA 23'!B16,'2. Empenhos LOA UFABC 2023'!$Y$4:$Y$1000,'Tabelas auxiliares'!$B$221)</f>
        <v>0</v>
      </c>
      <c r="L16" s="24">
        <f t="shared" si="0"/>
        <v>0</v>
      </c>
    </row>
    <row r="17" spans="1:12" x14ac:dyDescent="0.25">
      <c r="A17" t="s">
        <v>583</v>
      </c>
      <c r="B17" s="39" t="s">
        <v>161</v>
      </c>
      <c r="C17" s="39" t="s">
        <v>163</v>
      </c>
      <c r="D17" s="68">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7">
        <f t="shared" si="1"/>
        <v>0</v>
      </c>
      <c r="J17" s="43">
        <f>SUMIFS('1. Pré-Empenhos'!$S$4:$S$320,'1. Pré-Empenhos'!$D$4:$D$320,'Saldos CUSTEIO AEO LOA 23'!B17,'1. Pré-Empenhos'!$R$4:$R$320,'Tabelas auxiliares'!$B$221)</f>
        <v>0</v>
      </c>
      <c r="K17" s="13">
        <f>SUMIFS('2. Empenhos LOA UFABC 2023'!$Z$4:$Z$1000,'2. Empenhos LOA UFABC 2023'!$D$4:$D$1000,'Saldos CUSTEIO AEO LOA 23'!B17,'2. Empenhos LOA UFABC 2023'!$Y$4:$Y$1000,'Tabelas auxiliares'!$B$221)</f>
        <v>0</v>
      </c>
      <c r="L17" s="24">
        <f t="shared" si="0"/>
        <v>0</v>
      </c>
    </row>
    <row r="18" spans="1:12" x14ac:dyDescent="0.25">
      <c r="A18" t="s">
        <v>584</v>
      </c>
      <c r="B18" s="39" t="s">
        <v>39</v>
      </c>
      <c r="C18" s="39" t="s">
        <v>40</v>
      </c>
      <c r="D18" s="68">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7">
        <f t="shared" si="1"/>
        <v>300000</v>
      </c>
      <c r="J18" s="43">
        <f>SUMIFS('1. Pré-Empenhos'!$S$4:$S$320,'1. Pré-Empenhos'!$D$4:$D$320,'Saldos CUSTEIO AEO LOA 23'!B18,'1. Pré-Empenhos'!$R$4:$R$320,'Tabelas auxiliares'!$B$221)</f>
        <v>0</v>
      </c>
      <c r="K18" s="13">
        <f>SUMIFS('2. Empenhos LOA UFABC 2023'!$Z$4:$Z$1000,'2. Empenhos LOA UFABC 2023'!$D$4:$D$1000,'Saldos CUSTEIO AEO LOA 23'!B18,'2. Empenhos LOA UFABC 2023'!$Y$4:$Y$1000,'Tabelas auxiliares'!$B$221)</f>
        <v>299798</v>
      </c>
      <c r="L18" s="24">
        <f t="shared" si="0"/>
        <v>202</v>
      </c>
    </row>
    <row r="19" spans="1:12" x14ac:dyDescent="0.25">
      <c r="A19" t="s">
        <v>585</v>
      </c>
      <c r="B19" s="39" t="s">
        <v>29</v>
      </c>
      <c r="C19" s="39" t="s">
        <v>30</v>
      </c>
      <c r="D19" s="68">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7">
        <f t="shared" si="1"/>
        <v>50000</v>
      </c>
      <c r="J19" s="43">
        <f>SUMIFS('1. Pré-Empenhos'!$S$4:$S$320,'1. Pré-Empenhos'!$D$4:$D$320,'Saldos CUSTEIO AEO LOA 23'!B19,'1. Pré-Empenhos'!$R$4:$R$320,'Tabelas auxiliares'!$B$221)</f>
        <v>0</v>
      </c>
      <c r="K19" s="13">
        <f>SUMIFS('2. Empenhos LOA UFABC 2023'!$Z$4:$Z$1000,'2. Empenhos LOA UFABC 2023'!$D$4:$D$1000,'Saldos CUSTEIO AEO LOA 23'!B19,'2. Empenhos LOA UFABC 2023'!$Y$4:$Y$1000,'Tabelas auxiliares'!$B$221)</f>
        <v>0</v>
      </c>
      <c r="L19" s="24">
        <f t="shared" si="0"/>
        <v>50000</v>
      </c>
    </row>
    <row r="20" spans="1:12" ht="30" x14ac:dyDescent="0.25">
      <c r="A20" t="s">
        <v>586</v>
      </c>
      <c r="B20" s="39" t="s">
        <v>41</v>
      </c>
      <c r="C20" s="39" t="s">
        <v>42</v>
      </c>
      <c r="D20" s="68">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7">
        <f t="shared" si="1"/>
        <v>150000</v>
      </c>
      <c r="J20" s="43">
        <f>SUMIFS('1. Pré-Empenhos'!$S$4:$S$320,'1. Pré-Empenhos'!$D$4:$D$320,'Saldos CUSTEIO AEO LOA 23'!B20,'1. Pré-Empenhos'!$R$4:$R$320,'Tabelas auxiliares'!$B$221)</f>
        <v>0</v>
      </c>
      <c r="K20" s="13">
        <f>SUMIFS('2. Empenhos LOA UFABC 2023'!$Z$4:$Z$1000,'2. Empenhos LOA UFABC 2023'!$D$4:$D$1000,'Saldos CUSTEIO AEO LOA 23'!B20,'2. Empenhos LOA UFABC 2023'!$Y$4:$Y$1000,'Tabelas auxiliares'!$B$221)</f>
        <v>50000</v>
      </c>
      <c r="L20" s="24">
        <f t="shared" si="0"/>
        <v>100000</v>
      </c>
    </row>
    <row r="21" spans="1:12" x14ac:dyDescent="0.25">
      <c r="A21" t="s">
        <v>587</v>
      </c>
      <c r="B21" s="39" t="s">
        <v>43</v>
      </c>
      <c r="C21" s="39" t="s">
        <v>44</v>
      </c>
      <c r="D21" s="68">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7">
        <f t="shared" si="1"/>
        <v>84500</v>
      </c>
      <c r="J21" s="43">
        <f>SUMIFS('1. Pré-Empenhos'!$S$4:$S$320,'1. Pré-Empenhos'!$D$4:$D$320,'Saldos CUSTEIO AEO LOA 23'!B21,'1. Pré-Empenhos'!$R$4:$R$320,'Tabelas auxiliares'!$B$221)</f>
        <v>31970.280000000002</v>
      </c>
      <c r="K21" s="13">
        <f>SUMIFS('2. Empenhos LOA UFABC 2023'!$Z$4:$Z$1000,'2. Empenhos LOA UFABC 2023'!$D$4:$D$1000,'Saldos CUSTEIO AEO LOA 23'!B21,'2. Empenhos LOA UFABC 2023'!$Y$4:$Y$1000,'Tabelas auxiliares'!$B$221)</f>
        <v>0</v>
      </c>
      <c r="L21" s="24">
        <f t="shared" si="0"/>
        <v>52529.72</v>
      </c>
    </row>
    <row r="22" spans="1:12" x14ac:dyDescent="0.25">
      <c r="A22" t="s">
        <v>588</v>
      </c>
      <c r="B22" s="39" t="s">
        <v>301</v>
      </c>
      <c r="C22" s="39" t="s">
        <v>298</v>
      </c>
      <c r="D22" s="68">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5400</v>
      </c>
      <c r="I22" s="67">
        <f t="shared" si="1"/>
        <v>5400</v>
      </c>
      <c r="J22" s="43">
        <f>SUMIFS('1. Pré-Empenhos'!$S$4:$S$320,'1. Pré-Empenhos'!$D$4:$D$320,'Saldos CUSTEIO AEO LOA 23'!B22,'1. Pré-Empenhos'!$R$4:$R$320,'Tabelas auxiliares'!$B$221)</f>
        <v>0</v>
      </c>
      <c r="K22" s="13">
        <f>SUMIFS('2. Empenhos LOA UFABC 2023'!$Z$4:$Z$1000,'2. Empenhos LOA UFABC 2023'!$D$4:$D$1000,'Saldos CUSTEIO AEO LOA 23'!B22,'2. Empenhos LOA UFABC 2023'!$Y$4:$Y$1000,'Tabelas auxiliares'!$B$221)</f>
        <v>0</v>
      </c>
      <c r="L22" s="24">
        <f t="shared" si="0"/>
        <v>5400</v>
      </c>
    </row>
    <row r="23" spans="1:12" x14ac:dyDescent="0.25">
      <c r="A23" t="s">
        <v>589</v>
      </c>
      <c r="B23" s="39" t="s">
        <v>294</v>
      </c>
      <c r="C23" s="39" t="s">
        <v>312</v>
      </c>
      <c r="D23" s="68">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7">
        <f t="shared" si="1"/>
        <v>0</v>
      </c>
      <c r="J23" s="43">
        <f>SUMIFS('1. Pré-Empenhos'!$S$4:$S$320,'1. Pré-Empenhos'!$D$4:$D$320,'Saldos CUSTEIO AEO LOA 23'!B23,'1. Pré-Empenhos'!$R$4:$R$320,'Tabelas auxiliares'!$B$221)</f>
        <v>0</v>
      </c>
      <c r="K23" s="13">
        <f>SUMIFS('2. Empenhos LOA UFABC 2023'!$Z$4:$Z$1000,'2. Empenhos LOA UFABC 2023'!$D$4:$D$1000,'Saldos CUSTEIO AEO LOA 23'!B23,'2. Empenhos LOA UFABC 2023'!$Y$4:$Y$1000,'Tabelas auxiliares'!$B$221)</f>
        <v>0</v>
      </c>
      <c r="L23" s="24">
        <f t="shared" si="0"/>
        <v>0</v>
      </c>
    </row>
    <row r="24" spans="1:12" ht="30" x14ac:dyDescent="0.25">
      <c r="A24" t="s">
        <v>590</v>
      </c>
      <c r="B24" s="39" t="s">
        <v>45</v>
      </c>
      <c r="C24" s="39" t="s">
        <v>46</v>
      </c>
      <c r="D24" s="68">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7">
        <f t="shared" si="1"/>
        <v>150000</v>
      </c>
      <c r="J24" s="43">
        <f>SUMIFS('1. Pré-Empenhos'!$S$4:$S$320,'1. Pré-Empenhos'!$D$4:$D$320,'Saldos CUSTEIO AEO LOA 23'!B24,'1. Pré-Empenhos'!$R$4:$R$320,'Tabelas auxiliares'!$B$221)</f>
        <v>32862.58</v>
      </c>
      <c r="K24" s="13">
        <f>SUMIFS('2. Empenhos LOA UFABC 2023'!$Z$4:$Z$1000,'2. Empenhos LOA UFABC 2023'!$D$4:$D$1000,'Saldos CUSTEIO AEO LOA 23'!B24,'2. Empenhos LOA UFABC 2023'!$Y$4:$Y$1000,'Tabelas auxiliares'!$B$221)</f>
        <v>19800</v>
      </c>
      <c r="L24" s="24">
        <f t="shared" si="0"/>
        <v>97337.42</v>
      </c>
    </row>
    <row r="25" spans="1:12" x14ac:dyDescent="0.25">
      <c r="A25" t="s">
        <v>591</v>
      </c>
      <c r="B25" s="39" t="s">
        <v>47</v>
      </c>
      <c r="C25" s="39" t="s">
        <v>48</v>
      </c>
      <c r="D25" s="68">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7">
        <f t="shared" si="1"/>
        <v>100000</v>
      </c>
      <c r="J25" s="43">
        <f>SUMIFS('1. Pré-Empenhos'!$S$4:$S$320,'1. Pré-Empenhos'!$D$4:$D$320,'Saldos CUSTEIO AEO LOA 23'!B25,'1. Pré-Empenhos'!$R$4:$R$320,'Tabelas auxiliares'!$B$221)</f>
        <v>0</v>
      </c>
      <c r="K25" s="13">
        <f>SUMIFS('2. Empenhos LOA UFABC 2023'!$Z$4:$Z$1000,'2. Empenhos LOA UFABC 2023'!$D$4:$D$1000,'Saldos CUSTEIO AEO LOA 23'!B25,'2. Empenhos LOA UFABC 2023'!$Y$4:$Y$1000,'Tabelas auxiliares'!$B$221)</f>
        <v>0</v>
      </c>
      <c r="L25" s="24">
        <f t="shared" si="0"/>
        <v>100000</v>
      </c>
    </row>
    <row r="26" spans="1:12" x14ac:dyDescent="0.25">
      <c r="A26" t="s">
        <v>592</v>
      </c>
      <c r="B26" s="39" t="s">
        <v>302</v>
      </c>
      <c r="C26" s="39" t="s">
        <v>299</v>
      </c>
      <c r="D26" s="68">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16892.120000000003</v>
      </c>
      <c r="I26" s="67">
        <f t="shared" si="1"/>
        <v>16892.120000000003</v>
      </c>
      <c r="J26" s="43">
        <f>SUMIFS('1. Pré-Empenhos'!$S$4:$S$320,'1. Pré-Empenhos'!$D$4:$D$320,'Saldos CUSTEIO AEO LOA 23'!B26,'1. Pré-Empenhos'!$R$4:$R$320,'Tabelas auxiliares'!$B$221)</f>
        <v>0</v>
      </c>
      <c r="K26" s="13">
        <f>SUMIFS('2. Empenhos LOA UFABC 2023'!$Z$4:$Z$1000,'2. Empenhos LOA UFABC 2023'!$D$4:$D$1000,'Saldos CUSTEIO AEO LOA 23'!B26,'2. Empenhos LOA UFABC 2023'!$Y$4:$Y$1000,'Tabelas auxiliares'!$B$221)</f>
        <v>0</v>
      </c>
      <c r="L26" s="24">
        <f t="shared" si="0"/>
        <v>16892.120000000003</v>
      </c>
    </row>
    <row r="27" spans="1:12" x14ac:dyDescent="0.25">
      <c r="A27" t="s">
        <v>593</v>
      </c>
      <c r="B27" s="12" t="s">
        <v>564</v>
      </c>
      <c r="C27" s="12" t="s">
        <v>565</v>
      </c>
      <c r="D27" s="68">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7">
        <f t="shared" ref="I27" si="4">D27-G27+H27</f>
        <v>0</v>
      </c>
      <c r="J27" s="43">
        <f>SUMIFS('1. Pré-Empenhos'!$S$4:$S$320,'1. Pré-Empenhos'!$D$4:$D$320,'Saldos CUSTEIO AEO LOA 23'!B27,'1. Pré-Empenhos'!$R$4:$R$320,'Tabelas auxiliares'!$B$221)</f>
        <v>0</v>
      </c>
      <c r="K27" s="13">
        <f>SUMIFS('2. Empenhos LOA UFABC 2023'!$Z$4:$Z$1000,'2. Empenhos LOA UFABC 2023'!$D$4:$D$1000,'Saldos CUSTEIO AEO LOA 23'!B27,'2. Empenhos LOA UFABC 2023'!$Y$4:$Y$1000,'Tabelas auxiliares'!$B$221)</f>
        <v>0</v>
      </c>
      <c r="L27" s="24">
        <f t="shared" ref="L27" si="5">I27-J27-K27</f>
        <v>0</v>
      </c>
    </row>
    <row r="28" spans="1:12" ht="30" x14ac:dyDescent="0.25">
      <c r="A28" t="s">
        <v>594</v>
      </c>
      <c r="B28" s="39" t="s">
        <v>49</v>
      </c>
      <c r="C28" s="39" t="s">
        <v>50</v>
      </c>
      <c r="D28" s="68">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0</v>
      </c>
      <c r="I28" s="67">
        <f t="shared" si="1"/>
        <v>150000</v>
      </c>
      <c r="J28" s="43">
        <f>SUMIFS('1. Pré-Empenhos'!$S$4:$S$320,'1. Pré-Empenhos'!$D$4:$D$320,'Saldos CUSTEIO AEO LOA 23'!B28,'1. Pré-Empenhos'!$R$4:$R$320,'Tabelas auxiliares'!$B$221)</f>
        <v>74464.22</v>
      </c>
      <c r="K28" s="13">
        <f>SUMIFS('2. Empenhos LOA UFABC 2023'!$Z$4:$Z$1000,'2. Empenhos LOA UFABC 2023'!$D$4:$D$1000,'Saldos CUSTEIO AEO LOA 23'!B28,'2. Empenhos LOA UFABC 2023'!$Y$4:$Y$1000,'Tabelas auxiliares'!$B$221)</f>
        <v>23143.78</v>
      </c>
      <c r="L28" s="24">
        <f t="shared" si="0"/>
        <v>52392</v>
      </c>
    </row>
    <row r="29" spans="1:12" x14ac:dyDescent="0.25">
      <c r="A29" t="s">
        <v>595</v>
      </c>
      <c r="B29" s="39" t="s">
        <v>51</v>
      </c>
      <c r="C29" s="39" t="s">
        <v>52</v>
      </c>
      <c r="D29" s="68">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7">
        <f t="shared" si="1"/>
        <v>350000</v>
      </c>
      <c r="J29" s="43">
        <f>SUMIFS('1. Pré-Empenhos'!$S$4:$S$320,'1. Pré-Empenhos'!$D$4:$D$320,'Saldos CUSTEIO AEO LOA 23'!B29,'1. Pré-Empenhos'!$R$4:$R$320,'Tabelas auxiliares'!$B$221)</f>
        <v>59114.54</v>
      </c>
      <c r="K29" s="13">
        <f>SUMIFS('2. Empenhos LOA UFABC 2023'!$Z$4:$Z$1000,'2. Empenhos LOA UFABC 2023'!$D$4:$D$1000,'Saldos CUSTEIO AEO LOA 23'!B29,'2. Empenhos LOA UFABC 2023'!$Y$4:$Y$1000,'Tabelas auxiliares'!$B$221)</f>
        <v>102513.55999999998</v>
      </c>
      <c r="L29" s="24">
        <f t="shared" si="0"/>
        <v>188371.90000000002</v>
      </c>
    </row>
    <row r="30" spans="1:12" x14ac:dyDescent="0.25">
      <c r="A30" t="s">
        <v>596</v>
      </c>
      <c r="B30" s="39" t="s">
        <v>303</v>
      </c>
      <c r="C30" s="39" t="s">
        <v>300</v>
      </c>
      <c r="D30" s="68">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4744</v>
      </c>
      <c r="I30" s="67">
        <f t="shared" si="1"/>
        <v>4744</v>
      </c>
      <c r="J30" s="43">
        <f>SUMIFS('1. Pré-Empenhos'!$S$4:$S$320,'1. Pré-Empenhos'!$D$4:$D$320,'Saldos CUSTEIO AEO LOA 23'!B30,'1. Pré-Empenhos'!$R$4:$R$320,'Tabelas auxiliares'!$B$221)</f>
        <v>1186.0999999999999</v>
      </c>
      <c r="K30" s="13">
        <f>SUMIFS('2. Empenhos LOA UFABC 2023'!$Z$4:$Z$1000,'2. Empenhos LOA UFABC 2023'!$D$4:$D$1000,'Saldos CUSTEIO AEO LOA 23'!B30,'2. Empenhos LOA UFABC 2023'!$Y$4:$Y$1000,'Tabelas auxiliares'!$B$221)</f>
        <v>2015.1399999999999</v>
      </c>
      <c r="L30" s="24">
        <f t="shared" si="0"/>
        <v>1542.7600000000002</v>
      </c>
    </row>
    <row r="31" spans="1:12" x14ac:dyDescent="0.25">
      <c r="A31" t="s">
        <v>597</v>
      </c>
      <c r="B31" s="39" t="s">
        <v>566</v>
      </c>
      <c r="C31" s="39" t="s">
        <v>567</v>
      </c>
      <c r="D31" s="68">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7">
        <f t="shared" ref="I31" si="6">D31-G31+H31</f>
        <v>0</v>
      </c>
      <c r="J31" s="43">
        <f>SUMIFS('1. Pré-Empenhos'!$S$4:$S$320,'1. Pré-Empenhos'!$D$4:$D$320,'Saldos CUSTEIO AEO LOA 23'!B31,'1. Pré-Empenhos'!$R$4:$R$320,'Tabelas auxiliares'!$B$221)</f>
        <v>0</v>
      </c>
      <c r="K31" s="13">
        <f>SUMIFS('2. Empenhos LOA UFABC 2023'!$Z$4:$Z$1000,'2. Empenhos LOA UFABC 2023'!$D$4:$D$1000,'Saldos CUSTEIO AEO LOA 23'!B31,'2. Empenhos LOA UFABC 2023'!$Y$4:$Y$1000,'Tabelas auxiliares'!$B$221)</f>
        <v>0</v>
      </c>
      <c r="L31" s="24">
        <f t="shared" ref="L31" si="7">I31-J31-K31</f>
        <v>0</v>
      </c>
    </row>
    <row r="32" spans="1:12" ht="30" x14ac:dyDescent="0.25">
      <c r="A32" t="s">
        <v>598</v>
      </c>
      <c r="B32" s="39" t="s">
        <v>53</v>
      </c>
      <c r="C32" s="39" t="s">
        <v>54</v>
      </c>
      <c r="D32" s="68">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7">
        <f t="shared" si="1"/>
        <v>1150000</v>
      </c>
      <c r="J32" s="43">
        <f>SUMIFS('1. Pré-Empenhos'!$S$4:$S$320,'1. Pré-Empenhos'!$D$4:$D$320,'Saldos CUSTEIO AEO LOA 23'!B32,'1. Pré-Empenhos'!$R$4:$R$320,'Tabelas auxiliares'!$B$221)</f>
        <v>27365.8</v>
      </c>
      <c r="K32" s="13">
        <f>SUMIFS('2. Empenhos LOA UFABC 2023'!$Z$4:$Z$1000,'2. Empenhos LOA UFABC 2023'!$D$4:$D$1000,'Saldos CUSTEIO AEO LOA 23'!B32,'2. Empenhos LOA UFABC 2023'!$Y$4:$Y$1000,'Tabelas auxiliares'!$B$221)</f>
        <v>1004042.09</v>
      </c>
      <c r="L32" s="24">
        <f t="shared" si="0"/>
        <v>118592.10999999999</v>
      </c>
    </row>
    <row r="33" spans="1:12" x14ac:dyDescent="0.25">
      <c r="A33" t="s">
        <v>599</v>
      </c>
      <c r="B33" s="39" t="s">
        <v>304</v>
      </c>
      <c r="C33" s="39" t="s">
        <v>305</v>
      </c>
      <c r="D33" s="68">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5407.22</v>
      </c>
      <c r="I33" s="67">
        <f t="shared" si="1"/>
        <v>5407.22</v>
      </c>
      <c r="J33" s="43">
        <f>SUMIFS('1. Pré-Empenhos'!$S$4:$S$320,'1. Pré-Empenhos'!$D$4:$D$320,'Saldos CUSTEIO AEO LOA 23'!B33,'1. Pré-Empenhos'!$R$4:$R$320,'Tabelas auxiliares'!$B$221)</f>
        <v>0</v>
      </c>
      <c r="K33" s="13">
        <f>SUMIFS('2. Empenhos LOA UFABC 2023'!$Z$4:$Z$1000,'2. Empenhos LOA UFABC 2023'!$D$4:$D$1000,'Saldos CUSTEIO AEO LOA 23'!B33,'2. Empenhos LOA UFABC 2023'!$Y$4:$Y$1000,'Tabelas auxiliares'!$B$221)</f>
        <v>3965.58</v>
      </c>
      <c r="L33" s="24">
        <f t="shared" si="0"/>
        <v>1441.6400000000003</v>
      </c>
    </row>
    <row r="34" spans="1:12" ht="30" x14ac:dyDescent="0.25">
      <c r="A34" t="s">
        <v>600</v>
      </c>
      <c r="B34" s="39" t="s">
        <v>55</v>
      </c>
      <c r="C34" s="39" t="s">
        <v>56</v>
      </c>
      <c r="D34" s="68">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7">
        <f t="shared" si="1"/>
        <v>1348000</v>
      </c>
      <c r="J34" s="43">
        <f>SUMIFS('1. Pré-Empenhos'!$S$4:$S$320,'1. Pré-Empenhos'!$D$4:$D$320,'Saldos CUSTEIO AEO LOA 23'!B34,'1. Pré-Empenhos'!$R$4:$R$320,'Tabelas auxiliares'!$B$221)</f>
        <v>33840.32</v>
      </c>
      <c r="K34" s="13">
        <f>SUMIFS('2. Empenhos LOA UFABC 2023'!$Z$4:$Z$1000,'2. Empenhos LOA UFABC 2023'!$D$4:$D$1000,'Saldos CUSTEIO AEO LOA 23'!B34,'2. Empenhos LOA UFABC 2023'!$Y$4:$Y$1000,'Tabelas auxiliares'!$B$221)</f>
        <v>1481189.84</v>
      </c>
      <c r="L34" s="24">
        <f t="shared" si="0"/>
        <v>-167030.16000000015</v>
      </c>
    </row>
    <row r="35" spans="1:12" x14ac:dyDescent="0.25">
      <c r="A35" t="s">
        <v>601</v>
      </c>
      <c r="B35" s="39" t="s">
        <v>57</v>
      </c>
      <c r="C35" s="39" t="s">
        <v>58</v>
      </c>
      <c r="D35" s="68">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7">
        <f t="shared" si="1"/>
        <v>140000</v>
      </c>
      <c r="J35" s="43">
        <f>SUMIFS('1. Pré-Empenhos'!$S$4:$S$320,'1. Pré-Empenhos'!$D$4:$D$320,'Saldos CUSTEIO AEO LOA 23'!B35,'1. Pré-Empenhos'!$R$4:$R$320,'Tabelas auxiliares'!$B$221)</f>
        <v>8058</v>
      </c>
      <c r="K35" s="13">
        <f>SUMIFS('2. Empenhos LOA UFABC 2023'!$Z$4:$Z$1000,'2. Empenhos LOA UFABC 2023'!$D$4:$D$1000,'Saldos CUSTEIO AEO LOA 23'!B35,'2. Empenhos LOA UFABC 2023'!$Y$4:$Y$1000,'Tabelas auxiliares'!$B$221)</f>
        <v>4300</v>
      </c>
      <c r="L35" s="24">
        <f t="shared" si="0"/>
        <v>127642</v>
      </c>
    </row>
    <row r="36" spans="1:12" ht="30" x14ac:dyDescent="0.25">
      <c r="A36" t="s">
        <v>602</v>
      </c>
      <c r="B36" s="39" t="s">
        <v>59</v>
      </c>
      <c r="C36" s="39" t="s">
        <v>60</v>
      </c>
      <c r="D36" s="68">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7">
        <f t="shared" si="1"/>
        <v>400000</v>
      </c>
      <c r="J36" s="43">
        <f>SUMIFS('1. Pré-Empenhos'!$S$4:$S$320,'1. Pré-Empenhos'!$D$4:$D$320,'Saldos CUSTEIO AEO LOA 23'!B36,'1. Pré-Empenhos'!$R$4:$R$320,'Tabelas auxiliares'!$B$221)</f>
        <v>0</v>
      </c>
      <c r="K36" s="13">
        <f>SUMIFS('2. Empenhos LOA UFABC 2023'!$Z$4:$Z$1000,'2. Empenhos LOA UFABC 2023'!$D$4:$D$1000,'Saldos CUSTEIO AEO LOA 23'!B36,'2. Empenhos LOA UFABC 2023'!$Y$4:$Y$1000,'Tabelas auxiliares'!$B$221)</f>
        <v>0</v>
      </c>
      <c r="L36" s="24">
        <f t="shared" si="0"/>
        <v>400000</v>
      </c>
    </row>
    <row r="37" spans="1:12" x14ac:dyDescent="0.25">
      <c r="A37" t="s">
        <v>603</v>
      </c>
      <c r="B37" s="39" t="s">
        <v>297</v>
      </c>
      <c r="C37" s="39" t="s">
        <v>306</v>
      </c>
      <c r="D37" s="68">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5407.22</v>
      </c>
      <c r="I37" s="67">
        <f t="shared" si="1"/>
        <v>5407.22</v>
      </c>
      <c r="J37" s="43">
        <f>SUMIFS('1. Pré-Empenhos'!$S$4:$S$320,'1. Pré-Empenhos'!$D$4:$D$320,'Saldos CUSTEIO AEO LOA 23'!B37,'1. Pré-Empenhos'!$R$4:$R$320,'Tabelas auxiliares'!$B$221)</f>
        <v>0</v>
      </c>
      <c r="K37" s="13">
        <f>SUMIFS('2. Empenhos LOA UFABC 2023'!$Z$4:$Z$1000,'2. Empenhos LOA UFABC 2023'!$D$4:$D$1000,'Saldos CUSTEIO AEO LOA 23'!B37,'2. Empenhos LOA UFABC 2023'!$Y$4:$Y$1000,'Tabelas auxiliares'!$B$221)</f>
        <v>0</v>
      </c>
      <c r="L37" s="24">
        <f t="shared" si="0"/>
        <v>5407.22</v>
      </c>
    </row>
    <row r="38" spans="1:12" ht="30" x14ac:dyDescent="0.25">
      <c r="A38" t="s">
        <v>604</v>
      </c>
      <c r="B38" s="39" t="s">
        <v>61</v>
      </c>
      <c r="C38" s="39" t="s">
        <v>62</v>
      </c>
      <c r="D38" s="68">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7">
        <f t="shared" si="1"/>
        <v>250000</v>
      </c>
      <c r="J38" s="43">
        <f>SUMIFS('1. Pré-Empenhos'!$S$4:$S$320,'1. Pré-Empenhos'!$D$4:$D$320,'Saldos CUSTEIO AEO LOA 23'!B38,'1. Pré-Empenhos'!$R$4:$R$320,'Tabelas auxiliares'!$B$221)</f>
        <v>40431.9</v>
      </c>
      <c r="K38" s="13">
        <f>SUMIFS('2. Empenhos LOA UFABC 2023'!$Z$4:$Z$1000,'2. Empenhos LOA UFABC 2023'!$D$4:$D$1000,'Saldos CUSTEIO AEO LOA 23'!B38,'2. Empenhos LOA UFABC 2023'!$Y$4:$Y$1000,'Tabelas auxiliares'!$B$221)</f>
        <v>136660.15999999997</v>
      </c>
      <c r="L38" s="24">
        <f t="shared" si="0"/>
        <v>72907.940000000031</v>
      </c>
    </row>
    <row r="39" spans="1:12" x14ac:dyDescent="0.25">
      <c r="A39" t="s">
        <v>605</v>
      </c>
      <c r="B39" s="39" t="s">
        <v>63</v>
      </c>
      <c r="C39" s="39" t="s">
        <v>64</v>
      </c>
      <c r="D39" s="68">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7">
        <f t="shared" si="1"/>
        <v>450000</v>
      </c>
      <c r="J39" s="43">
        <f>SUMIFS('1. Pré-Empenhos'!$S$4:$S$320,'1. Pré-Empenhos'!$D$4:$D$320,'Saldos CUSTEIO AEO LOA 23'!B39,'1. Pré-Empenhos'!$R$4:$R$320,'Tabelas auxiliares'!$B$221)</f>
        <v>0</v>
      </c>
      <c r="K39" s="13">
        <f>SUMIFS('2. Empenhos LOA UFABC 2023'!$Z$4:$Z$1000,'2. Empenhos LOA UFABC 2023'!$D$4:$D$1000,'Saldos CUSTEIO AEO LOA 23'!B39,'2. Empenhos LOA UFABC 2023'!$Y$4:$Y$1000,'Tabelas auxiliares'!$B$221)</f>
        <v>217841.39</v>
      </c>
      <c r="L39" s="24">
        <f t="shared" si="0"/>
        <v>232158.61</v>
      </c>
    </row>
    <row r="40" spans="1:12" ht="30" x14ac:dyDescent="0.25">
      <c r="A40" t="s">
        <v>606</v>
      </c>
      <c r="B40" s="39" t="s">
        <v>65</v>
      </c>
      <c r="C40" s="39" t="s">
        <v>66</v>
      </c>
      <c r="D40" s="68">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7">
        <f t="shared" si="1"/>
        <v>10000</v>
      </c>
      <c r="J40" s="43">
        <f>SUMIFS('1. Pré-Empenhos'!$S$4:$S$320,'1. Pré-Empenhos'!$D$4:$D$320,'Saldos CUSTEIO AEO LOA 23'!B40,'1. Pré-Empenhos'!$R$4:$R$320,'Tabelas auxiliares'!$B$221)</f>
        <v>0</v>
      </c>
      <c r="K40" s="13">
        <f>SUMIFS('2. Empenhos LOA UFABC 2023'!$Z$4:$Z$1000,'2. Empenhos LOA UFABC 2023'!$D$4:$D$1000,'Saldos CUSTEIO AEO LOA 23'!B40,'2. Empenhos LOA UFABC 2023'!$Y$4:$Y$1000,'Tabelas auxiliares'!$B$221)</f>
        <v>10000</v>
      </c>
      <c r="L40" s="24">
        <f t="shared" si="0"/>
        <v>0</v>
      </c>
    </row>
    <row r="41" spans="1:12" x14ac:dyDescent="0.25">
      <c r="A41" t="s">
        <v>607</v>
      </c>
      <c r="B41" s="39" t="s">
        <v>69</v>
      </c>
      <c r="C41" s="39" t="s">
        <v>70</v>
      </c>
      <c r="D41" s="68">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7">
        <f t="shared" si="1"/>
        <v>10000000</v>
      </c>
      <c r="J41" s="43">
        <f>SUMIFS('1. Pré-Empenhos'!$S$4:$S$320,'1. Pré-Empenhos'!$D$4:$D$320,'Saldos CUSTEIO AEO LOA 23'!B41,'1. Pré-Empenhos'!$R$4:$R$320,'Tabelas auxiliares'!$B$221)</f>
        <v>33080</v>
      </c>
      <c r="K41" s="13">
        <f>SUMIFS('2. Empenhos LOA UFABC 2023'!$Z$4:$Z$1000,'2. Empenhos LOA UFABC 2023'!$D$4:$D$1000,'Saldos CUSTEIO AEO LOA 23'!B41,'2. Empenhos LOA UFABC 2023'!$Y$4:$Y$1000,'Tabelas auxiliares'!$B$221)</f>
        <v>4048475</v>
      </c>
      <c r="L41" s="24">
        <f t="shared" si="0"/>
        <v>5918445</v>
      </c>
    </row>
    <row r="42" spans="1:12" ht="30" x14ac:dyDescent="0.25">
      <c r="A42" t="s">
        <v>608</v>
      </c>
      <c r="B42" s="39" t="s">
        <v>67</v>
      </c>
      <c r="C42" s="39" t="s">
        <v>68</v>
      </c>
      <c r="D42" s="68">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7">
        <f t="shared" si="1"/>
        <v>5800000</v>
      </c>
      <c r="J42" s="43">
        <f>SUMIFS('1. Pré-Empenhos'!$S$4:$S$320,'1. Pré-Empenhos'!$D$4:$D$320,'Saldos CUSTEIO AEO LOA 23'!B42,'1. Pré-Empenhos'!$R$4:$R$320,'Tabelas auxiliares'!$B$221)</f>
        <v>1562707.74</v>
      </c>
      <c r="K42" s="13">
        <f>SUMIFS('2. Empenhos LOA UFABC 2023'!$Z$4:$Z$1000,'2. Empenhos LOA UFABC 2023'!$D$4:$D$1000,'Saldos CUSTEIO AEO LOA 23'!B42,'2. Empenhos LOA UFABC 2023'!$Y$4:$Y$1000,'Tabelas auxiliares'!$B$221)</f>
        <v>2373004.42</v>
      </c>
      <c r="L42" s="24">
        <f t="shared" si="0"/>
        <v>1864287.8399999999</v>
      </c>
    </row>
    <row r="43" spans="1:12" x14ac:dyDescent="0.25">
      <c r="A43" t="s">
        <v>609</v>
      </c>
      <c r="B43" s="39" t="s">
        <v>307</v>
      </c>
      <c r="C43" s="39" t="s">
        <v>308</v>
      </c>
      <c r="D43" s="68">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0</v>
      </c>
      <c r="I43" s="67">
        <f t="shared" si="1"/>
        <v>0</v>
      </c>
      <c r="J43" s="43">
        <f>SUMIFS('1. Pré-Empenhos'!$S$4:$S$320,'1. Pré-Empenhos'!$D$4:$D$320,'Saldos CUSTEIO AEO LOA 23'!B43,'1. Pré-Empenhos'!$R$4:$R$320,'Tabelas auxiliares'!$B$221)</f>
        <v>0</v>
      </c>
      <c r="K43" s="13">
        <f>SUMIFS('2. Empenhos LOA UFABC 2023'!$Z$4:$Z$1000,'2. Empenhos LOA UFABC 2023'!$D$4:$D$1000,'Saldos CUSTEIO AEO LOA 23'!B43,'2. Empenhos LOA UFABC 2023'!$Y$4:$Y$1000,'Tabelas auxiliares'!$B$221)</f>
        <v>0</v>
      </c>
      <c r="L43" s="24">
        <f t="shared" si="0"/>
        <v>0</v>
      </c>
    </row>
    <row r="44" spans="1:12" ht="30" x14ac:dyDescent="0.25">
      <c r="A44" t="s">
        <v>610</v>
      </c>
      <c r="B44" s="39" t="s">
        <v>71</v>
      </c>
      <c r="C44" s="39" t="s">
        <v>72</v>
      </c>
      <c r="D44" s="68">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7">
        <f t="shared" si="1"/>
        <v>500000</v>
      </c>
      <c r="J44" s="43">
        <f>SUMIFS('1. Pré-Empenhos'!$S$4:$S$320,'1. Pré-Empenhos'!$D$4:$D$320,'Saldos CUSTEIO AEO LOA 23'!B44,'1. Pré-Empenhos'!$R$4:$R$320,'Tabelas auxiliares'!$B$221)</f>
        <v>0</v>
      </c>
      <c r="K44" s="13">
        <f>SUMIFS('2. Empenhos LOA UFABC 2023'!$Z$4:$Z$1000,'2. Empenhos LOA UFABC 2023'!$D$4:$D$1000,'Saldos CUSTEIO AEO LOA 23'!B44,'2. Empenhos LOA UFABC 2023'!$Y$4:$Y$1000,'Tabelas auxiliares'!$B$221)</f>
        <v>194780.6</v>
      </c>
      <c r="L44" s="24">
        <f t="shared" si="0"/>
        <v>305219.40000000002</v>
      </c>
    </row>
    <row r="45" spans="1:12" ht="30" x14ac:dyDescent="0.25">
      <c r="A45" t="s">
        <v>611</v>
      </c>
      <c r="B45" s="39" t="s">
        <v>73</v>
      </c>
      <c r="C45" s="39" t="s">
        <v>74</v>
      </c>
      <c r="D45" s="68">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7">
        <f t="shared" si="1"/>
        <v>3800000</v>
      </c>
      <c r="J45" s="43">
        <f>SUMIFS('1. Pré-Empenhos'!$S$4:$S$320,'1. Pré-Empenhos'!$D$4:$D$320,'Saldos CUSTEIO AEO LOA 23'!B45,'1. Pré-Empenhos'!$R$4:$R$320,'Tabelas auxiliares'!$B$221)</f>
        <v>0</v>
      </c>
      <c r="K45" s="13">
        <f>SUMIFS('2. Empenhos LOA UFABC 2023'!$Z$4:$Z$1000,'2. Empenhos LOA UFABC 2023'!$D$4:$D$1000,'Saldos CUSTEIO AEO LOA 23'!B45,'2. Empenhos LOA UFABC 2023'!$Y$4:$Y$1000,'Tabelas auxiliares'!$B$221)</f>
        <v>1002600</v>
      </c>
      <c r="L45" s="24">
        <f t="shared" si="0"/>
        <v>2797400</v>
      </c>
    </row>
    <row r="46" spans="1:12" x14ac:dyDescent="0.25">
      <c r="A46" t="s">
        <v>612</v>
      </c>
      <c r="B46" s="39" t="s">
        <v>309</v>
      </c>
      <c r="C46" s="39" t="s">
        <v>310</v>
      </c>
      <c r="D46" s="68">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5407.22</v>
      </c>
      <c r="I46" s="67">
        <f t="shared" si="1"/>
        <v>5407.22</v>
      </c>
      <c r="J46" s="43">
        <f>SUMIFS('1. Pré-Empenhos'!$S$4:$S$320,'1. Pré-Empenhos'!$D$4:$D$320,'Saldos CUSTEIO AEO LOA 23'!B46,'1. Pré-Empenhos'!$R$4:$R$320,'Tabelas auxiliares'!$B$221)</f>
        <v>0</v>
      </c>
      <c r="K46" s="13">
        <f>SUMIFS('2. Empenhos LOA UFABC 2023'!$Z$4:$Z$1000,'2. Empenhos LOA UFABC 2023'!$D$4:$D$1000,'Saldos CUSTEIO AEO LOA 23'!B46,'2. Empenhos LOA UFABC 2023'!$Y$4:$Y$1000,'Tabelas auxiliares'!$B$221)</f>
        <v>0</v>
      </c>
      <c r="L46" s="24">
        <f t="shared" si="0"/>
        <v>5407.22</v>
      </c>
    </row>
    <row r="47" spans="1:12" ht="15.75" customHeight="1" x14ac:dyDescent="0.25">
      <c r="A47" t="s">
        <v>613</v>
      </c>
      <c r="B47" s="39" t="s">
        <v>75</v>
      </c>
      <c r="C47" s="39" t="s">
        <v>76</v>
      </c>
      <c r="D47" s="68">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7">
        <f t="shared" si="1"/>
        <v>1195000</v>
      </c>
      <c r="J47" s="43">
        <f>SUMIFS('1. Pré-Empenhos'!$S$4:$S$320,'1. Pré-Empenhos'!$D$4:$D$320,'Saldos CUSTEIO AEO LOA 23'!B47,'1. Pré-Empenhos'!$R$4:$R$320,'Tabelas auxiliares'!$B$221)</f>
        <v>2890</v>
      </c>
      <c r="K47" s="13">
        <f>SUMIFS('2. Empenhos LOA UFABC 2023'!$Z$4:$Z$1000,'2. Empenhos LOA UFABC 2023'!$D$4:$D$1000,'Saldos CUSTEIO AEO LOA 23'!B47,'2. Empenhos LOA UFABC 2023'!$Y$4:$Y$1000,'Tabelas auxiliares'!$B$221)</f>
        <v>1217997.6000000001</v>
      </c>
      <c r="L47" s="24">
        <f t="shared" si="0"/>
        <v>-25887.600000000093</v>
      </c>
    </row>
    <row r="48" spans="1:12" ht="30" x14ac:dyDescent="0.25">
      <c r="A48" t="s">
        <v>614</v>
      </c>
      <c r="B48" s="39" t="s">
        <v>77</v>
      </c>
      <c r="C48" s="39" t="s">
        <v>78</v>
      </c>
      <c r="D48" s="68">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7">
        <f t="shared" si="1"/>
        <v>1200000</v>
      </c>
      <c r="J48" s="43">
        <f>SUMIFS('1. Pré-Empenhos'!$S$4:$S$320,'1. Pré-Empenhos'!$D$4:$D$320,'Saldos CUSTEIO AEO LOA 23'!B48,'1. Pré-Empenhos'!$R$4:$R$320,'Tabelas auxiliares'!$B$221)</f>
        <v>0</v>
      </c>
      <c r="K48" s="13">
        <f>SUMIFS('2. Empenhos LOA UFABC 2023'!$Z$4:$Z$1000,'2. Empenhos LOA UFABC 2023'!$D$4:$D$1000,'Saldos CUSTEIO AEO LOA 23'!B48,'2. Empenhos LOA UFABC 2023'!$Y$4:$Y$1000,'Tabelas auxiliares'!$B$221)</f>
        <v>451456.20000000007</v>
      </c>
      <c r="L48" s="24">
        <f t="shared" si="0"/>
        <v>748543.79999999993</v>
      </c>
    </row>
    <row r="49" spans="1:12" ht="30" x14ac:dyDescent="0.25">
      <c r="A49" t="s">
        <v>615</v>
      </c>
      <c r="B49" s="39" t="s">
        <v>159</v>
      </c>
      <c r="C49" s="39" t="s">
        <v>160</v>
      </c>
      <c r="D49" s="68">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7">
        <f t="shared" si="1"/>
        <v>0</v>
      </c>
      <c r="J49" s="43">
        <f>SUMIFS('1. Pré-Empenhos'!$S$4:$S$320,'1. Pré-Empenhos'!$D$4:$D$320,'Saldos CUSTEIO AEO LOA 23'!B49,'1. Pré-Empenhos'!$R$4:$R$320,'Tabelas auxiliares'!$B$221)</f>
        <v>0</v>
      </c>
      <c r="K49" s="13">
        <f>SUMIFS('2. Empenhos LOA UFABC 2023'!$Z$4:$Z$1000,'2. Empenhos LOA UFABC 2023'!$D$4:$D$1000,'Saldos CUSTEIO AEO LOA 23'!B49,'2. Empenhos LOA UFABC 2023'!$Y$4:$Y$1000,'Tabelas auxiliares'!$B$221)</f>
        <v>0</v>
      </c>
      <c r="L49" s="24">
        <f t="shared" si="0"/>
        <v>0</v>
      </c>
    </row>
    <row r="50" spans="1:12" ht="30" x14ac:dyDescent="0.25">
      <c r="A50" t="s">
        <v>616</v>
      </c>
      <c r="B50" s="39" t="s">
        <v>79</v>
      </c>
      <c r="C50" s="39" t="s">
        <v>80</v>
      </c>
      <c r="D50" s="68">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7">
        <f t="shared" si="1"/>
        <v>105000</v>
      </c>
      <c r="J50" s="43">
        <f>SUMIFS('1. Pré-Empenhos'!$S$4:$S$320,'1. Pré-Empenhos'!$D$4:$D$320,'Saldos CUSTEIO AEO LOA 23'!B50,'1. Pré-Empenhos'!$R$4:$R$320,'Tabelas auxiliares'!$B$221)</f>
        <v>0</v>
      </c>
      <c r="K50" s="13">
        <f>SUMIFS('2. Empenhos LOA UFABC 2023'!$Z$4:$Z$1000,'2. Empenhos LOA UFABC 2023'!$D$4:$D$1000,'Saldos CUSTEIO AEO LOA 23'!B50,'2. Empenhos LOA UFABC 2023'!$Y$4:$Y$1000,'Tabelas auxiliares'!$B$221)</f>
        <v>47862</v>
      </c>
      <c r="L50" s="24">
        <f t="shared" si="0"/>
        <v>57138</v>
      </c>
    </row>
    <row r="51" spans="1:12" x14ac:dyDescent="0.25">
      <c r="A51" t="s">
        <v>617</v>
      </c>
      <c r="B51" s="39" t="s">
        <v>81</v>
      </c>
      <c r="C51" s="39" t="s">
        <v>405</v>
      </c>
      <c r="D51" s="68">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7">
        <f t="shared" si="1"/>
        <v>1200000</v>
      </c>
      <c r="J51" s="43">
        <f>SUMIFS('1. Pré-Empenhos'!$S$4:$S$320,'1. Pré-Empenhos'!$D$4:$D$320,'Saldos CUSTEIO AEO LOA 23'!B51,'1. Pré-Empenhos'!$R$4:$R$320,'Tabelas auxiliares'!$B$221)</f>
        <v>0</v>
      </c>
      <c r="K51" s="13">
        <f>SUMIFS('2. Empenhos LOA UFABC 2023'!$Z$4:$Z$1000,'2. Empenhos LOA UFABC 2023'!$D$4:$D$1000,'Saldos CUSTEIO AEO LOA 23'!B51,'2. Empenhos LOA UFABC 2023'!$Y$4:$Y$1000,'Tabelas auxiliares'!$B$221)</f>
        <v>0</v>
      </c>
      <c r="L51" s="24">
        <f t="shared" si="0"/>
        <v>1200000</v>
      </c>
    </row>
    <row r="52" spans="1:12" x14ac:dyDescent="0.25">
      <c r="A52" t="s">
        <v>618</v>
      </c>
      <c r="B52" s="39" t="s">
        <v>296</v>
      </c>
      <c r="C52" s="39" t="s">
        <v>314</v>
      </c>
      <c r="D52" s="68">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7">
        <f t="shared" si="1"/>
        <v>0</v>
      </c>
      <c r="J52" s="43">
        <f>SUMIFS('1. Pré-Empenhos'!$S$4:$S$320,'1. Pré-Empenhos'!$D$4:$D$320,'Saldos CUSTEIO AEO LOA 23'!B52,'1. Pré-Empenhos'!$R$4:$R$320,'Tabelas auxiliares'!$B$221)</f>
        <v>0</v>
      </c>
      <c r="K52" s="13">
        <f>SUMIFS('2. Empenhos LOA UFABC 2023'!$Z$4:$Z$1000,'2. Empenhos LOA UFABC 2023'!$D$4:$D$1000,'Saldos CUSTEIO AEO LOA 23'!B52,'2. Empenhos LOA UFABC 2023'!$Y$4:$Y$1000,'Tabelas auxiliares'!$B$221)</f>
        <v>10000</v>
      </c>
      <c r="L52" s="24">
        <f t="shared" si="0"/>
        <v>-10000</v>
      </c>
    </row>
    <row r="53" spans="1:12" ht="30" x14ac:dyDescent="0.25">
      <c r="A53" t="s">
        <v>619</v>
      </c>
      <c r="B53" s="39" t="s">
        <v>313</v>
      </c>
      <c r="C53" s="39" t="s">
        <v>315</v>
      </c>
      <c r="D53" s="68">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7">
        <f t="shared" si="1"/>
        <v>0</v>
      </c>
      <c r="J53" s="43">
        <f>SUMIFS('1. Pré-Empenhos'!$S$4:$S$320,'1. Pré-Empenhos'!$D$4:$D$320,'Saldos CUSTEIO AEO LOA 23'!B53,'1. Pré-Empenhos'!$R$4:$R$320,'Tabelas auxiliares'!$B$221)</f>
        <v>0</v>
      </c>
      <c r="K53" s="13">
        <f>SUMIFS('2. Empenhos LOA UFABC 2023'!$Z$4:$Z$1000,'2. Empenhos LOA UFABC 2023'!$D$4:$D$1000,'Saldos CUSTEIO AEO LOA 23'!B53,'2. Empenhos LOA UFABC 2023'!$Y$4:$Y$1000,'Tabelas auxiliares'!$B$221)</f>
        <v>0</v>
      </c>
      <c r="L53" s="24">
        <f t="shared" si="0"/>
        <v>0</v>
      </c>
    </row>
    <row r="54" spans="1:12" ht="30" x14ac:dyDescent="0.25">
      <c r="A54" t="s">
        <v>620</v>
      </c>
      <c r="B54" s="39" t="s">
        <v>83</v>
      </c>
      <c r="C54" s="39" t="s">
        <v>404</v>
      </c>
      <c r="D54" s="68">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7">
        <f t="shared" si="1"/>
        <v>125000</v>
      </c>
      <c r="J54" s="43">
        <f>SUMIFS('1. Pré-Empenhos'!$S$4:$S$320,'1. Pré-Empenhos'!$D$4:$D$320,'Saldos CUSTEIO AEO LOA 23'!B54,'1. Pré-Empenhos'!$R$4:$R$320,'Tabelas auxiliares'!$B$221)</f>
        <v>9900</v>
      </c>
      <c r="K54" s="13">
        <f>SUMIFS('2. Empenhos LOA UFABC 2023'!$Z$4:$Z$1000,'2. Empenhos LOA UFABC 2023'!$D$4:$D$1000,'Saldos CUSTEIO AEO LOA 23'!B54,'2. Empenhos LOA UFABC 2023'!$Y$4:$Y$1000,'Tabelas auxiliares'!$B$221)</f>
        <v>111600</v>
      </c>
      <c r="L54" s="24">
        <f t="shared" si="0"/>
        <v>3500</v>
      </c>
    </row>
    <row r="55" spans="1:12" x14ac:dyDescent="0.25">
      <c r="A55" t="s">
        <v>621</v>
      </c>
      <c r="B55" s="39" t="s">
        <v>84</v>
      </c>
      <c r="C55" s="39" t="s">
        <v>85</v>
      </c>
      <c r="D55" s="68">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7">
        <f t="shared" si="1"/>
        <v>125000</v>
      </c>
      <c r="J55" s="43">
        <f>SUMIFS('1. Pré-Empenhos'!$S$4:$S$320,'1. Pré-Empenhos'!$D$4:$D$320,'Saldos CUSTEIO AEO LOA 23'!B55,'1. Pré-Empenhos'!$R$4:$R$320,'Tabelas auxiliares'!$B$221)</f>
        <v>1700</v>
      </c>
      <c r="K55" s="13">
        <f>SUMIFS('2. Empenhos LOA UFABC 2023'!$Z$4:$Z$1000,'2. Empenhos LOA UFABC 2023'!$D$4:$D$1000,'Saldos CUSTEIO AEO LOA 23'!B55,'2. Empenhos LOA UFABC 2023'!$Y$4:$Y$1000,'Tabelas auxiliares'!$B$221)</f>
        <v>124476.88</v>
      </c>
      <c r="L55" s="24">
        <f t="shared" si="0"/>
        <v>-1176.8800000000047</v>
      </c>
    </row>
    <row r="56" spans="1:12" ht="30" x14ac:dyDescent="0.25">
      <c r="A56" t="s">
        <v>622</v>
      </c>
      <c r="B56" s="39" t="s">
        <v>88</v>
      </c>
      <c r="C56" s="39" t="s">
        <v>89</v>
      </c>
      <c r="D56" s="68">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7">
        <f t="shared" si="1"/>
        <v>450000</v>
      </c>
      <c r="J56" s="43">
        <f>SUMIFS('1. Pré-Empenhos'!$S$4:$S$320,'1. Pré-Empenhos'!$D$4:$D$320,'Saldos CUSTEIO AEO LOA 23'!B56,'1. Pré-Empenhos'!$R$4:$R$320,'Tabelas auxiliares'!$B$221)</f>
        <v>38502.9</v>
      </c>
      <c r="K56" s="13">
        <f>SUMIFS('2. Empenhos LOA UFABC 2023'!$Z$4:$Z$1000,'2. Empenhos LOA UFABC 2023'!$D$4:$D$1000,'Saldos CUSTEIO AEO LOA 23'!B56,'2. Empenhos LOA UFABC 2023'!$Y$4:$Y$1000,'Tabelas auxiliares'!$B$221)</f>
        <v>393369.1</v>
      </c>
      <c r="L56" s="24">
        <f t="shared" si="0"/>
        <v>18128</v>
      </c>
    </row>
    <row r="57" spans="1:12" ht="30" x14ac:dyDescent="0.25">
      <c r="A57" t="s">
        <v>623</v>
      </c>
      <c r="B57" s="39" t="s">
        <v>90</v>
      </c>
      <c r="C57" s="39" t="s">
        <v>91</v>
      </c>
      <c r="D57" s="68">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7">
        <f t="shared" si="1"/>
        <v>2208348</v>
      </c>
      <c r="J57" s="43">
        <f>SUMIFS('1. Pré-Empenhos'!$S$4:$S$320,'1. Pré-Empenhos'!$D$4:$D$320,'Saldos CUSTEIO AEO LOA 23'!B57,'1. Pré-Empenhos'!$R$4:$R$320,'Tabelas auxiliares'!$B$221)</f>
        <v>0</v>
      </c>
      <c r="K57" s="13">
        <f>SUMIFS('2. Empenhos LOA UFABC 2023'!$Z$4:$Z$1000,'2. Empenhos LOA UFABC 2023'!$D$4:$D$1000,'Saldos CUSTEIO AEO LOA 23'!B57,'2. Empenhos LOA UFABC 2023'!$Y$4:$Y$1000,'Tabelas auxiliares'!$B$221)</f>
        <v>1128627.19</v>
      </c>
      <c r="L57" s="24">
        <f t="shared" si="0"/>
        <v>1079720.81</v>
      </c>
    </row>
    <row r="58" spans="1:12" ht="30" x14ac:dyDescent="0.25">
      <c r="A58" t="s">
        <v>624</v>
      </c>
      <c r="B58" s="39" t="s">
        <v>92</v>
      </c>
      <c r="C58" s="39" t="s">
        <v>93</v>
      </c>
      <c r="D58" s="68">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7">
        <f t="shared" si="1"/>
        <v>600000</v>
      </c>
      <c r="J58" s="43">
        <f>SUMIFS('1. Pré-Empenhos'!$S$4:$S$320,'1. Pré-Empenhos'!$D$4:$D$320,'Saldos CUSTEIO AEO LOA 23'!B58,'1. Pré-Empenhos'!$R$4:$R$320,'Tabelas auxiliares'!$B$221)</f>
        <v>0</v>
      </c>
      <c r="K58" s="13">
        <f>SUMIFS('2. Empenhos LOA UFABC 2023'!$Z$4:$Z$1000,'2. Empenhos LOA UFABC 2023'!$D$4:$D$1000,'Saldos CUSTEIO AEO LOA 23'!B58,'2. Empenhos LOA UFABC 2023'!$Y$4:$Y$1000,'Tabelas auxiliares'!$B$221)</f>
        <v>230137.46000000002</v>
      </c>
      <c r="L58" s="24">
        <f t="shared" si="0"/>
        <v>369862.54</v>
      </c>
    </row>
    <row r="59" spans="1:12" x14ac:dyDescent="0.25">
      <c r="A59" t="s">
        <v>625</v>
      </c>
      <c r="B59" s="39" t="s">
        <v>86</v>
      </c>
      <c r="C59" s="39" t="s">
        <v>87</v>
      </c>
      <c r="D59" s="68">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7">
        <f t="shared" si="1"/>
        <v>300000</v>
      </c>
      <c r="J59" s="43">
        <f>SUMIFS('1. Pré-Empenhos'!$S$4:$S$320,'1. Pré-Empenhos'!$D$4:$D$320,'Saldos CUSTEIO AEO LOA 23'!B59,'1. Pré-Empenhos'!$R$4:$R$320,'Tabelas auxiliares'!$B$221)</f>
        <v>38126.080000000002</v>
      </c>
      <c r="K59" s="13">
        <f>SUMIFS('2. Empenhos LOA UFABC 2023'!$Z$4:$Z$1000,'2. Empenhos LOA UFABC 2023'!$D$4:$D$1000,'Saldos CUSTEIO AEO LOA 23'!B59,'2. Empenhos LOA UFABC 2023'!$Y$4:$Y$1000,'Tabelas auxiliares'!$B$221)</f>
        <v>34674</v>
      </c>
      <c r="L59" s="24">
        <f t="shared" si="0"/>
        <v>227199.91999999998</v>
      </c>
    </row>
    <row r="60" spans="1:12" x14ac:dyDescent="0.25">
      <c r="A60" t="s">
        <v>569</v>
      </c>
      <c r="B60" s="39" t="s">
        <v>96</v>
      </c>
      <c r="C60" s="39" t="s">
        <v>97</v>
      </c>
      <c r="D60" s="68">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0</v>
      </c>
      <c r="H60" s="59">
        <f>SUMIFS(Tabela1[VALOR],Tabela1[PARA (ÁREA / DESTINO)],'Saldos CUSTEIO AEO LOA 23'!A60,Tabela1[CUSTEIO ou INVESTIMENTO?],'Tabelas auxiliares'!$B$221)</f>
        <v>0</v>
      </c>
      <c r="I60" s="67">
        <f>D60-G60+H60-(H61-G61)</f>
        <v>3754004.7800000296</v>
      </c>
      <c r="J60" s="43">
        <f>SUMIFS('1. Pré-Empenhos'!$S$4:$S$320,'1. Pré-Empenhos'!$D$4:$D$320,'Saldos CUSTEIO AEO LOA 23'!B60,'1. Pré-Empenhos'!$R$4:$R$320,'Tabelas auxiliares'!$B$221)</f>
        <v>0</v>
      </c>
      <c r="K60" s="13">
        <f>SUMIFS('2. Empenhos LOA UFABC 2023'!$Z$4:$Z$1000,'2. Empenhos LOA UFABC 2023'!$D$4:$D$1000,'Saldos CUSTEIO AEO LOA 23'!B60,'2. Empenhos LOA UFABC 2023'!$Y$4:$Y$1000,'Tabelas auxiliares'!$B$221)</f>
        <v>0</v>
      </c>
      <c r="L60" s="24">
        <f t="shared" si="0"/>
        <v>3754004.7800000296</v>
      </c>
    </row>
    <row r="61" spans="1:12" x14ac:dyDescent="0.25">
      <c r="B61" s="51"/>
      <c r="C61" s="111" t="s">
        <v>98</v>
      </c>
      <c r="D61" s="112">
        <f t="shared" ref="D61:L61" si="8">SUBTOTAL(9,D2:D60)</f>
        <v>60909765.00000003</v>
      </c>
      <c r="E61" s="112">
        <f t="shared" si="8"/>
        <v>46226012.000000022</v>
      </c>
      <c r="F61" s="112">
        <f t="shared" si="8"/>
        <v>14683753.000000009</v>
      </c>
      <c r="G61" s="112">
        <f t="shared" si="8"/>
        <v>2000</v>
      </c>
      <c r="H61" s="112">
        <f t="shared" si="8"/>
        <v>56072.220000000008</v>
      </c>
      <c r="I61" s="112">
        <f t="shared" si="8"/>
        <v>60909765.00000003</v>
      </c>
      <c r="J61" s="112">
        <f t="shared" si="8"/>
        <v>2841128.4899999998</v>
      </c>
      <c r="K61" s="112">
        <f t="shared" si="8"/>
        <v>29655235.710000005</v>
      </c>
      <c r="L61" s="24">
        <f t="shared" si="8"/>
        <v>28413400.800000031</v>
      </c>
    </row>
    <row r="62" spans="1:12" hidden="1" x14ac:dyDescent="0.25">
      <c r="D62" s="86"/>
      <c r="E62" s="86"/>
      <c r="F62" s="86"/>
    </row>
    <row r="63" spans="1:12" hidden="1" x14ac:dyDescent="0.25">
      <c r="I63" s="19"/>
    </row>
  </sheetData>
  <sheetProtection password="BD64" sheet="1" objects="1" scenarios="1" autoFilter="0"/>
  <autoFilter ref="B1:L6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46" workbookViewId="0">
      <selection activeCell="A61" sqref="A61:XFD61"/>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5" t="s">
        <v>7</v>
      </c>
      <c r="C1" s="125"/>
      <c r="D1" s="2" t="s">
        <v>108</v>
      </c>
      <c r="E1" s="1" t="s">
        <v>109</v>
      </c>
      <c r="F1" s="1" t="s">
        <v>110</v>
      </c>
      <c r="G1" s="1" t="s">
        <v>395</v>
      </c>
      <c r="H1" s="1" t="s">
        <v>396</v>
      </c>
      <c r="I1" s="69" t="s">
        <v>111</v>
      </c>
      <c r="J1" s="1" t="s">
        <v>113</v>
      </c>
      <c r="K1" s="1" t="s">
        <v>114</v>
      </c>
      <c r="L1" s="69" t="s">
        <v>112</v>
      </c>
    </row>
    <row r="2" spans="1:12" ht="30" x14ac:dyDescent="0.25">
      <c r="A2" t="s">
        <v>570</v>
      </c>
      <c r="B2" s="39" t="s">
        <v>15</v>
      </c>
      <c r="C2" s="39" t="s">
        <v>16</v>
      </c>
      <c r="D2" s="68">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0</v>
      </c>
      <c r="H2" s="59">
        <f>SUMIFS(Tabela1[VALOR],Tabela1[PARA (ÁREA / DESTINO)],'Saldos INVESTIMENTO AEO LOA 23'!A2,Tabela1[CUSTEIO ou INVESTIMENTO?],'Tabelas auxiliares'!$B$222)</f>
        <v>0</v>
      </c>
      <c r="I2" s="67">
        <f>D2-G2+H2</f>
        <v>560000</v>
      </c>
      <c r="J2" s="43">
        <f>SUMIFS('1. Pré-Empenhos'!$S$4:$S$320,'1. Pré-Empenhos'!$D$4:$D$320,'Saldos INVESTIMENTO AEO LOA 23'!B2,'1. Pré-Empenhos'!$R$4:$R$320,'Tabelas auxiliares'!$B$222)</f>
        <v>14152.91</v>
      </c>
      <c r="K2" s="13">
        <f>SUMIFS('2. Empenhos LOA UFABC 2023'!$Z$4:$Z$1000,'2. Empenhos LOA UFABC 2023'!$D$4:$D$1000,'Saldos INVESTIMENTO AEO LOA 23'!B2,'2. Empenhos LOA UFABC 2023'!$Y$4:$Y$1000,'Tabelas auxiliares'!$B$222)</f>
        <v>194263.24</v>
      </c>
      <c r="L2" s="24">
        <f t="shared" ref="L2:L60" si="0">I2-J2-K2</f>
        <v>351583.85</v>
      </c>
    </row>
    <row r="3" spans="1:12" x14ac:dyDescent="0.25">
      <c r="A3" t="s">
        <v>571</v>
      </c>
      <c r="B3" s="39" t="s">
        <v>21</v>
      </c>
      <c r="C3" s="39" t="s">
        <v>22</v>
      </c>
      <c r="D3" s="68">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7">
        <f t="shared" ref="I3:I60" si="1">D3-G3+H3</f>
        <v>0</v>
      </c>
      <c r="J3" s="43">
        <f>SUMIFS('1. Pré-Empenhos'!$S$4:$S$320,'1. Pré-Empenhos'!$D$4:$D$320,'Saldos INVESTIMENTO AEO LOA 23'!B3,'1. Pré-Empenhos'!$R$4:$R$320,'Tabelas auxiliares'!$B$222)</f>
        <v>2232896.9</v>
      </c>
      <c r="K3" s="13">
        <f>SUMIFS('2. Empenhos LOA UFABC 2023'!$Z$4:$Z$1000,'2. Empenhos LOA UFABC 2023'!$D$4:$D$1000,'Saldos INVESTIMENTO AEO LOA 23'!B3,'2. Empenhos LOA UFABC 2023'!$Y$4:$Y$1000,'Tabelas auxiliares'!$B$222)</f>
        <v>0</v>
      </c>
      <c r="L3" s="24">
        <f t="shared" si="0"/>
        <v>-2232896.9</v>
      </c>
    </row>
    <row r="4" spans="1:12" x14ac:dyDescent="0.25">
      <c r="A4" t="s">
        <v>572</v>
      </c>
      <c r="B4" s="39" t="s">
        <v>295</v>
      </c>
      <c r="C4" s="39" t="s">
        <v>311</v>
      </c>
      <c r="D4" s="68">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7">
        <f t="shared" si="1"/>
        <v>0</v>
      </c>
      <c r="J4" s="43">
        <f>SUMIFS('1. Pré-Empenhos'!$S$4:$S$320,'1. Pré-Empenhos'!$D$4:$D$320,'Saldos INVESTIMENTO AEO LOA 23'!B4,'1. Pré-Empenhos'!$R$4:$R$320,'Tabelas auxiliares'!$B$222)</f>
        <v>0</v>
      </c>
      <c r="K4" s="13">
        <f>SUMIFS('2. Empenhos LOA UFABC 2023'!$Z$4:$Z$1000,'2. Empenhos LOA UFABC 2023'!$D$4:$D$1000,'Saldos INVESTIMENTO AEO LOA 23'!B4,'2. Empenhos LOA UFABC 2023'!$Y$4:$Y$1000,'Tabelas auxiliares'!$B$222)</f>
        <v>0</v>
      </c>
      <c r="L4" s="24">
        <f t="shared" si="0"/>
        <v>0</v>
      </c>
    </row>
    <row r="5" spans="1:12" x14ac:dyDescent="0.25">
      <c r="A5" t="s">
        <v>573</v>
      </c>
      <c r="B5" s="39" t="s">
        <v>17</v>
      </c>
      <c r="C5" s="39" t="s">
        <v>18</v>
      </c>
      <c r="D5" s="68">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7">
        <f t="shared" si="1"/>
        <v>0</v>
      </c>
      <c r="J5" s="43">
        <f>SUMIFS('1. Pré-Empenhos'!$S$4:$S$320,'1. Pré-Empenhos'!$D$4:$D$320,'Saldos INVESTIMENTO AEO LOA 23'!B5,'1. Pré-Empenhos'!$R$4:$R$320,'Tabelas auxiliares'!$B$222)</f>
        <v>0</v>
      </c>
      <c r="K5" s="13">
        <f>SUMIFS('2. Empenhos LOA UFABC 2023'!$Z$4:$Z$1000,'2. Empenhos LOA UFABC 2023'!$D$4:$D$1000,'Saldos INVESTIMENTO AEO LOA 23'!B5,'2. Empenhos LOA UFABC 2023'!$Y$4:$Y$1000,'Tabelas auxiliares'!$B$222)</f>
        <v>0</v>
      </c>
      <c r="L5" s="24">
        <f t="shared" si="0"/>
        <v>0</v>
      </c>
    </row>
    <row r="6" spans="1:12" x14ac:dyDescent="0.25">
      <c r="A6" t="s">
        <v>574</v>
      </c>
      <c r="B6" s="39" t="s">
        <v>19</v>
      </c>
      <c r="C6" s="39" t="s">
        <v>20</v>
      </c>
      <c r="D6" s="68">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7">
        <f t="shared" si="1"/>
        <v>0</v>
      </c>
      <c r="J6" s="43">
        <f>SUMIFS('1. Pré-Empenhos'!$S$4:$S$320,'1. Pré-Empenhos'!$D$4:$D$320,'Saldos INVESTIMENTO AEO LOA 23'!B6,'1. Pré-Empenhos'!$R$4:$R$320,'Tabelas auxiliares'!$B$222)</f>
        <v>0</v>
      </c>
      <c r="K6" s="13">
        <f>SUMIFS('2. Empenhos LOA UFABC 2023'!$Z$4:$Z$1000,'2. Empenhos LOA UFABC 2023'!$D$4:$D$1000,'Saldos INVESTIMENTO AEO LOA 23'!B6,'2. Empenhos LOA UFABC 2023'!$Y$4:$Y$1000,'Tabelas auxiliares'!$B$222)</f>
        <v>0</v>
      </c>
      <c r="L6" s="24">
        <f t="shared" si="0"/>
        <v>0</v>
      </c>
    </row>
    <row r="7" spans="1:12" x14ac:dyDescent="0.25">
      <c r="A7" t="s">
        <v>575</v>
      </c>
      <c r="B7" s="39" t="s">
        <v>23</v>
      </c>
      <c r="C7" s="39" t="s">
        <v>24</v>
      </c>
      <c r="D7" s="68">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7">
        <f t="shared" si="1"/>
        <v>0</v>
      </c>
      <c r="J7" s="43">
        <f>SUMIFS('1. Pré-Empenhos'!$S$4:$S$320,'1. Pré-Empenhos'!$D$4:$D$320,'Saldos INVESTIMENTO AEO LOA 23'!B7,'1. Pré-Empenhos'!$R$4:$R$320,'Tabelas auxiliares'!$B$222)</f>
        <v>0</v>
      </c>
      <c r="K7" s="13">
        <f>SUMIFS('2. Empenhos LOA UFABC 2023'!$Z$4:$Z$1000,'2. Empenhos LOA UFABC 2023'!$D$4:$D$1000,'Saldos INVESTIMENTO AEO LOA 23'!B7,'2. Empenhos LOA UFABC 2023'!$Y$4:$Y$1000,'Tabelas auxiliares'!$B$222)</f>
        <v>0</v>
      </c>
      <c r="L7" s="24">
        <f t="shared" si="0"/>
        <v>0</v>
      </c>
    </row>
    <row r="8" spans="1:12" x14ac:dyDescent="0.25">
      <c r="A8" t="s">
        <v>576</v>
      </c>
      <c r="B8" s="39" t="s">
        <v>94</v>
      </c>
      <c r="C8" s="39" t="s">
        <v>95</v>
      </c>
      <c r="D8" s="68">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7">
        <f t="shared" si="1"/>
        <v>0</v>
      </c>
      <c r="J8" s="43">
        <f>SUMIFS('1. Pré-Empenhos'!$S$4:$S$320,'1. Pré-Empenhos'!$D$4:$D$320,'Saldos INVESTIMENTO AEO LOA 23'!B8,'1. Pré-Empenhos'!$R$4:$R$320,'Tabelas auxiliares'!$B$222)</f>
        <v>0</v>
      </c>
      <c r="K8" s="13">
        <f>SUMIFS('2. Empenhos LOA UFABC 2023'!$Z$4:$Z$1000,'2. Empenhos LOA UFABC 2023'!$D$4:$D$1000,'Saldos INVESTIMENTO AEO LOA 23'!B8,'2. Empenhos LOA UFABC 2023'!$Y$4:$Y$1000,'Tabelas auxiliares'!$B$222)</f>
        <v>0</v>
      </c>
      <c r="L8" s="24">
        <f t="shared" si="0"/>
        <v>0</v>
      </c>
    </row>
    <row r="9" spans="1:12" x14ac:dyDescent="0.25">
      <c r="A9" t="s">
        <v>855</v>
      </c>
      <c r="B9" s="12" t="s">
        <v>839</v>
      </c>
      <c r="C9" s="12" t="s">
        <v>854</v>
      </c>
      <c r="D9" s="68">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7">
        <f t="shared" ref="I9" si="2">D9-G9+H9</f>
        <v>0</v>
      </c>
      <c r="J9" s="43">
        <f>SUMIFS('1. Pré-Empenhos'!$S$4:$S$320,'1. Pré-Empenhos'!$D$4:$D$320,'Saldos INVESTIMENTO AEO LOA 23'!B9,'1. Pré-Empenhos'!$R$4:$R$320,'Tabelas auxiliares'!$B$222)</f>
        <v>0</v>
      </c>
      <c r="K9" s="13">
        <f>SUMIFS('2. Empenhos LOA UFABC 2023'!$Z$4:$Z$1000,'2. Empenhos LOA UFABC 2023'!$D$4:$D$1000,'Saldos INVESTIMENTO AEO LOA 23'!B9,'2. Empenhos LOA UFABC 2023'!$Y$4:$Y$1000,'Tabelas auxiliares'!$B$222)</f>
        <v>0</v>
      </c>
      <c r="L9" s="24">
        <f t="shared" ref="L9" si="3">I9-J9-K9</f>
        <v>0</v>
      </c>
    </row>
    <row r="10" spans="1:12" x14ac:dyDescent="0.25">
      <c r="A10" t="s">
        <v>577</v>
      </c>
      <c r="B10" s="39" t="s">
        <v>25</v>
      </c>
      <c r="C10" s="39" t="s">
        <v>26</v>
      </c>
      <c r="D10" s="68">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7">
        <f t="shared" si="1"/>
        <v>0</v>
      </c>
      <c r="J10" s="43">
        <f>SUMIFS('1. Pré-Empenhos'!$S$4:$S$320,'1. Pré-Empenhos'!$D$4:$D$320,'Saldos INVESTIMENTO AEO LOA 23'!B10,'1. Pré-Empenhos'!$R$4:$R$320,'Tabelas auxiliares'!$B$222)</f>
        <v>0</v>
      </c>
      <c r="K10" s="13">
        <f>SUMIFS('2. Empenhos LOA UFABC 2023'!$Z$4:$Z$1000,'2. Empenhos LOA UFABC 2023'!$D$4:$D$1000,'Saldos INVESTIMENTO AEO LOA 23'!B10,'2. Empenhos LOA UFABC 2023'!$Y$4:$Y$1000,'Tabelas auxiliares'!$B$222)</f>
        <v>0</v>
      </c>
      <c r="L10" s="24">
        <f t="shared" si="0"/>
        <v>0</v>
      </c>
    </row>
    <row r="11" spans="1:12" ht="30" x14ac:dyDescent="0.25">
      <c r="A11" t="s">
        <v>578</v>
      </c>
      <c r="B11" s="39" t="s">
        <v>27</v>
      </c>
      <c r="C11" s="39" t="s">
        <v>28</v>
      </c>
      <c r="D11" s="68">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0</v>
      </c>
      <c r="H11" s="59">
        <f>SUMIFS(Tabela1[VALOR],Tabela1[PARA (ÁREA / DESTINO)],'Saldos INVESTIMENTO AEO LOA 23'!A11,Tabela1[CUSTEIO ou INVESTIMENTO?],'Tabelas auxiliares'!$B$222)</f>
        <v>0</v>
      </c>
      <c r="I11" s="67">
        <f t="shared" si="1"/>
        <v>100000</v>
      </c>
      <c r="J11" s="43">
        <f>SUMIFS('1. Pré-Empenhos'!$S$4:$S$320,'1. Pré-Empenhos'!$D$4:$D$320,'Saldos INVESTIMENTO AEO LOA 23'!B11,'1. Pré-Empenhos'!$R$4:$R$320,'Tabelas auxiliares'!$B$222)</f>
        <v>0</v>
      </c>
      <c r="K11" s="13">
        <f>SUMIFS('2. Empenhos LOA UFABC 2023'!$Z$4:$Z$1000,'2. Empenhos LOA UFABC 2023'!$D$4:$D$1000,'Saldos INVESTIMENTO AEO LOA 23'!B11,'2. Empenhos LOA UFABC 2023'!$Y$4:$Y$1000,'Tabelas auxiliares'!$B$222)</f>
        <v>0</v>
      </c>
      <c r="L11" s="24">
        <f t="shared" si="0"/>
        <v>100000</v>
      </c>
    </row>
    <row r="12" spans="1:12" x14ac:dyDescent="0.25">
      <c r="A12" t="s">
        <v>579</v>
      </c>
      <c r="B12" s="39" t="s">
        <v>31</v>
      </c>
      <c r="C12" s="39" t="s">
        <v>32</v>
      </c>
      <c r="D12" s="68">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7">
        <f t="shared" si="1"/>
        <v>0</v>
      </c>
      <c r="J12" s="43">
        <f>SUMIFS('1. Pré-Empenhos'!$S$4:$S$320,'1. Pré-Empenhos'!$D$4:$D$320,'Saldos INVESTIMENTO AEO LOA 23'!B12,'1. Pré-Empenhos'!$R$4:$R$320,'Tabelas auxiliares'!$B$222)</f>
        <v>0</v>
      </c>
      <c r="K12" s="13">
        <f>SUMIFS('2. Empenhos LOA UFABC 2023'!$Z$4:$Z$1000,'2. Empenhos LOA UFABC 2023'!$D$4:$D$1000,'Saldos INVESTIMENTO AEO LOA 23'!B12,'2. Empenhos LOA UFABC 2023'!$Y$4:$Y$1000,'Tabelas auxiliares'!$B$222)</f>
        <v>0</v>
      </c>
      <c r="L12" s="24">
        <f t="shared" si="0"/>
        <v>0</v>
      </c>
    </row>
    <row r="13" spans="1:12" x14ac:dyDescent="0.25">
      <c r="A13" t="s">
        <v>580</v>
      </c>
      <c r="B13" s="39" t="s">
        <v>33</v>
      </c>
      <c r="C13" s="39" t="s">
        <v>34</v>
      </c>
      <c r="D13" s="68">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7">
        <f t="shared" si="1"/>
        <v>0</v>
      </c>
      <c r="J13" s="43">
        <f>SUMIFS('1. Pré-Empenhos'!$S$4:$S$320,'1. Pré-Empenhos'!$D$4:$D$320,'Saldos INVESTIMENTO AEO LOA 23'!B13,'1. Pré-Empenhos'!$R$4:$R$320,'Tabelas auxiliares'!$B$222)</f>
        <v>0</v>
      </c>
      <c r="K13" s="13">
        <f>SUMIFS('2. Empenhos LOA UFABC 2023'!$Z$4:$Z$1000,'2. Empenhos LOA UFABC 2023'!$D$4:$D$1000,'Saldos INVESTIMENTO AEO LOA 23'!B13,'2. Empenhos LOA UFABC 2023'!$Y$4:$Y$1000,'Tabelas auxiliares'!$B$222)</f>
        <v>0</v>
      </c>
      <c r="L13" s="24">
        <f t="shared" si="0"/>
        <v>0</v>
      </c>
    </row>
    <row r="14" spans="1:12" x14ac:dyDescent="0.25">
      <c r="A14" t="s">
        <v>568</v>
      </c>
      <c r="B14" s="39" t="s">
        <v>35</v>
      </c>
      <c r="C14" s="39" t="s">
        <v>36</v>
      </c>
      <c r="D14" s="68">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0</v>
      </c>
      <c r="I14" s="67">
        <f t="shared" si="1"/>
        <v>400000</v>
      </c>
      <c r="J14" s="43">
        <f>SUMIFS('1. Pré-Empenhos'!$S$4:$S$320,'1. Pré-Empenhos'!$D$4:$D$320,'Saldos INVESTIMENTO AEO LOA 23'!B14,'1. Pré-Empenhos'!$R$4:$R$320,'Tabelas auxiliares'!$B$222)</f>
        <v>0</v>
      </c>
      <c r="K14" s="13">
        <f>SUMIFS('2. Empenhos LOA UFABC 2023'!$Z$4:$Z$1000,'2. Empenhos LOA UFABC 2023'!$D$4:$D$1000,'Saldos INVESTIMENTO AEO LOA 23'!B14,'2. Empenhos LOA UFABC 2023'!$Y$4:$Y$1000,'Tabelas auxiliares'!$B$222)</f>
        <v>6875.24</v>
      </c>
      <c r="L14" s="24">
        <f t="shared" si="0"/>
        <v>393124.76</v>
      </c>
    </row>
    <row r="15" spans="1:12" x14ac:dyDescent="0.25">
      <c r="A15" t="s">
        <v>581</v>
      </c>
      <c r="B15" s="39" t="s">
        <v>37</v>
      </c>
      <c r="C15" s="39" t="s">
        <v>38</v>
      </c>
      <c r="D15" s="68">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7">
        <f t="shared" si="1"/>
        <v>0</v>
      </c>
      <c r="J15" s="43">
        <f>SUMIFS('1. Pré-Empenhos'!$S$4:$S$320,'1. Pré-Empenhos'!$D$4:$D$320,'Saldos INVESTIMENTO AEO LOA 23'!B15,'1. Pré-Empenhos'!$R$4:$R$320,'Tabelas auxiliares'!$B$222)</f>
        <v>0</v>
      </c>
      <c r="K15" s="13">
        <f>SUMIFS('2. Empenhos LOA UFABC 2023'!$Z$4:$Z$1000,'2. Empenhos LOA UFABC 2023'!$D$4:$D$1000,'Saldos INVESTIMENTO AEO LOA 23'!B15,'2. Empenhos LOA UFABC 2023'!$Y$4:$Y$1000,'Tabelas auxiliares'!$B$222)</f>
        <v>0</v>
      </c>
      <c r="L15" s="24">
        <f t="shared" si="0"/>
        <v>0</v>
      </c>
    </row>
    <row r="16" spans="1:12" x14ac:dyDescent="0.25">
      <c r="A16" t="s">
        <v>582</v>
      </c>
      <c r="B16" s="39" t="s">
        <v>158</v>
      </c>
      <c r="C16" s="39" t="s">
        <v>162</v>
      </c>
      <c r="D16" s="68">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0</v>
      </c>
      <c r="I16" s="67">
        <f t="shared" si="1"/>
        <v>800000</v>
      </c>
      <c r="J16" s="43">
        <f>SUMIFS('1. Pré-Empenhos'!$S$4:$S$320,'1. Pré-Empenhos'!$D$4:$D$320,'Saldos INVESTIMENTO AEO LOA 23'!B16,'1. Pré-Empenhos'!$R$4:$R$320,'Tabelas auxiliares'!$B$222)</f>
        <v>4121.0200000000004</v>
      </c>
      <c r="K16" s="13">
        <f>SUMIFS('2. Empenhos LOA UFABC 2023'!$Z$4:$Z$1000,'2. Empenhos LOA UFABC 2023'!$D$4:$D$1000,'Saldos INVESTIMENTO AEO LOA 23'!B16,'2. Empenhos LOA UFABC 2023'!$Y$4:$Y$1000,'Tabelas auxiliares'!$B$222)</f>
        <v>156569.76</v>
      </c>
      <c r="L16" s="24">
        <f t="shared" si="0"/>
        <v>639309.22</v>
      </c>
    </row>
    <row r="17" spans="1:12" x14ac:dyDescent="0.25">
      <c r="A17" t="s">
        <v>583</v>
      </c>
      <c r="B17" s="39" t="s">
        <v>161</v>
      </c>
      <c r="C17" s="39" t="s">
        <v>163</v>
      </c>
      <c r="D17" s="68">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7">
        <f t="shared" si="1"/>
        <v>800000</v>
      </c>
      <c r="J17" s="43">
        <f>SUMIFS('1. Pré-Empenhos'!$S$4:$S$320,'1. Pré-Empenhos'!$D$4:$D$320,'Saldos INVESTIMENTO AEO LOA 23'!B17,'1. Pré-Empenhos'!$R$4:$R$320,'Tabelas auxiliares'!$B$222)</f>
        <v>0</v>
      </c>
      <c r="K17" s="13">
        <f>SUMIFS('2. Empenhos LOA UFABC 2023'!$Z$4:$Z$1000,'2. Empenhos LOA UFABC 2023'!$D$4:$D$1000,'Saldos INVESTIMENTO AEO LOA 23'!B17,'2. Empenhos LOA UFABC 2023'!$Y$4:$Y$1000,'Tabelas auxiliares'!$B$222)</f>
        <v>0</v>
      </c>
      <c r="L17" s="24">
        <f t="shared" si="0"/>
        <v>800000</v>
      </c>
    </row>
    <row r="18" spans="1:12" x14ac:dyDescent="0.25">
      <c r="A18" t="s">
        <v>584</v>
      </c>
      <c r="B18" s="39" t="s">
        <v>39</v>
      </c>
      <c r="C18" s="39" t="s">
        <v>40</v>
      </c>
      <c r="D18" s="68">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7">
        <f t="shared" si="1"/>
        <v>0</v>
      </c>
      <c r="J18" s="43">
        <f>SUMIFS('1. Pré-Empenhos'!$S$4:$S$320,'1. Pré-Empenhos'!$D$4:$D$320,'Saldos INVESTIMENTO AEO LOA 23'!B18,'1. Pré-Empenhos'!$R$4:$R$320,'Tabelas auxiliares'!$B$222)</f>
        <v>0</v>
      </c>
      <c r="K18" s="13">
        <f>SUMIFS('2. Empenhos LOA UFABC 2023'!$Z$4:$Z$1000,'2. Empenhos LOA UFABC 2023'!$D$4:$D$1000,'Saldos INVESTIMENTO AEO LOA 23'!B18,'2. Empenhos LOA UFABC 2023'!$Y$4:$Y$1000,'Tabelas auxiliares'!$B$222)</f>
        <v>0</v>
      </c>
      <c r="L18" s="24">
        <f t="shared" si="0"/>
        <v>0</v>
      </c>
    </row>
    <row r="19" spans="1:12" x14ac:dyDescent="0.25">
      <c r="A19" t="s">
        <v>585</v>
      </c>
      <c r="B19" s="39" t="s">
        <v>29</v>
      </c>
      <c r="C19" s="39" t="s">
        <v>30</v>
      </c>
      <c r="D19" s="68">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7">
        <f t="shared" si="1"/>
        <v>0</v>
      </c>
      <c r="J19" s="43">
        <f>SUMIFS('1. Pré-Empenhos'!$S$4:$S$320,'1. Pré-Empenhos'!$D$4:$D$320,'Saldos INVESTIMENTO AEO LOA 23'!B19,'1. Pré-Empenhos'!$R$4:$R$320,'Tabelas auxiliares'!$B$222)</f>
        <v>0</v>
      </c>
      <c r="K19" s="13">
        <f>SUMIFS('2. Empenhos LOA UFABC 2023'!$Z$4:$Z$1000,'2. Empenhos LOA UFABC 2023'!$D$4:$D$1000,'Saldos INVESTIMENTO AEO LOA 23'!B19,'2. Empenhos LOA UFABC 2023'!$Y$4:$Y$1000,'Tabelas auxiliares'!$B$222)</f>
        <v>0</v>
      </c>
      <c r="L19" s="24">
        <f t="shared" si="0"/>
        <v>0</v>
      </c>
    </row>
    <row r="20" spans="1:12" ht="30" x14ac:dyDescent="0.25">
      <c r="A20" t="s">
        <v>586</v>
      </c>
      <c r="B20" s="39" t="s">
        <v>41</v>
      </c>
      <c r="C20" s="39" t="s">
        <v>42</v>
      </c>
      <c r="D20" s="68">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0</v>
      </c>
      <c r="H20" s="59">
        <f>SUMIFS(Tabela1[VALOR],Tabela1[PARA (ÁREA / DESTINO)],'Saldos INVESTIMENTO AEO LOA 23'!A20,Tabela1[CUSTEIO ou INVESTIMENTO?],'Tabelas auxiliares'!$B$222)</f>
        <v>0</v>
      </c>
      <c r="I20" s="67">
        <f t="shared" si="1"/>
        <v>270000</v>
      </c>
      <c r="J20" s="43">
        <f>SUMIFS('1. Pré-Empenhos'!$S$4:$S$320,'1. Pré-Empenhos'!$D$4:$D$320,'Saldos INVESTIMENTO AEO LOA 23'!B20,'1. Pré-Empenhos'!$R$4:$R$320,'Tabelas auxiliares'!$B$222)</f>
        <v>155968.56</v>
      </c>
      <c r="K20" s="13">
        <f>SUMIFS('2. Empenhos LOA UFABC 2023'!$Z$4:$Z$1000,'2. Empenhos LOA UFABC 2023'!$D$4:$D$1000,'Saldos INVESTIMENTO AEO LOA 23'!B20,'2. Empenhos LOA UFABC 2023'!$Y$4:$Y$1000,'Tabelas auxiliares'!$B$222)</f>
        <v>0</v>
      </c>
      <c r="L20" s="24">
        <f t="shared" si="0"/>
        <v>114031.44</v>
      </c>
    </row>
    <row r="21" spans="1:12" x14ac:dyDescent="0.25">
      <c r="A21" t="s">
        <v>587</v>
      </c>
      <c r="B21" s="39" t="s">
        <v>43</v>
      </c>
      <c r="C21" s="39" t="s">
        <v>44</v>
      </c>
      <c r="D21" s="68">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7">
        <f t="shared" si="1"/>
        <v>0</v>
      </c>
      <c r="J21" s="43">
        <f>SUMIFS('1. Pré-Empenhos'!$S$4:$S$320,'1. Pré-Empenhos'!$D$4:$D$320,'Saldos INVESTIMENTO AEO LOA 23'!B21,'1. Pré-Empenhos'!$R$4:$R$320,'Tabelas auxiliares'!$B$222)</f>
        <v>0</v>
      </c>
      <c r="K21" s="13">
        <f>SUMIFS('2. Empenhos LOA UFABC 2023'!$Z$4:$Z$1000,'2. Empenhos LOA UFABC 2023'!$D$4:$D$1000,'Saldos INVESTIMENTO AEO LOA 23'!B21,'2. Empenhos LOA UFABC 2023'!$Y$4:$Y$1000,'Tabelas auxiliares'!$B$222)</f>
        <v>0</v>
      </c>
      <c r="L21" s="24">
        <f t="shared" si="0"/>
        <v>0</v>
      </c>
    </row>
    <row r="22" spans="1:12" x14ac:dyDescent="0.25">
      <c r="A22" t="s">
        <v>588</v>
      </c>
      <c r="B22" s="39" t="s">
        <v>301</v>
      </c>
      <c r="C22" s="39" t="s">
        <v>298</v>
      </c>
      <c r="D22" s="68">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7">
        <f t="shared" si="1"/>
        <v>0</v>
      </c>
      <c r="J22" s="43">
        <f>SUMIFS('1. Pré-Empenhos'!$S$4:$S$320,'1. Pré-Empenhos'!$D$4:$D$320,'Saldos INVESTIMENTO AEO LOA 23'!B22,'1. Pré-Empenhos'!$R$4:$R$320,'Tabelas auxiliares'!$B$222)</f>
        <v>0</v>
      </c>
      <c r="K22" s="13">
        <f>SUMIFS('2. Empenhos LOA UFABC 2023'!$Z$4:$Z$1000,'2. Empenhos LOA UFABC 2023'!$D$4:$D$1000,'Saldos INVESTIMENTO AEO LOA 23'!B22,'2. Empenhos LOA UFABC 2023'!$Y$4:$Y$1000,'Tabelas auxiliares'!$B$222)</f>
        <v>0</v>
      </c>
      <c r="L22" s="24">
        <f t="shared" si="0"/>
        <v>0</v>
      </c>
    </row>
    <row r="23" spans="1:12" x14ac:dyDescent="0.25">
      <c r="A23" t="s">
        <v>589</v>
      </c>
      <c r="B23" s="39" t="s">
        <v>294</v>
      </c>
      <c r="C23" s="39" t="s">
        <v>312</v>
      </c>
      <c r="D23" s="68">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7">
        <f t="shared" si="1"/>
        <v>0</v>
      </c>
      <c r="J23" s="43">
        <f>SUMIFS('1. Pré-Empenhos'!$S$4:$S$320,'1. Pré-Empenhos'!$D$4:$D$320,'Saldos INVESTIMENTO AEO LOA 23'!B23,'1. Pré-Empenhos'!$R$4:$R$320,'Tabelas auxiliares'!$B$222)</f>
        <v>0</v>
      </c>
      <c r="K23" s="13">
        <f>SUMIFS('2. Empenhos LOA UFABC 2023'!$Z$4:$Z$1000,'2. Empenhos LOA UFABC 2023'!$D$4:$D$1000,'Saldos INVESTIMENTO AEO LOA 23'!B23,'2. Empenhos LOA UFABC 2023'!$Y$4:$Y$1000,'Tabelas auxiliares'!$B$222)</f>
        <v>0</v>
      </c>
      <c r="L23" s="24">
        <f t="shared" si="0"/>
        <v>0</v>
      </c>
    </row>
    <row r="24" spans="1:12" ht="30" x14ac:dyDescent="0.25">
      <c r="A24" t="s">
        <v>590</v>
      </c>
      <c r="B24" s="39" t="s">
        <v>45</v>
      </c>
      <c r="C24" s="39" t="s">
        <v>46</v>
      </c>
      <c r="D24" s="68">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0</v>
      </c>
      <c r="H24" s="59">
        <f>SUMIFS(Tabela1[VALOR],Tabela1[PARA (ÁREA / DESTINO)],'Saldos INVESTIMENTO AEO LOA 23'!A24,Tabela1[CUSTEIO ou INVESTIMENTO?],'Tabelas auxiliares'!$B$222)</f>
        <v>0</v>
      </c>
      <c r="I24" s="67">
        <f t="shared" si="1"/>
        <v>270000</v>
      </c>
      <c r="J24" s="43">
        <f>SUMIFS('1. Pré-Empenhos'!$S$4:$S$320,'1. Pré-Empenhos'!$D$4:$D$320,'Saldos INVESTIMENTO AEO LOA 23'!B24,'1. Pré-Empenhos'!$R$4:$R$320,'Tabelas auxiliares'!$B$222)</f>
        <v>0</v>
      </c>
      <c r="K24" s="13">
        <f>SUMIFS('2. Empenhos LOA UFABC 2023'!$Z$4:$Z$1000,'2. Empenhos LOA UFABC 2023'!$D$4:$D$1000,'Saldos INVESTIMENTO AEO LOA 23'!B24,'2. Empenhos LOA UFABC 2023'!$Y$4:$Y$1000,'Tabelas auxiliares'!$B$222)</f>
        <v>0</v>
      </c>
      <c r="L24" s="24">
        <f t="shared" si="0"/>
        <v>270000</v>
      </c>
    </row>
    <row r="25" spans="1:12" x14ac:dyDescent="0.25">
      <c r="A25" t="s">
        <v>591</v>
      </c>
      <c r="B25" s="39" t="s">
        <v>47</v>
      </c>
      <c r="C25" s="39" t="s">
        <v>48</v>
      </c>
      <c r="D25" s="68">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7">
        <f t="shared" si="1"/>
        <v>0</v>
      </c>
      <c r="J25" s="43">
        <f>SUMIFS('1. Pré-Empenhos'!$S$4:$S$320,'1. Pré-Empenhos'!$D$4:$D$320,'Saldos INVESTIMENTO AEO LOA 23'!B25,'1. Pré-Empenhos'!$R$4:$R$320,'Tabelas auxiliares'!$B$222)</f>
        <v>0</v>
      </c>
      <c r="K25" s="13">
        <f>SUMIFS('2. Empenhos LOA UFABC 2023'!$Z$4:$Z$1000,'2. Empenhos LOA UFABC 2023'!$D$4:$D$1000,'Saldos INVESTIMENTO AEO LOA 23'!B25,'2. Empenhos LOA UFABC 2023'!$Y$4:$Y$1000,'Tabelas auxiliares'!$B$222)</f>
        <v>0</v>
      </c>
      <c r="L25" s="24">
        <f t="shared" si="0"/>
        <v>0</v>
      </c>
    </row>
    <row r="26" spans="1:12" x14ac:dyDescent="0.25">
      <c r="A26" t="s">
        <v>592</v>
      </c>
      <c r="B26" s="39" t="s">
        <v>302</v>
      </c>
      <c r="C26" s="39" t="s">
        <v>299</v>
      </c>
      <c r="D26" s="68">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7">
        <f t="shared" si="1"/>
        <v>0</v>
      </c>
      <c r="J26" s="43">
        <f>SUMIFS('1. Pré-Empenhos'!$S$4:$S$320,'1. Pré-Empenhos'!$D$4:$D$320,'Saldos INVESTIMENTO AEO LOA 23'!B26,'1. Pré-Empenhos'!$R$4:$R$320,'Tabelas auxiliares'!$B$222)</f>
        <v>0</v>
      </c>
      <c r="K26" s="13">
        <f>SUMIFS('2. Empenhos LOA UFABC 2023'!$Z$4:$Z$1000,'2. Empenhos LOA UFABC 2023'!$D$4:$D$1000,'Saldos INVESTIMENTO AEO LOA 23'!B26,'2. Empenhos LOA UFABC 2023'!$Y$4:$Y$1000,'Tabelas auxiliares'!$B$222)</f>
        <v>0</v>
      </c>
      <c r="L26" s="24">
        <f t="shared" si="0"/>
        <v>0</v>
      </c>
    </row>
    <row r="27" spans="1:12" x14ac:dyDescent="0.25">
      <c r="A27" t="s">
        <v>593</v>
      </c>
      <c r="B27" s="39" t="s">
        <v>564</v>
      </c>
      <c r="C27" s="39" t="s">
        <v>565</v>
      </c>
      <c r="D27" s="68">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7">
        <f t="shared" ref="I27" si="4">D27-G27+H27</f>
        <v>0</v>
      </c>
      <c r="J27" s="43">
        <f>SUMIFS('1. Pré-Empenhos'!$S$4:$S$320,'1. Pré-Empenhos'!$D$4:$D$320,'Saldos INVESTIMENTO AEO LOA 23'!B27,'1. Pré-Empenhos'!$R$4:$R$320,'Tabelas auxiliares'!$B$222)</f>
        <v>0</v>
      </c>
      <c r="K27" s="13">
        <f>SUMIFS('2. Empenhos LOA UFABC 2023'!$Z$4:$Z$1000,'2. Empenhos LOA UFABC 2023'!$D$4:$D$1000,'Saldos INVESTIMENTO AEO LOA 23'!B27,'2. Empenhos LOA UFABC 2023'!$Y$4:$Y$1000,'Tabelas auxiliares'!$B$222)</f>
        <v>0</v>
      </c>
      <c r="L27" s="24">
        <f t="shared" ref="L27" si="5">I27-J27-K27</f>
        <v>0</v>
      </c>
    </row>
    <row r="28" spans="1:12" ht="30" x14ac:dyDescent="0.25">
      <c r="A28" t="s">
        <v>594</v>
      </c>
      <c r="B28" s="39" t="s">
        <v>49</v>
      </c>
      <c r="C28" s="39" t="s">
        <v>50</v>
      </c>
      <c r="D28" s="68">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0</v>
      </c>
      <c r="H28" s="59">
        <f>SUMIFS(Tabela1[VALOR],Tabela1[PARA (ÁREA / DESTINO)],'Saldos INVESTIMENTO AEO LOA 23'!A28,Tabela1[CUSTEIO ou INVESTIMENTO?],'Tabelas auxiliares'!$B$222)</f>
        <v>0</v>
      </c>
      <c r="I28" s="67">
        <f t="shared" si="1"/>
        <v>161165.96</v>
      </c>
      <c r="J28" s="43">
        <f>SUMIFS('1. Pré-Empenhos'!$S$4:$S$320,'1. Pré-Empenhos'!$D$4:$D$320,'Saldos INVESTIMENTO AEO LOA 23'!B28,'1. Pré-Empenhos'!$R$4:$R$320,'Tabelas auxiliares'!$B$222)</f>
        <v>57652.899999999994</v>
      </c>
      <c r="K28" s="13">
        <f>SUMIFS('2. Empenhos LOA UFABC 2023'!$Z$4:$Z$1000,'2. Empenhos LOA UFABC 2023'!$D$4:$D$1000,'Saldos INVESTIMENTO AEO LOA 23'!B28,'2. Empenhos LOA UFABC 2023'!$Y$4:$Y$1000,'Tabelas auxiliares'!$B$222)</f>
        <v>0</v>
      </c>
      <c r="L28" s="24">
        <f t="shared" si="0"/>
        <v>103513.06</v>
      </c>
    </row>
    <row r="29" spans="1:12" x14ac:dyDescent="0.25">
      <c r="A29" t="s">
        <v>595</v>
      </c>
      <c r="B29" s="39" t="s">
        <v>51</v>
      </c>
      <c r="C29" s="39" t="s">
        <v>52</v>
      </c>
      <c r="D29" s="68">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7">
        <f t="shared" si="1"/>
        <v>0</v>
      </c>
      <c r="J29" s="43">
        <f>SUMIFS('1. Pré-Empenhos'!$S$4:$S$320,'1. Pré-Empenhos'!$D$4:$D$320,'Saldos INVESTIMENTO AEO LOA 23'!B29,'1. Pré-Empenhos'!$R$4:$R$320,'Tabelas auxiliares'!$B$222)</f>
        <v>0</v>
      </c>
      <c r="K29" s="13">
        <f>SUMIFS('2. Empenhos LOA UFABC 2023'!$Z$4:$Z$1000,'2. Empenhos LOA UFABC 2023'!$D$4:$D$1000,'Saldos INVESTIMENTO AEO LOA 23'!B29,'2. Empenhos LOA UFABC 2023'!$Y$4:$Y$1000,'Tabelas auxiliares'!$B$222)</f>
        <v>0</v>
      </c>
      <c r="L29" s="24">
        <f t="shared" si="0"/>
        <v>0</v>
      </c>
    </row>
    <row r="30" spans="1:12" x14ac:dyDescent="0.25">
      <c r="A30" t="s">
        <v>596</v>
      </c>
      <c r="B30" s="39" t="s">
        <v>303</v>
      </c>
      <c r="C30" s="39" t="s">
        <v>300</v>
      </c>
      <c r="D30" s="68">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7">
        <f t="shared" si="1"/>
        <v>0</v>
      </c>
      <c r="J30" s="43">
        <f>SUMIFS('1. Pré-Empenhos'!$S$4:$S$320,'1. Pré-Empenhos'!$D$4:$D$320,'Saldos INVESTIMENTO AEO LOA 23'!B30,'1. Pré-Empenhos'!$R$4:$R$320,'Tabelas auxiliares'!$B$222)</f>
        <v>0</v>
      </c>
      <c r="K30" s="13">
        <f>SUMIFS('2. Empenhos LOA UFABC 2023'!$Z$4:$Z$1000,'2. Empenhos LOA UFABC 2023'!$D$4:$D$1000,'Saldos INVESTIMENTO AEO LOA 23'!B30,'2. Empenhos LOA UFABC 2023'!$Y$4:$Y$1000,'Tabelas auxiliares'!$B$222)</f>
        <v>0</v>
      </c>
      <c r="L30" s="24">
        <f t="shared" si="0"/>
        <v>0</v>
      </c>
    </row>
    <row r="31" spans="1:12" x14ac:dyDescent="0.25">
      <c r="A31" t="s">
        <v>597</v>
      </c>
      <c r="B31" s="39" t="s">
        <v>566</v>
      </c>
      <c r="C31" s="39" t="s">
        <v>567</v>
      </c>
      <c r="D31" s="68">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7">
        <f t="shared" ref="I31" si="6">D31-G31+H31</f>
        <v>0</v>
      </c>
      <c r="J31" s="43">
        <f>SUMIFS('1. Pré-Empenhos'!$S$4:$S$320,'1. Pré-Empenhos'!$D$4:$D$320,'Saldos INVESTIMENTO AEO LOA 23'!B31,'1. Pré-Empenhos'!$R$4:$R$320,'Tabelas auxiliares'!$B$222)</f>
        <v>0</v>
      </c>
      <c r="K31" s="13">
        <f>SUMIFS('2. Empenhos LOA UFABC 2023'!$Z$4:$Z$1000,'2. Empenhos LOA UFABC 2023'!$D$4:$D$1000,'Saldos INVESTIMENTO AEO LOA 23'!B31,'2. Empenhos LOA UFABC 2023'!$Y$4:$Y$1000,'Tabelas auxiliares'!$B$222)</f>
        <v>0</v>
      </c>
      <c r="L31" s="24">
        <f t="shared" ref="L31" si="7">I31-J31-K31</f>
        <v>0</v>
      </c>
    </row>
    <row r="32" spans="1:12" ht="30" x14ac:dyDescent="0.25">
      <c r="A32" t="s">
        <v>598</v>
      </c>
      <c r="B32" s="39" t="s">
        <v>53</v>
      </c>
      <c r="C32" s="39" t="s">
        <v>54</v>
      </c>
      <c r="D32" s="68">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0</v>
      </c>
      <c r="I32" s="67">
        <f t="shared" si="1"/>
        <v>1000000</v>
      </c>
      <c r="J32" s="43">
        <f>SUMIFS('1. Pré-Empenhos'!$S$4:$S$320,'1. Pré-Empenhos'!$D$4:$D$320,'Saldos INVESTIMENTO AEO LOA 23'!B32,'1. Pré-Empenhos'!$R$4:$R$320,'Tabelas auxiliares'!$B$222)</f>
        <v>479011.55</v>
      </c>
      <c r="K32" s="13">
        <f>SUMIFS('2. Empenhos LOA UFABC 2023'!$Z$4:$Z$1000,'2. Empenhos LOA UFABC 2023'!$D$4:$D$1000,'Saldos INVESTIMENTO AEO LOA 23'!B32,'2. Empenhos LOA UFABC 2023'!$Y$4:$Y$1000,'Tabelas auxiliares'!$B$222)</f>
        <v>133500</v>
      </c>
      <c r="L32" s="24">
        <f t="shared" si="0"/>
        <v>387488.45</v>
      </c>
    </row>
    <row r="33" spans="1:12" x14ac:dyDescent="0.25">
      <c r="A33" t="s">
        <v>599</v>
      </c>
      <c r="B33" s="39" t="s">
        <v>304</v>
      </c>
      <c r="C33" s="39" t="s">
        <v>305</v>
      </c>
      <c r="D33" s="68">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7">
        <f t="shared" si="1"/>
        <v>0</v>
      </c>
      <c r="J33" s="43">
        <f>SUMIFS('1. Pré-Empenhos'!$S$4:$S$320,'1. Pré-Empenhos'!$D$4:$D$320,'Saldos INVESTIMENTO AEO LOA 23'!B33,'1. Pré-Empenhos'!$R$4:$R$320,'Tabelas auxiliares'!$B$222)</f>
        <v>0</v>
      </c>
      <c r="K33" s="13">
        <f>SUMIFS('2. Empenhos LOA UFABC 2023'!$Z$4:$Z$1000,'2. Empenhos LOA UFABC 2023'!$D$4:$D$1000,'Saldos INVESTIMENTO AEO LOA 23'!B33,'2. Empenhos LOA UFABC 2023'!$Y$4:$Y$1000,'Tabelas auxiliares'!$B$222)</f>
        <v>0</v>
      </c>
      <c r="L33" s="24">
        <f t="shared" si="0"/>
        <v>0</v>
      </c>
    </row>
    <row r="34" spans="1:12" ht="30" x14ac:dyDescent="0.25">
      <c r="A34" t="s">
        <v>600</v>
      </c>
      <c r="B34" s="39" t="s">
        <v>55</v>
      </c>
      <c r="C34" s="39" t="s">
        <v>56</v>
      </c>
      <c r="D34" s="68">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7">
        <f t="shared" si="1"/>
        <v>65938.28</v>
      </c>
      <c r="J34" s="43">
        <f>SUMIFS('1. Pré-Empenhos'!$S$4:$S$320,'1. Pré-Empenhos'!$D$4:$D$320,'Saldos INVESTIMENTO AEO LOA 23'!B34,'1. Pré-Empenhos'!$R$4:$R$320,'Tabelas auxiliares'!$B$222)</f>
        <v>0</v>
      </c>
      <c r="K34" s="13">
        <f>SUMIFS('2. Empenhos LOA UFABC 2023'!$Z$4:$Z$1000,'2. Empenhos LOA UFABC 2023'!$D$4:$D$1000,'Saldos INVESTIMENTO AEO LOA 23'!B34,'2. Empenhos LOA UFABC 2023'!$Y$4:$Y$1000,'Tabelas auxiliares'!$B$222)</f>
        <v>0</v>
      </c>
      <c r="L34" s="24">
        <f t="shared" si="0"/>
        <v>65938.28</v>
      </c>
    </row>
    <row r="35" spans="1:12" x14ac:dyDescent="0.25">
      <c r="A35" t="s">
        <v>601</v>
      </c>
      <c r="B35" s="39" t="s">
        <v>57</v>
      </c>
      <c r="C35" s="39" t="s">
        <v>58</v>
      </c>
      <c r="D35" s="68">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7">
        <f t="shared" si="1"/>
        <v>0</v>
      </c>
      <c r="J35" s="43">
        <f>SUMIFS('1. Pré-Empenhos'!$S$4:$S$320,'1. Pré-Empenhos'!$D$4:$D$320,'Saldos INVESTIMENTO AEO LOA 23'!B35,'1. Pré-Empenhos'!$R$4:$R$320,'Tabelas auxiliares'!$B$222)</f>
        <v>0</v>
      </c>
      <c r="K35" s="13">
        <f>SUMIFS('2. Empenhos LOA UFABC 2023'!$Z$4:$Z$1000,'2. Empenhos LOA UFABC 2023'!$D$4:$D$1000,'Saldos INVESTIMENTO AEO LOA 23'!B35,'2. Empenhos LOA UFABC 2023'!$Y$4:$Y$1000,'Tabelas auxiliares'!$B$222)</f>
        <v>0</v>
      </c>
      <c r="L35" s="24">
        <f t="shared" si="0"/>
        <v>0</v>
      </c>
    </row>
    <row r="36" spans="1:12" ht="30" x14ac:dyDescent="0.25">
      <c r="A36" t="s">
        <v>602</v>
      </c>
      <c r="B36" s="39" t="s">
        <v>59</v>
      </c>
      <c r="C36" s="39" t="s">
        <v>60</v>
      </c>
      <c r="D36" s="68">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7">
        <f t="shared" si="1"/>
        <v>0</v>
      </c>
      <c r="J36" s="43">
        <f>SUMIFS('1. Pré-Empenhos'!$S$4:$S$320,'1. Pré-Empenhos'!$D$4:$D$320,'Saldos INVESTIMENTO AEO LOA 23'!B36,'1. Pré-Empenhos'!$R$4:$R$320,'Tabelas auxiliares'!$B$222)</f>
        <v>0</v>
      </c>
      <c r="K36" s="13">
        <f>SUMIFS('2. Empenhos LOA UFABC 2023'!$Z$4:$Z$1000,'2. Empenhos LOA UFABC 2023'!$D$4:$D$1000,'Saldos INVESTIMENTO AEO LOA 23'!B36,'2. Empenhos LOA UFABC 2023'!$Y$4:$Y$1000,'Tabelas auxiliares'!$B$222)</f>
        <v>0</v>
      </c>
      <c r="L36" s="24">
        <f t="shared" si="0"/>
        <v>0</v>
      </c>
    </row>
    <row r="37" spans="1:12" x14ac:dyDescent="0.25">
      <c r="A37" t="s">
        <v>603</v>
      </c>
      <c r="B37" s="39" t="s">
        <v>297</v>
      </c>
      <c r="C37" s="39" t="s">
        <v>306</v>
      </c>
      <c r="D37" s="68">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7">
        <f t="shared" si="1"/>
        <v>0</v>
      </c>
      <c r="J37" s="43">
        <f>SUMIFS('1. Pré-Empenhos'!$S$4:$S$320,'1. Pré-Empenhos'!$D$4:$D$320,'Saldos INVESTIMENTO AEO LOA 23'!B37,'1. Pré-Empenhos'!$R$4:$R$320,'Tabelas auxiliares'!$B$222)</f>
        <v>0</v>
      </c>
      <c r="K37" s="13">
        <f>SUMIFS('2. Empenhos LOA UFABC 2023'!$Z$4:$Z$1000,'2. Empenhos LOA UFABC 2023'!$D$4:$D$1000,'Saldos INVESTIMENTO AEO LOA 23'!B37,'2. Empenhos LOA UFABC 2023'!$Y$4:$Y$1000,'Tabelas auxiliares'!$B$222)</f>
        <v>0</v>
      </c>
      <c r="L37" s="24">
        <f t="shared" si="0"/>
        <v>0</v>
      </c>
    </row>
    <row r="38" spans="1:12" ht="30" x14ac:dyDescent="0.25">
      <c r="A38" t="s">
        <v>604</v>
      </c>
      <c r="B38" s="39" t="s">
        <v>61</v>
      </c>
      <c r="C38" s="39" t="s">
        <v>62</v>
      </c>
      <c r="D38" s="68">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7">
        <f t="shared" si="1"/>
        <v>0</v>
      </c>
      <c r="J38" s="43">
        <f>SUMIFS('1. Pré-Empenhos'!$S$4:$S$320,'1. Pré-Empenhos'!$D$4:$D$320,'Saldos INVESTIMENTO AEO LOA 23'!B38,'1. Pré-Empenhos'!$R$4:$R$320,'Tabelas auxiliares'!$B$222)</f>
        <v>0</v>
      </c>
      <c r="K38" s="13">
        <f>SUMIFS('2. Empenhos LOA UFABC 2023'!$Z$4:$Z$1000,'2. Empenhos LOA UFABC 2023'!$D$4:$D$1000,'Saldos INVESTIMENTO AEO LOA 23'!B38,'2. Empenhos LOA UFABC 2023'!$Y$4:$Y$1000,'Tabelas auxiliares'!$B$222)</f>
        <v>0</v>
      </c>
      <c r="L38" s="24">
        <f t="shared" si="0"/>
        <v>0</v>
      </c>
    </row>
    <row r="39" spans="1:12" x14ac:dyDescent="0.25">
      <c r="A39" t="s">
        <v>605</v>
      </c>
      <c r="B39" s="39" t="s">
        <v>63</v>
      </c>
      <c r="C39" s="39" t="s">
        <v>64</v>
      </c>
      <c r="D39" s="68">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7">
        <f t="shared" si="1"/>
        <v>0</v>
      </c>
      <c r="J39" s="43">
        <f>SUMIFS('1. Pré-Empenhos'!$S$4:$S$320,'1. Pré-Empenhos'!$D$4:$D$320,'Saldos INVESTIMENTO AEO LOA 23'!B39,'1. Pré-Empenhos'!$R$4:$R$320,'Tabelas auxiliares'!$B$222)</f>
        <v>0</v>
      </c>
      <c r="K39" s="13">
        <f>SUMIFS('2. Empenhos LOA UFABC 2023'!$Z$4:$Z$1000,'2. Empenhos LOA UFABC 2023'!$D$4:$D$1000,'Saldos INVESTIMENTO AEO LOA 23'!B39,'2. Empenhos LOA UFABC 2023'!$Y$4:$Y$1000,'Tabelas auxiliares'!$B$222)</f>
        <v>0</v>
      </c>
      <c r="L39" s="24">
        <f t="shared" si="0"/>
        <v>0</v>
      </c>
    </row>
    <row r="40" spans="1:12" ht="30" x14ac:dyDescent="0.25">
      <c r="A40" t="s">
        <v>606</v>
      </c>
      <c r="B40" s="39" t="s">
        <v>65</v>
      </c>
      <c r="C40" s="39" t="s">
        <v>66</v>
      </c>
      <c r="D40" s="68">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7">
        <f t="shared" si="1"/>
        <v>0</v>
      </c>
      <c r="J40" s="43">
        <f>SUMIFS('1. Pré-Empenhos'!$S$4:$S$320,'1. Pré-Empenhos'!$D$4:$D$320,'Saldos INVESTIMENTO AEO LOA 23'!B40,'1. Pré-Empenhos'!$R$4:$R$320,'Tabelas auxiliares'!$B$222)</f>
        <v>0</v>
      </c>
      <c r="K40" s="13">
        <f>SUMIFS('2. Empenhos LOA UFABC 2023'!$Z$4:$Z$1000,'2. Empenhos LOA UFABC 2023'!$D$4:$D$1000,'Saldos INVESTIMENTO AEO LOA 23'!B40,'2. Empenhos LOA UFABC 2023'!$Y$4:$Y$1000,'Tabelas auxiliares'!$B$222)</f>
        <v>0</v>
      </c>
      <c r="L40" s="24">
        <f t="shared" si="0"/>
        <v>0</v>
      </c>
    </row>
    <row r="41" spans="1:12" x14ac:dyDescent="0.25">
      <c r="A41" t="s">
        <v>607</v>
      </c>
      <c r="B41" s="39" t="s">
        <v>69</v>
      </c>
      <c r="C41" s="39" t="s">
        <v>70</v>
      </c>
      <c r="D41" s="68">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7">
        <f t="shared" si="1"/>
        <v>0</v>
      </c>
      <c r="J41" s="43">
        <f>SUMIFS('1. Pré-Empenhos'!$S$4:$S$320,'1. Pré-Empenhos'!$D$4:$D$320,'Saldos INVESTIMENTO AEO LOA 23'!B41,'1. Pré-Empenhos'!$R$4:$R$320,'Tabelas auxiliares'!$B$222)</f>
        <v>0</v>
      </c>
      <c r="K41" s="13">
        <f>SUMIFS('2. Empenhos LOA UFABC 2023'!$Z$4:$Z$1000,'2. Empenhos LOA UFABC 2023'!$D$4:$D$1000,'Saldos INVESTIMENTO AEO LOA 23'!B41,'2. Empenhos LOA UFABC 2023'!$Y$4:$Y$1000,'Tabelas auxiliares'!$B$222)</f>
        <v>0</v>
      </c>
      <c r="L41" s="24">
        <f t="shared" si="0"/>
        <v>0</v>
      </c>
    </row>
    <row r="42" spans="1:12" ht="30" x14ac:dyDescent="0.25">
      <c r="A42" t="s">
        <v>608</v>
      </c>
      <c r="B42" s="39" t="s">
        <v>67</v>
      </c>
      <c r="C42" s="39" t="s">
        <v>68</v>
      </c>
      <c r="D42" s="68">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7">
        <f t="shared" si="1"/>
        <v>0</v>
      </c>
      <c r="J42" s="43">
        <f>SUMIFS('1. Pré-Empenhos'!$S$4:$S$320,'1. Pré-Empenhos'!$D$4:$D$320,'Saldos INVESTIMENTO AEO LOA 23'!B42,'1. Pré-Empenhos'!$R$4:$R$320,'Tabelas auxiliares'!$B$222)</f>
        <v>0</v>
      </c>
      <c r="K42" s="13">
        <f>SUMIFS('2. Empenhos LOA UFABC 2023'!$Z$4:$Z$1000,'2. Empenhos LOA UFABC 2023'!$D$4:$D$1000,'Saldos INVESTIMENTO AEO LOA 23'!B42,'2. Empenhos LOA UFABC 2023'!$Y$4:$Y$1000,'Tabelas auxiliares'!$B$222)</f>
        <v>0</v>
      </c>
      <c r="L42" s="24">
        <f t="shared" si="0"/>
        <v>0</v>
      </c>
    </row>
    <row r="43" spans="1:12" x14ac:dyDescent="0.25">
      <c r="A43" t="s">
        <v>609</v>
      </c>
      <c r="B43" s="39" t="s">
        <v>307</v>
      </c>
      <c r="C43" s="39" t="s">
        <v>308</v>
      </c>
      <c r="D43" s="68">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7">
        <f t="shared" si="1"/>
        <v>0</v>
      </c>
      <c r="J43" s="43">
        <f>SUMIFS('1. Pré-Empenhos'!$S$4:$S$320,'1. Pré-Empenhos'!$D$4:$D$320,'Saldos INVESTIMENTO AEO LOA 23'!B43,'1. Pré-Empenhos'!$R$4:$R$320,'Tabelas auxiliares'!$B$222)</f>
        <v>0</v>
      </c>
      <c r="K43" s="13">
        <f>SUMIFS('2. Empenhos LOA UFABC 2023'!$Z$4:$Z$1000,'2. Empenhos LOA UFABC 2023'!$D$4:$D$1000,'Saldos INVESTIMENTO AEO LOA 23'!B43,'2. Empenhos LOA UFABC 2023'!$Y$4:$Y$1000,'Tabelas auxiliares'!$B$222)</f>
        <v>0</v>
      </c>
      <c r="L43" s="24">
        <f t="shared" si="0"/>
        <v>0</v>
      </c>
    </row>
    <row r="44" spans="1:12" ht="30" x14ac:dyDescent="0.25">
      <c r="A44" t="s">
        <v>610</v>
      </c>
      <c r="B44" s="39" t="s">
        <v>71</v>
      </c>
      <c r="C44" s="39" t="s">
        <v>72</v>
      </c>
      <c r="D44" s="68">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7">
        <f t="shared" si="1"/>
        <v>0</v>
      </c>
      <c r="J44" s="43">
        <f>SUMIFS('1. Pré-Empenhos'!$S$4:$S$320,'1. Pré-Empenhos'!$D$4:$D$320,'Saldos INVESTIMENTO AEO LOA 23'!B44,'1. Pré-Empenhos'!$R$4:$R$320,'Tabelas auxiliares'!$B$222)</f>
        <v>0</v>
      </c>
      <c r="K44" s="13">
        <f>SUMIFS('2. Empenhos LOA UFABC 2023'!$Z$4:$Z$1000,'2. Empenhos LOA UFABC 2023'!$D$4:$D$1000,'Saldos INVESTIMENTO AEO LOA 23'!B44,'2. Empenhos LOA UFABC 2023'!$Y$4:$Y$1000,'Tabelas auxiliares'!$B$222)</f>
        <v>0</v>
      </c>
      <c r="L44" s="24">
        <f t="shared" si="0"/>
        <v>0</v>
      </c>
    </row>
    <row r="45" spans="1:12" ht="30" x14ac:dyDescent="0.25">
      <c r="A45" t="s">
        <v>611</v>
      </c>
      <c r="B45" s="39" t="s">
        <v>73</v>
      </c>
      <c r="C45" s="39" t="s">
        <v>74</v>
      </c>
      <c r="D45" s="68">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7">
        <f t="shared" si="1"/>
        <v>0</v>
      </c>
      <c r="J45" s="43">
        <f>SUMIFS('1. Pré-Empenhos'!$S$4:$S$320,'1. Pré-Empenhos'!$D$4:$D$320,'Saldos INVESTIMENTO AEO LOA 23'!B45,'1. Pré-Empenhos'!$R$4:$R$320,'Tabelas auxiliares'!$B$222)</f>
        <v>0</v>
      </c>
      <c r="K45" s="13">
        <f>SUMIFS('2. Empenhos LOA UFABC 2023'!$Z$4:$Z$1000,'2. Empenhos LOA UFABC 2023'!$D$4:$D$1000,'Saldos INVESTIMENTO AEO LOA 23'!B45,'2. Empenhos LOA UFABC 2023'!$Y$4:$Y$1000,'Tabelas auxiliares'!$B$222)</f>
        <v>0</v>
      </c>
      <c r="L45" s="24">
        <f t="shared" si="0"/>
        <v>0</v>
      </c>
    </row>
    <row r="46" spans="1:12" x14ac:dyDescent="0.25">
      <c r="A46" t="s">
        <v>612</v>
      </c>
      <c r="B46" s="39" t="s">
        <v>309</v>
      </c>
      <c r="C46" s="39" t="s">
        <v>310</v>
      </c>
      <c r="D46" s="68">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7">
        <f t="shared" si="1"/>
        <v>0</v>
      </c>
      <c r="J46" s="43">
        <f>SUMIFS('1. Pré-Empenhos'!$S$4:$S$320,'1. Pré-Empenhos'!$D$4:$D$320,'Saldos INVESTIMENTO AEO LOA 23'!B46,'1. Pré-Empenhos'!$R$4:$R$320,'Tabelas auxiliares'!$B$222)</f>
        <v>0</v>
      </c>
      <c r="K46" s="13">
        <f>SUMIFS('2. Empenhos LOA UFABC 2023'!$Z$4:$Z$1000,'2. Empenhos LOA UFABC 2023'!$D$4:$D$1000,'Saldos INVESTIMENTO AEO LOA 23'!B46,'2. Empenhos LOA UFABC 2023'!$Y$4:$Y$1000,'Tabelas auxiliares'!$B$222)</f>
        <v>0</v>
      </c>
      <c r="L46" s="24">
        <f t="shared" si="0"/>
        <v>0</v>
      </c>
    </row>
    <row r="47" spans="1:12" ht="15.75" customHeight="1" x14ac:dyDescent="0.25">
      <c r="A47" t="s">
        <v>613</v>
      </c>
      <c r="B47" s="39" t="s">
        <v>75</v>
      </c>
      <c r="C47" s="39" t="s">
        <v>76</v>
      </c>
      <c r="D47" s="68">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0</v>
      </c>
      <c r="I47" s="67">
        <f t="shared" si="1"/>
        <v>0</v>
      </c>
      <c r="J47" s="43">
        <f>SUMIFS('1. Pré-Empenhos'!$S$4:$S$320,'1. Pré-Empenhos'!$D$4:$D$320,'Saldos INVESTIMENTO AEO LOA 23'!B47,'1. Pré-Empenhos'!$R$4:$R$320,'Tabelas auxiliares'!$B$222)</f>
        <v>0</v>
      </c>
      <c r="K47" s="13">
        <f>SUMIFS('2. Empenhos LOA UFABC 2023'!$Z$4:$Z$1000,'2. Empenhos LOA UFABC 2023'!$D$4:$D$1000,'Saldos INVESTIMENTO AEO LOA 23'!B47,'2. Empenhos LOA UFABC 2023'!$Y$4:$Y$1000,'Tabelas auxiliares'!$B$222)</f>
        <v>0</v>
      </c>
      <c r="L47" s="24">
        <f t="shared" si="0"/>
        <v>0</v>
      </c>
    </row>
    <row r="48" spans="1:12" ht="30" x14ac:dyDescent="0.25">
      <c r="A48" t="s">
        <v>614</v>
      </c>
      <c r="B48" s="39" t="s">
        <v>77</v>
      </c>
      <c r="C48" s="39" t="s">
        <v>78</v>
      </c>
      <c r="D48" s="68">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0</v>
      </c>
      <c r="I48" s="67">
        <f t="shared" si="1"/>
        <v>750000</v>
      </c>
      <c r="J48" s="43">
        <f>SUMIFS('1. Pré-Empenhos'!$S$4:$S$320,'1. Pré-Empenhos'!$D$4:$D$320,'Saldos INVESTIMENTO AEO LOA 23'!B48,'1. Pré-Empenhos'!$R$4:$R$320,'Tabelas auxiliares'!$B$222)</f>
        <v>0</v>
      </c>
      <c r="K48" s="13">
        <f>SUMIFS('2. Empenhos LOA UFABC 2023'!$Z$4:$Z$1000,'2. Empenhos LOA UFABC 2023'!$D$4:$D$1000,'Saldos INVESTIMENTO AEO LOA 23'!B48,'2. Empenhos LOA UFABC 2023'!$Y$4:$Y$1000,'Tabelas auxiliares'!$B$222)</f>
        <v>55600</v>
      </c>
      <c r="L48" s="24">
        <f t="shared" si="0"/>
        <v>694400</v>
      </c>
    </row>
    <row r="49" spans="1:12" ht="30" x14ac:dyDescent="0.25">
      <c r="A49" t="s">
        <v>615</v>
      </c>
      <c r="B49" s="39" t="s">
        <v>159</v>
      </c>
      <c r="C49" s="39" t="s">
        <v>160</v>
      </c>
      <c r="D49" s="68">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7">
        <f t="shared" si="1"/>
        <v>2250000</v>
      </c>
      <c r="J49" s="43">
        <f>SUMIFS('1. Pré-Empenhos'!$S$4:$S$320,'1. Pré-Empenhos'!$D$4:$D$320,'Saldos INVESTIMENTO AEO LOA 23'!B49,'1. Pré-Empenhos'!$R$4:$R$320,'Tabelas auxiliares'!$B$222)</f>
        <v>0</v>
      </c>
      <c r="K49" s="13">
        <f>SUMIFS('2. Empenhos LOA UFABC 2023'!$Z$4:$Z$1000,'2. Empenhos LOA UFABC 2023'!$D$4:$D$1000,'Saldos INVESTIMENTO AEO LOA 23'!B49,'2. Empenhos LOA UFABC 2023'!$Y$4:$Y$1000,'Tabelas auxiliares'!$B$222)</f>
        <v>515430</v>
      </c>
      <c r="L49" s="24">
        <f t="shared" si="0"/>
        <v>1734570</v>
      </c>
    </row>
    <row r="50" spans="1:12" ht="30" x14ac:dyDescent="0.25">
      <c r="A50" t="s">
        <v>616</v>
      </c>
      <c r="B50" s="39" t="s">
        <v>79</v>
      </c>
      <c r="C50" s="39" t="s">
        <v>80</v>
      </c>
      <c r="D50" s="68">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7">
        <f t="shared" si="1"/>
        <v>0</v>
      </c>
      <c r="J50" s="43">
        <f>SUMIFS('1. Pré-Empenhos'!$S$4:$S$320,'1. Pré-Empenhos'!$D$4:$D$320,'Saldos INVESTIMENTO AEO LOA 23'!B50,'1. Pré-Empenhos'!$R$4:$R$320,'Tabelas auxiliares'!$B$222)</f>
        <v>0</v>
      </c>
      <c r="K50" s="13">
        <f>SUMIFS('2. Empenhos LOA UFABC 2023'!$Z$4:$Z$1000,'2. Empenhos LOA UFABC 2023'!$D$4:$D$1000,'Saldos INVESTIMENTO AEO LOA 23'!B50,'2. Empenhos LOA UFABC 2023'!$Y$4:$Y$1000,'Tabelas auxiliares'!$B$222)</f>
        <v>0</v>
      </c>
      <c r="L50" s="24">
        <f t="shared" si="0"/>
        <v>0</v>
      </c>
    </row>
    <row r="51" spans="1:12" x14ac:dyDescent="0.25">
      <c r="A51" t="s">
        <v>617</v>
      </c>
      <c r="B51" s="39" t="s">
        <v>81</v>
      </c>
      <c r="C51" s="39" t="s">
        <v>405</v>
      </c>
      <c r="D51" s="68">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7">
        <f t="shared" si="1"/>
        <v>0</v>
      </c>
      <c r="J51" s="43">
        <f>SUMIFS('1. Pré-Empenhos'!$S$4:$S$320,'1. Pré-Empenhos'!$D$4:$D$320,'Saldos INVESTIMENTO AEO LOA 23'!B51,'1. Pré-Empenhos'!$R$4:$R$320,'Tabelas auxiliares'!$B$222)</f>
        <v>0</v>
      </c>
      <c r="K51" s="13">
        <f>SUMIFS('2. Empenhos LOA UFABC 2023'!$Z$4:$Z$1000,'2. Empenhos LOA UFABC 2023'!$D$4:$D$1000,'Saldos INVESTIMENTO AEO LOA 23'!B51,'2. Empenhos LOA UFABC 2023'!$Y$4:$Y$1000,'Tabelas auxiliares'!$B$222)</f>
        <v>0</v>
      </c>
      <c r="L51" s="24">
        <f t="shared" si="0"/>
        <v>0</v>
      </c>
    </row>
    <row r="52" spans="1:12" x14ac:dyDescent="0.25">
      <c r="A52" t="s">
        <v>618</v>
      </c>
      <c r="B52" s="39" t="s">
        <v>296</v>
      </c>
      <c r="C52" s="39" t="s">
        <v>314</v>
      </c>
      <c r="D52" s="68">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7">
        <f t="shared" si="1"/>
        <v>4200000</v>
      </c>
      <c r="J52" s="43">
        <f>SUMIFS('1. Pré-Empenhos'!$S$4:$S$320,'1. Pré-Empenhos'!$D$4:$D$320,'Saldos INVESTIMENTO AEO LOA 23'!B52,'1. Pré-Empenhos'!$R$4:$R$320,'Tabelas auxiliares'!$B$222)</f>
        <v>0</v>
      </c>
      <c r="K52" s="13">
        <f>SUMIFS('2. Empenhos LOA UFABC 2023'!$Z$4:$Z$1000,'2. Empenhos LOA UFABC 2023'!$D$4:$D$1000,'Saldos INVESTIMENTO AEO LOA 23'!B52,'2. Empenhos LOA UFABC 2023'!$Y$4:$Y$1000,'Tabelas auxiliares'!$B$222)</f>
        <v>0</v>
      </c>
      <c r="L52" s="24">
        <f t="shared" si="0"/>
        <v>4200000</v>
      </c>
    </row>
    <row r="53" spans="1:12" ht="30" x14ac:dyDescent="0.25">
      <c r="A53" t="s">
        <v>619</v>
      </c>
      <c r="B53" s="39" t="s">
        <v>313</v>
      </c>
      <c r="C53" s="39" t="s">
        <v>315</v>
      </c>
      <c r="D53" s="68">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7">
        <f t="shared" si="1"/>
        <v>3200000</v>
      </c>
      <c r="J53" s="43">
        <f>SUMIFS('1. Pré-Empenhos'!$S$4:$S$320,'1. Pré-Empenhos'!$D$4:$D$320,'Saldos INVESTIMENTO AEO LOA 23'!B53,'1. Pré-Empenhos'!$R$4:$R$320,'Tabelas auxiliares'!$B$222)</f>
        <v>0</v>
      </c>
      <c r="K53" s="13">
        <f>SUMIFS('2. Empenhos LOA UFABC 2023'!$Z$4:$Z$1000,'2. Empenhos LOA UFABC 2023'!$D$4:$D$1000,'Saldos INVESTIMENTO AEO LOA 23'!B53,'2. Empenhos LOA UFABC 2023'!$Y$4:$Y$1000,'Tabelas auxiliares'!$B$222)</f>
        <v>0</v>
      </c>
      <c r="L53" s="24">
        <f t="shared" si="0"/>
        <v>3200000</v>
      </c>
    </row>
    <row r="54" spans="1:12" ht="30" x14ac:dyDescent="0.25">
      <c r="A54" t="s">
        <v>620</v>
      </c>
      <c r="B54" s="39" t="s">
        <v>83</v>
      </c>
      <c r="C54" s="39" t="s">
        <v>404</v>
      </c>
      <c r="D54" s="68">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0</v>
      </c>
      <c r="H54" s="59">
        <f>SUMIFS(Tabela1[VALOR],Tabela1[PARA (ÁREA / DESTINO)],'Saldos INVESTIMENTO AEO LOA 23'!A54,Tabela1[CUSTEIO ou INVESTIMENTO?],'Tabelas auxiliares'!$B$222)</f>
        <v>0</v>
      </c>
      <c r="I54" s="67">
        <f t="shared" si="1"/>
        <v>75000</v>
      </c>
      <c r="J54" s="43">
        <f>SUMIFS('1. Pré-Empenhos'!$S$4:$S$320,'1. Pré-Empenhos'!$D$4:$D$320,'Saldos INVESTIMENTO AEO LOA 23'!B54,'1. Pré-Empenhos'!$R$4:$R$320,'Tabelas auxiliares'!$B$222)</f>
        <v>0</v>
      </c>
      <c r="K54" s="13">
        <f>SUMIFS('2. Empenhos LOA UFABC 2023'!$Z$4:$Z$1000,'2. Empenhos LOA UFABC 2023'!$D$4:$D$1000,'Saldos INVESTIMENTO AEO LOA 23'!B54,'2. Empenhos LOA UFABC 2023'!$Y$4:$Y$1000,'Tabelas auxiliares'!$B$222)</f>
        <v>0</v>
      </c>
      <c r="L54" s="24">
        <f t="shared" si="0"/>
        <v>75000</v>
      </c>
    </row>
    <row r="55" spans="1:12" x14ac:dyDescent="0.25">
      <c r="A55" t="s">
        <v>621</v>
      </c>
      <c r="B55" s="39" t="s">
        <v>84</v>
      </c>
      <c r="C55" s="39" t="s">
        <v>85</v>
      </c>
      <c r="D55" s="68">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7">
        <f t="shared" si="1"/>
        <v>0</v>
      </c>
      <c r="J55" s="43">
        <f>SUMIFS('1. Pré-Empenhos'!$S$4:$S$320,'1. Pré-Empenhos'!$D$4:$D$320,'Saldos INVESTIMENTO AEO LOA 23'!B55,'1. Pré-Empenhos'!$R$4:$R$320,'Tabelas auxiliares'!$B$222)</f>
        <v>0</v>
      </c>
      <c r="K55" s="13">
        <f>SUMIFS('2. Empenhos LOA UFABC 2023'!$Z$4:$Z$1000,'2. Empenhos LOA UFABC 2023'!$D$4:$D$1000,'Saldos INVESTIMENTO AEO LOA 23'!B55,'2. Empenhos LOA UFABC 2023'!$Y$4:$Y$1000,'Tabelas auxiliares'!$B$222)</f>
        <v>0</v>
      </c>
      <c r="L55" s="24">
        <f t="shared" si="0"/>
        <v>0</v>
      </c>
    </row>
    <row r="56" spans="1:12" ht="30" x14ac:dyDescent="0.25">
      <c r="A56" t="s">
        <v>622</v>
      </c>
      <c r="B56" s="39" t="s">
        <v>88</v>
      </c>
      <c r="C56" s="39" t="s">
        <v>89</v>
      </c>
      <c r="D56" s="68">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7">
        <f t="shared" si="1"/>
        <v>0</v>
      </c>
      <c r="J56" s="43">
        <f>SUMIFS('1. Pré-Empenhos'!$S$4:$S$320,'1. Pré-Empenhos'!$D$4:$D$320,'Saldos INVESTIMENTO AEO LOA 23'!B56,'1. Pré-Empenhos'!$R$4:$R$320,'Tabelas auxiliares'!$B$222)</f>
        <v>0</v>
      </c>
      <c r="K56" s="13">
        <f>SUMIFS('2. Empenhos LOA UFABC 2023'!$Z$4:$Z$1000,'2. Empenhos LOA UFABC 2023'!$D$4:$D$1000,'Saldos INVESTIMENTO AEO LOA 23'!B56,'2. Empenhos LOA UFABC 2023'!$Y$4:$Y$1000,'Tabelas auxiliares'!$B$222)</f>
        <v>0</v>
      </c>
      <c r="L56" s="24">
        <f t="shared" si="0"/>
        <v>0</v>
      </c>
    </row>
    <row r="57" spans="1:12" ht="30" x14ac:dyDescent="0.25">
      <c r="A57" t="s">
        <v>623</v>
      </c>
      <c r="B57" s="39" t="s">
        <v>90</v>
      </c>
      <c r="C57" s="39" t="s">
        <v>91</v>
      </c>
      <c r="D57" s="68">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7">
        <f t="shared" si="1"/>
        <v>0</v>
      </c>
      <c r="J57" s="43">
        <f>SUMIFS('1. Pré-Empenhos'!$S$4:$S$320,'1. Pré-Empenhos'!$D$4:$D$320,'Saldos INVESTIMENTO AEO LOA 23'!B57,'1. Pré-Empenhos'!$R$4:$R$320,'Tabelas auxiliares'!$B$222)</f>
        <v>0</v>
      </c>
      <c r="K57" s="13">
        <f>SUMIFS('2. Empenhos LOA UFABC 2023'!$Z$4:$Z$1000,'2. Empenhos LOA UFABC 2023'!$D$4:$D$1000,'Saldos INVESTIMENTO AEO LOA 23'!B57,'2. Empenhos LOA UFABC 2023'!$Y$4:$Y$1000,'Tabelas auxiliares'!$B$222)</f>
        <v>0</v>
      </c>
      <c r="L57" s="24">
        <f t="shared" si="0"/>
        <v>0</v>
      </c>
    </row>
    <row r="58" spans="1:12" ht="30" x14ac:dyDescent="0.25">
      <c r="A58" t="s">
        <v>624</v>
      </c>
      <c r="B58" s="39" t="s">
        <v>92</v>
      </c>
      <c r="C58" s="39" t="s">
        <v>93</v>
      </c>
      <c r="D58" s="68">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7">
        <f t="shared" si="1"/>
        <v>0</v>
      </c>
      <c r="J58" s="43">
        <f>SUMIFS('1. Pré-Empenhos'!$S$4:$S$320,'1. Pré-Empenhos'!$D$4:$D$320,'Saldos INVESTIMENTO AEO LOA 23'!B58,'1. Pré-Empenhos'!$R$4:$R$320,'Tabelas auxiliares'!$B$222)</f>
        <v>0</v>
      </c>
      <c r="K58" s="13">
        <f>SUMIFS('2. Empenhos LOA UFABC 2023'!$Z$4:$Z$1000,'2. Empenhos LOA UFABC 2023'!$D$4:$D$1000,'Saldos INVESTIMENTO AEO LOA 23'!B58,'2. Empenhos LOA UFABC 2023'!$Y$4:$Y$1000,'Tabelas auxiliares'!$B$222)</f>
        <v>0</v>
      </c>
      <c r="L58" s="24">
        <f t="shared" si="0"/>
        <v>0</v>
      </c>
    </row>
    <row r="59" spans="1:12" x14ac:dyDescent="0.25">
      <c r="A59" t="s">
        <v>625</v>
      </c>
      <c r="B59" s="39" t="s">
        <v>86</v>
      </c>
      <c r="C59" s="39" t="s">
        <v>87</v>
      </c>
      <c r="D59" s="68">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7">
        <f t="shared" si="1"/>
        <v>0</v>
      </c>
      <c r="J59" s="43">
        <f>SUMIFS('1. Pré-Empenhos'!$S$4:$S$320,'1. Pré-Empenhos'!$D$4:$D$320,'Saldos INVESTIMENTO AEO LOA 23'!B59,'1. Pré-Empenhos'!$R$4:$R$320,'Tabelas auxiliares'!$B$222)</f>
        <v>0</v>
      </c>
      <c r="K59" s="13">
        <f>SUMIFS('2. Empenhos LOA UFABC 2023'!$Z$4:$Z$1000,'2. Empenhos LOA UFABC 2023'!$D$4:$D$1000,'Saldos INVESTIMENTO AEO LOA 23'!B59,'2. Empenhos LOA UFABC 2023'!$Y$4:$Y$1000,'Tabelas auxiliares'!$B$222)</f>
        <v>0</v>
      </c>
      <c r="L59" s="24">
        <f t="shared" si="0"/>
        <v>0</v>
      </c>
    </row>
    <row r="60" spans="1:12" x14ac:dyDescent="0.25">
      <c r="A60" t="s">
        <v>569</v>
      </c>
      <c r="B60" s="39" t="s">
        <v>96</v>
      </c>
      <c r="C60" s="39" t="s">
        <v>97</v>
      </c>
      <c r="D60" s="68">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0</v>
      </c>
      <c r="H60" s="59">
        <f>SUMIFS(Tabela1[VALOR],Tabela1[PARA (ÁREA / DESTINO)],'Saldos INVESTIMENTO AEO LOA 23'!A60,Tabela1[CUSTEIO ou INVESTIMENTO?],'Tabelas auxiliares'!$B$222)</f>
        <v>0</v>
      </c>
      <c r="I60" s="67">
        <f t="shared" si="1"/>
        <v>498594.75999999978</v>
      </c>
      <c r="J60" s="43">
        <f>SUMIFS('1. Pré-Empenhos'!$S$4:$S$320,'1. Pré-Empenhos'!$D$4:$D$320,'Saldos INVESTIMENTO AEO LOA 23'!B60,'1. Pré-Empenhos'!$R$4:$R$320,'Tabelas auxiliares'!$B$222)</f>
        <v>0</v>
      </c>
      <c r="K60" s="13">
        <f>SUMIFS('2. Empenhos LOA UFABC 2023'!$Z$4:$Z$1000,'2. Empenhos LOA UFABC 2023'!$D$4:$D$1000,'Saldos INVESTIMENTO AEO LOA 23'!B60,'2. Empenhos LOA UFABC 2023'!$Y$4:$Y$1000,'Tabelas auxiliares'!$B$222)</f>
        <v>0</v>
      </c>
      <c r="L60" s="24">
        <f t="shared" si="0"/>
        <v>498594.75999999978</v>
      </c>
    </row>
    <row r="61" spans="1:12" x14ac:dyDescent="0.25">
      <c r="A61" s="51"/>
      <c r="B61" s="51"/>
      <c r="C61" s="111" t="s">
        <v>98</v>
      </c>
      <c r="D61" s="112">
        <f t="shared" ref="D61:L61" si="8">SUBTOTAL(9,D2:D60)</f>
        <v>15400699</v>
      </c>
      <c r="E61" s="112">
        <f t="shared" si="8"/>
        <v>46226012.000000022</v>
      </c>
      <c r="F61" s="112">
        <f t="shared" si="8"/>
        <v>14683753.000000009</v>
      </c>
      <c r="G61" s="112">
        <f t="shared" si="8"/>
        <v>0</v>
      </c>
      <c r="H61" s="112">
        <f t="shared" si="8"/>
        <v>0</v>
      </c>
      <c r="I61" s="112">
        <f t="shared" si="8"/>
        <v>15400699</v>
      </c>
      <c r="J61" s="112">
        <f t="shared" si="8"/>
        <v>2943803.84</v>
      </c>
      <c r="K61" s="112">
        <f t="shared" si="8"/>
        <v>1062238.24</v>
      </c>
      <c r="L61" s="24">
        <f t="shared" si="8"/>
        <v>11394656.92</v>
      </c>
    </row>
    <row r="62" spans="1:12" hidden="1" x14ac:dyDescent="0.25">
      <c r="D62" s="86"/>
      <c r="E62" s="86">
        <f>SUBTOTAL(9,E2:E60)</f>
        <v>46226012.000000022</v>
      </c>
      <c r="F62" s="86">
        <f>SUBTOTAL(9,F2:F60)</f>
        <v>14683753.000000009</v>
      </c>
    </row>
  </sheetData>
  <sheetProtection autoFilter="0"/>
  <autoFilter ref="A1:L1">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001"/>
  <sheetViews>
    <sheetView topLeftCell="P1" workbookViewId="0">
      <selection activeCell="T23" sqref="T23"/>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39" t="s">
        <v>992</v>
      </c>
      <c r="B1" s="139"/>
      <c r="M1" s="54"/>
      <c r="N1" s="54"/>
      <c r="O1" s="54"/>
      <c r="P1" s="54"/>
      <c r="Q1" s="54"/>
      <c r="T1" s="141" t="s">
        <v>866</v>
      </c>
    </row>
    <row r="2" spans="1:24" ht="47.25" customHeight="1" x14ac:dyDescent="0.25">
      <c r="A2" s="139"/>
      <c r="B2" s="139"/>
      <c r="O2" s="54"/>
      <c r="P2" s="54"/>
      <c r="Q2" s="54"/>
      <c r="T2" s="141"/>
    </row>
    <row r="3" spans="1:24" s="115" customFormat="1" ht="47.25" customHeight="1" x14ac:dyDescent="0.25">
      <c r="A3" s="114" t="s">
        <v>287</v>
      </c>
      <c r="B3" s="114" t="s">
        <v>289</v>
      </c>
      <c r="C3" s="114" t="s">
        <v>284</v>
      </c>
      <c r="D3" s="114" t="s">
        <v>0</v>
      </c>
      <c r="E3" s="114" t="s">
        <v>164</v>
      </c>
      <c r="F3" s="114" t="s">
        <v>1</v>
      </c>
      <c r="G3" s="114" t="s">
        <v>165</v>
      </c>
      <c r="H3" s="113" t="s">
        <v>166</v>
      </c>
      <c r="I3" s="113" t="s">
        <v>167</v>
      </c>
      <c r="J3" s="113" t="s">
        <v>168</v>
      </c>
      <c r="K3" s="114" t="s">
        <v>130</v>
      </c>
      <c r="L3" s="113" t="s">
        <v>116</v>
      </c>
      <c r="M3" s="113" t="s">
        <v>171</v>
      </c>
      <c r="N3" s="113" t="s">
        <v>129</v>
      </c>
      <c r="O3" s="113" t="s">
        <v>626</v>
      </c>
      <c r="P3" s="114" t="s">
        <v>627</v>
      </c>
      <c r="Q3" s="113" t="s">
        <v>152</v>
      </c>
      <c r="R3" s="114" t="s">
        <v>153</v>
      </c>
      <c r="S3" s="114"/>
      <c r="T3" s="114" t="s">
        <v>403</v>
      </c>
      <c r="U3" s="114" t="s">
        <v>429</v>
      </c>
      <c r="V3" s="114" t="s">
        <v>281</v>
      </c>
      <c r="W3" s="114" t="s">
        <v>282</v>
      </c>
      <c r="X3" s="114" t="s">
        <v>283</v>
      </c>
    </row>
    <row r="4" spans="1:24" x14ac:dyDescent="0.25">
      <c r="A4" t="s">
        <v>2135</v>
      </c>
      <c r="B4" t="s">
        <v>2136</v>
      </c>
      <c r="C4" t="s">
        <v>2137</v>
      </c>
      <c r="D4" t="s">
        <v>2138</v>
      </c>
      <c r="E4" t="s">
        <v>2138</v>
      </c>
      <c r="F4" t="s">
        <v>2137</v>
      </c>
      <c r="G4" t="s">
        <v>2137</v>
      </c>
      <c r="H4" t="s">
        <v>2139</v>
      </c>
      <c r="I4" t="s">
        <v>178</v>
      </c>
      <c r="J4" t="s">
        <v>2140</v>
      </c>
      <c r="K4" t="s">
        <v>1068</v>
      </c>
      <c r="L4" t="s">
        <v>1051</v>
      </c>
      <c r="M4" t="s">
        <v>174</v>
      </c>
      <c r="N4" t="s">
        <v>1070</v>
      </c>
      <c r="O4" t="s">
        <v>2141</v>
      </c>
      <c r="P4" t="s">
        <v>2137</v>
      </c>
      <c r="Q4" s="51" t="str">
        <f t="shared" ref="Q4:Q67" si="0">LEFT(O4,1)</f>
        <v>4</v>
      </c>
      <c r="R4" s="51" t="str">
        <f>IF(M4="","",IF(M4&lt;&gt;'Tabelas auxiliares'!$B$236,"FOLHA DE PESSOAL",IF(Q4='Tabelas auxiliares'!$A$237,"CUSTEIO",IF(Q4='Tabelas auxiliares'!$A$236,"INVESTIMENTO","ERRO - VERIFICAR"))))</f>
        <v>INVESTIMENTO</v>
      </c>
      <c r="S4" s="64">
        <f>IF(SUM(T4:X4)=0,"",SUM(T4:X4))</f>
        <v>2567503.9499999997</v>
      </c>
      <c r="T4" s="121">
        <v>334607.05</v>
      </c>
      <c r="U4" s="121">
        <v>2232896.9</v>
      </c>
    </row>
    <row r="5" spans="1:24" x14ac:dyDescent="0.25">
      <c r="A5" t="s">
        <v>2135</v>
      </c>
      <c r="B5" t="s">
        <v>2136</v>
      </c>
      <c r="C5" t="s">
        <v>1515</v>
      </c>
      <c r="D5" t="s">
        <v>2142</v>
      </c>
      <c r="E5" t="s">
        <v>2143</v>
      </c>
      <c r="F5" t="s">
        <v>2144</v>
      </c>
      <c r="G5" t="s">
        <v>2145</v>
      </c>
      <c r="H5" t="s">
        <v>2139</v>
      </c>
      <c r="I5" t="s">
        <v>178</v>
      </c>
      <c r="J5" t="s">
        <v>2140</v>
      </c>
      <c r="K5" t="s">
        <v>1068</v>
      </c>
      <c r="L5" t="s">
        <v>1051</v>
      </c>
      <c r="M5" t="s">
        <v>174</v>
      </c>
      <c r="N5" t="s">
        <v>1070</v>
      </c>
      <c r="O5" t="s">
        <v>2146</v>
      </c>
      <c r="P5" t="s">
        <v>2147</v>
      </c>
      <c r="Q5" s="51" t="str">
        <f t="shared" si="0"/>
        <v>4</v>
      </c>
      <c r="R5" s="51" t="str">
        <f>IF(M5="","",IF(M5&lt;&gt;'Tabelas auxiliares'!$B$236,"FOLHA DE PESSOAL",IF(Q5='Tabelas auxiliares'!$A$237,"CUSTEIO",IF(Q5='Tabelas auxiliares'!$A$236,"INVESTIMENTO","ERRO - VERIFICAR"))))</f>
        <v>INVESTIMENTO</v>
      </c>
      <c r="S5" s="64">
        <f>IF(SUM(T5:X5)=0,"",SUM(T5:X5))</f>
        <v>244536.62</v>
      </c>
      <c r="V5" s="121">
        <v>244536.62</v>
      </c>
    </row>
    <row r="6" spans="1:24" x14ac:dyDescent="0.25">
      <c r="A6" t="s">
        <v>2148</v>
      </c>
      <c r="B6" t="s">
        <v>2149</v>
      </c>
      <c r="C6" t="s">
        <v>2137</v>
      </c>
      <c r="D6" t="s">
        <v>2138</v>
      </c>
      <c r="E6" t="s">
        <v>2138</v>
      </c>
      <c r="F6" t="s">
        <v>2137</v>
      </c>
      <c r="G6" t="s">
        <v>2137</v>
      </c>
      <c r="H6" t="s">
        <v>177</v>
      </c>
      <c r="I6" t="s">
        <v>178</v>
      </c>
      <c r="J6" t="s">
        <v>288</v>
      </c>
      <c r="K6" t="s">
        <v>120</v>
      </c>
      <c r="L6" t="s">
        <v>2150</v>
      </c>
      <c r="M6" t="s">
        <v>174</v>
      </c>
      <c r="N6" t="s">
        <v>2151</v>
      </c>
      <c r="O6" t="s">
        <v>2152</v>
      </c>
      <c r="P6" t="s">
        <v>2137</v>
      </c>
      <c r="Q6" s="51" t="str">
        <f t="shared" si="0"/>
        <v>3</v>
      </c>
      <c r="R6" s="51" t="str">
        <f>IF(M6="","",IF(M6&lt;&gt;'Tabelas auxiliares'!$B$236,"FOLHA DE PESSOAL",IF(Q6='Tabelas auxiliares'!$A$237,"CUSTEIO",IF(Q6='Tabelas auxiliares'!$A$236,"INVESTIMENTO","ERRO - VERIFICAR"))))</f>
        <v>CUSTEIO</v>
      </c>
      <c r="S6" s="64">
        <f>IF(SUM(T6:X6)=0,"",SUM(T6:X6))</f>
        <v>0.02</v>
      </c>
      <c r="T6" s="121">
        <v>0.02</v>
      </c>
    </row>
    <row r="7" spans="1:24" x14ac:dyDescent="0.25">
      <c r="A7" t="s">
        <v>2148</v>
      </c>
      <c r="B7" t="s">
        <v>2149</v>
      </c>
      <c r="C7" t="s">
        <v>1530</v>
      </c>
      <c r="D7" t="s">
        <v>2153</v>
      </c>
      <c r="E7" t="s">
        <v>2154</v>
      </c>
      <c r="F7" t="s">
        <v>2155</v>
      </c>
      <c r="G7" t="s">
        <v>176</v>
      </c>
      <c r="H7" t="s">
        <v>177</v>
      </c>
      <c r="I7" t="s">
        <v>178</v>
      </c>
      <c r="J7" t="s">
        <v>288</v>
      </c>
      <c r="K7" t="s">
        <v>120</v>
      </c>
      <c r="L7" t="s">
        <v>2150</v>
      </c>
      <c r="M7" t="s">
        <v>174</v>
      </c>
      <c r="N7" t="s">
        <v>2151</v>
      </c>
      <c r="O7" t="s">
        <v>734</v>
      </c>
      <c r="P7" t="s">
        <v>644</v>
      </c>
      <c r="Q7" s="51" t="str">
        <f t="shared" si="0"/>
        <v>3</v>
      </c>
      <c r="R7" s="51" t="str">
        <f>IF(M7="","",IF(M7&lt;&gt;'Tabelas auxiliares'!$B$236,"FOLHA DE PESSOAL",IF(Q7='Tabelas auxiliares'!$A$237,"CUSTEIO",IF(Q7='Tabelas auxiliares'!$A$236,"INVESTIMENTO","ERRO - VERIFICAR"))))</f>
        <v>CUSTEIO</v>
      </c>
      <c r="S7" s="64">
        <f>IF(SUM(T7:X7)=0,"",SUM(T7:X7))</f>
        <v>1321.48</v>
      </c>
      <c r="X7" s="121">
        <v>1321.48</v>
      </c>
    </row>
    <row r="8" spans="1:24" x14ac:dyDescent="0.25">
      <c r="A8" t="s">
        <v>2156</v>
      </c>
      <c r="B8" t="s">
        <v>2157</v>
      </c>
      <c r="C8" t="s">
        <v>2137</v>
      </c>
      <c r="D8" t="s">
        <v>2138</v>
      </c>
      <c r="E8" t="s">
        <v>2138</v>
      </c>
      <c r="F8" t="s">
        <v>2137</v>
      </c>
      <c r="G8" t="s">
        <v>2137</v>
      </c>
      <c r="H8" t="s">
        <v>177</v>
      </c>
      <c r="I8" t="s">
        <v>178</v>
      </c>
      <c r="J8" t="s">
        <v>288</v>
      </c>
      <c r="K8" t="s">
        <v>2158</v>
      </c>
      <c r="L8" t="s">
        <v>2159</v>
      </c>
      <c r="M8" t="s">
        <v>174</v>
      </c>
      <c r="N8" t="s">
        <v>2160</v>
      </c>
      <c r="O8" t="s">
        <v>2152</v>
      </c>
      <c r="P8" t="s">
        <v>2137</v>
      </c>
      <c r="Q8" s="51" t="str">
        <f t="shared" si="0"/>
        <v>3</v>
      </c>
      <c r="R8" s="51" t="str">
        <f>IF(M8="","",IF(M8&lt;&gt;'Tabelas auxiliares'!$B$236,"FOLHA DE PESSOAL",IF(Q8='Tabelas auxiliares'!$A$237,"CUSTEIO",IF(Q8='Tabelas auxiliares'!$A$236,"INVESTIMENTO","ERRO - VERIFICAR"))))</f>
        <v>CUSTEIO</v>
      </c>
      <c r="S8" s="64">
        <f>IF(SUM(T8:X8)=0,"",SUM(T8:X8))</f>
        <v>3420</v>
      </c>
      <c r="T8" s="121">
        <v>3420</v>
      </c>
    </row>
    <row r="9" spans="1:24" x14ac:dyDescent="0.25">
      <c r="A9" t="s">
        <v>2161</v>
      </c>
      <c r="B9" t="s">
        <v>2162</v>
      </c>
      <c r="C9" t="s">
        <v>2137</v>
      </c>
      <c r="D9" t="s">
        <v>2138</v>
      </c>
      <c r="E9" t="s">
        <v>2138</v>
      </c>
      <c r="F9" t="s">
        <v>2137</v>
      </c>
      <c r="G9" t="s">
        <v>2137</v>
      </c>
      <c r="H9" t="s">
        <v>177</v>
      </c>
      <c r="I9" t="s">
        <v>178</v>
      </c>
      <c r="J9" t="s">
        <v>288</v>
      </c>
      <c r="K9" t="s">
        <v>120</v>
      </c>
      <c r="L9" t="s">
        <v>2163</v>
      </c>
      <c r="M9" t="s">
        <v>174</v>
      </c>
      <c r="N9" t="s">
        <v>2164</v>
      </c>
      <c r="O9" t="s">
        <v>2152</v>
      </c>
      <c r="P9" t="s">
        <v>2137</v>
      </c>
      <c r="Q9" s="51" t="str">
        <f t="shared" si="0"/>
        <v>3</v>
      </c>
      <c r="R9" s="51" t="str">
        <f>IF(M9="","",IF(M9&lt;&gt;'Tabelas auxiliares'!$B$236,"FOLHA DE PESSOAL",IF(Q9='Tabelas auxiliares'!$A$237,"CUSTEIO",IF(Q9='Tabelas auxiliares'!$A$236,"INVESTIMENTO","ERRO - VERIFICAR"))))</f>
        <v>CUSTEIO</v>
      </c>
      <c r="S9" s="64">
        <f>IF(SUM(T9:X9)=0,"",SUM(T9:X9))</f>
        <v>0.62</v>
      </c>
      <c r="T9" s="121">
        <v>0.62</v>
      </c>
    </row>
    <row r="10" spans="1:24" x14ac:dyDescent="0.25">
      <c r="A10" t="s">
        <v>2161</v>
      </c>
      <c r="B10" t="s">
        <v>2162</v>
      </c>
      <c r="C10" t="s">
        <v>1616</v>
      </c>
      <c r="D10" t="s">
        <v>2165</v>
      </c>
      <c r="E10" t="s">
        <v>2166</v>
      </c>
      <c r="F10" t="s">
        <v>2167</v>
      </c>
      <c r="G10" t="s">
        <v>176</v>
      </c>
      <c r="H10" t="s">
        <v>177</v>
      </c>
      <c r="I10" t="s">
        <v>178</v>
      </c>
      <c r="J10" t="s">
        <v>288</v>
      </c>
      <c r="K10" t="s">
        <v>120</v>
      </c>
      <c r="L10" t="s">
        <v>2163</v>
      </c>
      <c r="M10" t="s">
        <v>174</v>
      </c>
      <c r="N10" t="s">
        <v>2164</v>
      </c>
      <c r="O10" t="s">
        <v>734</v>
      </c>
      <c r="P10" t="s">
        <v>644</v>
      </c>
      <c r="Q10" s="51" t="str">
        <f t="shared" si="0"/>
        <v>3</v>
      </c>
      <c r="R10" s="51" t="str">
        <f>IF(M10="","",IF(M10&lt;&gt;'Tabelas auxiliares'!$B$236,"FOLHA DE PESSOAL",IF(Q10='Tabelas auxiliares'!$A$237,"CUSTEIO",IF(Q10='Tabelas auxiliares'!$A$236,"INVESTIMENTO","ERRO - VERIFICAR"))))</f>
        <v>CUSTEIO</v>
      </c>
      <c r="S10" s="64">
        <f>IF(SUM(T10:X10)=0,"",SUM(T10:X10))</f>
        <v>2456.56</v>
      </c>
      <c r="X10" s="121">
        <v>2456.56</v>
      </c>
    </row>
    <row r="11" spans="1:24" x14ac:dyDescent="0.25">
      <c r="A11" t="s">
        <v>2168</v>
      </c>
      <c r="B11" t="s">
        <v>2169</v>
      </c>
      <c r="C11" t="s">
        <v>2137</v>
      </c>
      <c r="D11" t="s">
        <v>2138</v>
      </c>
      <c r="E11" t="s">
        <v>2138</v>
      </c>
      <c r="F11" t="s">
        <v>2137</v>
      </c>
      <c r="G11" t="s">
        <v>2137</v>
      </c>
      <c r="H11" t="s">
        <v>2170</v>
      </c>
      <c r="I11" t="s">
        <v>2171</v>
      </c>
      <c r="J11" t="s">
        <v>2172</v>
      </c>
      <c r="K11" t="s">
        <v>1075</v>
      </c>
      <c r="L11" t="s">
        <v>1052</v>
      </c>
      <c r="M11" t="s">
        <v>174</v>
      </c>
      <c r="N11" t="s">
        <v>1077</v>
      </c>
      <c r="O11" t="s">
        <v>2173</v>
      </c>
      <c r="P11" t="s">
        <v>2137</v>
      </c>
      <c r="Q11" s="51" t="str">
        <f t="shared" si="0"/>
        <v>3</v>
      </c>
      <c r="R11" s="51" t="str">
        <f>IF(M11="","",IF(M11&lt;&gt;'Tabelas auxiliares'!$B$236,"FOLHA DE PESSOAL",IF(Q11='Tabelas auxiliares'!$A$237,"CUSTEIO",IF(Q11='Tabelas auxiliares'!$A$236,"INVESTIMENTO","ERRO - VERIFICAR"))))</f>
        <v>CUSTEIO</v>
      </c>
      <c r="S11" s="64">
        <f>IF(SUM(T11:X11)=0,"",SUM(T11:X11))</f>
        <v>392093</v>
      </c>
      <c r="T11" s="121">
        <v>358326.42</v>
      </c>
      <c r="U11" s="121">
        <v>33766.58</v>
      </c>
    </row>
    <row r="12" spans="1:24" x14ac:dyDescent="0.25">
      <c r="A12" t="s">
        <v>2168</v>
      </c>
      <c r="B12" t="s">
        <v>2169</v>
      </c>
      <c r="C12" t="s">
        <v>2137</v>
      </c>
      <c r="D12" t="s">
        <v>2138</v>
      </c>
      <c r="E12" t="s">
        <v>2138</v>
      </c>
      <c r="F12" t="s">
        <v>2137</v>
      </c>
      <c r="G12" t="s">
        <v>2137</v>
      </c>
      <c r="H12" t="s">
        <v>2170</v>
      </c>
      <c r="I12" t="s">
        <v>2171</v>
      </c>
      <c r="J12" t="s">
        <v>2172</v>
      </c>
      <c r="K12" t="s">
        <v>1075</v>
      </c>
      <c r="L12" t="s">
        <v>1052</v>
      </c>
      <c r="M12" t="s">
        <v>174</v>
      </c>
      <c r="N12" t="s">
        <v>1077</v>
      </c>
      <c r="O12" t="s">
        <v>2174</v>
      </c>
      <c r="P12" t="s">
        <v>2137</v>
      </c>
      <c r="Q12" s="51" t="str">
        <f t="shared" si="0"/>
        <v>3</v>
      </c>
      <c r="R12" s="51" t="str">
        <f>IF(M12="","",IF(M12&lt;&gt;'Tabelas auxiliares'!$B$236,"FOLHA DE PESSOAL",IF(Q12='Tabelas auxiliares'!$A$237,"CUSTEIO",IF(Q12='Tabelas auxiliares'!$A$236,"INVESTIMENTO","ERRO - VERIFICAR"))))</f>
        <v>CUSTEIO</v>
      </c>
      <c r="S12" s="64">
        <f>IF(SUM(T12:X12)=0,"",SUM(T12:X12))</f>
        <v>376966</v>
      </c>
      <c r="T12" s="121">
        <v>369490.02</v>
      </c>
      <c r="U12" s="121">
        <v>7475.98</v>
      </c>
    </row>
    <row r="13" spans="1:24" x14ac:dyDescent="0.25">
      <c r="A13" t="s">
        <v>2168</v>
      </c>
      <c r="B13" t="s">
        <v>2169</v>
      </c>
      <c r="C13" t="s">
        <v>2137</v>
      </c>
      <c r="D13" t="s">
        <v>2138</v>
      </c>
      <c r="E13" t="s">
        <v>2138</v>
      </c>
      <c r="F13" t="s">
        <v>2137</v>
      </c>
      <c r="G13" t="s">
        <v>2137</v>
      </c>
      <c r="H13" t="s">
        <v>2170</v>
      </c>
      <c r="I13" t="s">
        <v>2171</v>
      </c>
      <c r="J13" t="s">
        <v>2172</v>
      </c>
      <c r="K13" t="s">
        <v>1075</v>
      </c>
      <c r="L13" t="s">
        <v>1052</v>
      </c>
      <c r="M13" t="s">
        <v>174</v>
      </c>
      <c r="N13" t="s">
        <v>1077</v>
      </c>
      <c r="O13" t="s">
        <v>2175</v>
      </c>
      <c r="P13" t="s">
        <v>2137</v>
      </c>
      <c r="Q13" s="51" t="str">
        <f t="shared" si="0"/>
        <v>3</v>
      </c>
      <c r="R13" s="51" t="str">
        <f>IF(M13="","",IF(M13&lt;&gt;'Tabelas auxiliares'!$B$236,"FOLHA DE PESSOAL",IF(Q13='Tabelas auxiliares'!$A$237,"CUSTEIO",IF(Q13='Tabelas auxiliares'!$A$236,"INVESTIMENTO","ERRO - VERIFICAR"))))</f>
        <v>CUSTEIO</v>
      </c>
      <c r="S13" s="64">
        <f>IF(SUM(T13:X13)=0,"",SUM(T13:X13))</f>
        <v>15465</v>
      </c>
      <c r="T13" s="121">
        <v>15465</v>
      </c>
    </row>
    <row r="14" spans="1:24" x14ac:dyDescent="0.25">
      <c r="A14" t="s">
        <v>2168</v>
      </c>
      <c r="B14" t="s">
        <v>2169</v>
      </c>
      <c r="C14" t="s">
        <v>2137</v>
      </c>
      <c r="D14" t="s">
        <v>2138</v>
      </c>
      <c r="E14" t="s">
        <v>2138</v>
      </c>
      <c r="F14" t="s">
        <v>2137</v>
      </c>
      <c r="G14" t="s">
        <v>2137</v>
      </c>
      <c r="H14" t="s">
        <v>2170</v>
      </c>
      <c r="I14" t="s">
        <v>2171</v>
      </c>
      <c r="J14" t="s">
        <v>2172</v>
      </c>
      <c r="K14" t="s">
        <v>1075</v>
      </c>
      <c r="L14" t="s">
        <v>1052</v>
      </c>
      <c r="M14" t="s">
        <v>174</v>
      </c>
      <c r="N14" t="s">
        <v>1077</v>
      </c>
      <c r="O14" t="s">
        <v>2176</v>
      </c>
      <c r="P14" t="s">
        <v>2137</v>
      </c>
      <c r="Q14" s="51" t="str">
        <f t="shared" si="0"/>
        <v>3</v>
      </c>
      <c r="R14" s="51" t="str">
        <f>IF(M14="","",IF(M14&lt;&gt;'Tabelas auxiliares'!$B$236,"FOLHA DE PESSOAL",IF(Q14='Tabelas auxiliares'!$A$237,"CUSTEIO",IF(Q14='Tabelas auxiliares'!$A$236,"INVESTIMENTO","ERRO - VERIFICAR"))))</f>
        <v>CUSTEIO</v>
      </c>
      <c r="S14" s="64">
        <f>IF(SUM(T14:X14)=0,"",SUM(T14:X14))</f>
        <v>5000</v>
      </c>
      <c r="T14" s="121">
        <v>5000</v>
      </c>
    </row>
    <row r="15" spans="1:24" x14ac:dyDescent="0.25">
      <c r="A15" t="s">
        <v>2168</v>
      </c>
      <c r="B15" t="s">
        <v>2169</v>
      </c>
      <c r="C15" t="s">
        <v>2137</v>
      </c>
      <c r="D15" t="s">
        <v>2138</v>
      </c>
      <c r="E15" t="s">
        <v>2138</v>
      </c>
      <c r="F15" t="s">
        <v>2137</v>
      </c>
      <c r="G15" t="s">
        <v>2137</v>
      </c>
      <c r="H15" t="s">
        <v>2177</v>
      </c>
      <c r="I15" t="s">
        <v>2178</v>
      </c>
      <c r="J15" t="s">
        <v>2179</v>
      </c>
      <c r="K15" t="s">
        <v>1219</v>
      </c>
      <c r="L15" t="s">
        <v>2180</v>
      </c>
      <c r="M15" t="s">
        <v>174</v>
      </c>
      <c r="N15" t="s">
        <v>2181</v>
      </c>
      <c r="O15" t="s">
        <v>2176</v>
      </c>
      <c r="P15" t="s">
        <v>2137</v>
      </c>
      <c r="Q15" s="51" t="str">
        <f t="shared" si="0"/>
        <v>3</v>
      </c>
      <c r="R15" s="51" t="str">
        <f>IF(M15="","",IF(M15&lt;&gt;'Tabelas auxiliares'!$B$236,"FOLHA DE PESSOAL",IF(Q15='Tabelas auxiliares'!$A$237,"CUSTEIO",IF(Q15='Tabelas auxiliares'!$A$236,"INVESTIMENTO","ERRO - VERIFICAR"))))</f>
        <v>CUSTEIO</v>
      </c>
      <c r="S15" s="64">
        <f>IF(SUM(T15:X15)=0,"",SUM(T15:X15))</f>
        <v>505759.91</v>
      </c>
      <c r="T15" s="121">
        <v>505759.91</v>
      </c>
    </row>
    <row r="16" spans="1:24" x14ac:dyDescent="0.25">
      <c r="A16" t="s">
        <v>2168</v>
      </c>
      <c r="B16" t="s">
        <v>2169</v>
      </c>
      <c r="C16" t="s">
        <v>1533</v>
      </c>
      <c r="D16" t="s">
        <v>2121</v>
      </c>
      <c r="E16" t="s">
        <v>2182</v>
      </c>
      <c r="F16" t="s">
        <v>277</v>
      </c>
      <c r="G16" t="s">
        <v>176</v>
      </c>
      <c r="H16" t="s">
        <v>2170</v>
      </c>
      <c r="I16" t="s">
        <v>2171</v>
      </c>
      <c r="J16" t="s">
        <v>2172</v>
      </c>
      <c r="K16" t="s">
        <v>1075</v>
      </c>
      <c r="L16" t="s">
        <v>1052</v>
      </c>
      <c r="M16" t="s">
        <v>174</v>
      </c>
      <c r="N16" t="s">
        <v>1077</v>
      </c>
      <c r="O16" t="s">
        <v>804</v>
      </c>
      <c r="P16" t="s">
        <v>691</v>
      </c>
      <c r="Q16" s="51" t="str">
        <f t="shared" si="0"/>
        <v>3</v>
      </c>
      <c r="R16" s="51" t="str">
        <f>IF(M16="","",IF(M16&lt;&gt;'Tabelas auxiliares'!$B$236,"FOLHA DE PESSOAL",IF(Q16='Tabelas auxiliares'!$A$237,"CUSTEIO",IF(Q16='Tabelas auxiliares'!$A$236,"INVESTIMENTO","ERRO - VERIFICAR"))))</f>
        <v>CUSTEIO</v>
      </c>
      <c r="S16" s="64">
        <f>IF(SUM(T16:X16)=0,"",SUM(T16:X16))</f>
        <v>60000</v>
      </c>
      <c r="V16" s="121">
        <v>60000</v>
      </c>
    </row>
    <row r="17" spans="1:24" x14ac:dyDescent="0.25">
      <c r="A17" t="s">
        <v>2168</v>
      </c>
      <c r="B17" t="s">
        <v>2169</v>
      </c>
      <c r="C17" t="s">
        <v>1533</v>
      </c>
      <c r="D17" t="s">
        <v>2121</v>
      </c>
      <c r="E17" t="s">
        <v>2183</v>
      </c>
      <c r="F17" t="s">
        <v>2184</v>
      </c>
      <c r="G17" t="s">
        <v>176</v>
      </c>
      <c r="H17" t="s">
        <v>2170</v>
      </c>
      <c r="I17" t="s">
        <v>2171</v>
      </c>
      <c r="J17" t="s">
        <v>2172</v>
      </c>
      <c r="K17" t="s">
        <v>1075</v>
      </c>
      <c r="L17" t="s">
        <v>1052</v>
      </c>
      <c r="M17" t="s">
        <v>174</v>
      </c>
      <c r="N17" t="s">
        <v>1077</v>
      </c>
      <c r="O17" t="s">
        <v>778</v>
      </c>
      <c r="P17" t="s">
        <v>943</v>
      </c>
      <c r="Q17" s="51" t="str">
        <f t="shared" si="0"/>
        <v>3</v>
      </c>
      <c r="R17" s="51" t="str">
        <f>IF(M17="","",IF(M17&lt;&gt;'Tabelas auxiliares'!$B$236,"FOLHA DE PESSOAL",IF(Q17='Tabelas auxiliares'!$A$237,"CUSTEIO",IF(Q17='Tabelas auxiliares'!$A$236,"INVESTIMENTO","ERRO - VERIFICAR"))))</f>
        <v>CUSTEIO</v>
      </c>
      <c r="S17" s="64">
        <f>IF(SUM(T17:X17)=0,"",SUM(T17:X17))</f>
        <v>90000</v>
      </c>
      <c r="V17" s="121">
        <v>90000</v>
      </c>
    </row>
    <row r="18" spans="1:24" x14ac:dyDescent="0.25">
      <c r="A18" t="s">
        <v>2168</v>
      </c>
      <c r="B18" t="s">
        <v>2169</v>
      </c>
      <c r="C18" t="s">
        <v>1533</v>
      </c>
      <c r="D18" t="s">
        <v>2121</v>
      </c>
      <c r="E18" t="s">
        <v>2185</v>
      </c>
      <c r="F18" t="s">
        <v>2186</v>
      </c>
      <c r="G18" t="s">
        <v>176</v>
      </c>
      <c r="H18" t="s">
        <v>2170</v>
      </c>
      <c r="I18" t="s">
        <v>2171</v>
      </c>
      <c r="J18" t="s">
        <v>2172</v>
      </c>
      <c r="K18" t="s">
        <v>1075</v>
      </c>
      <c r="L18" t="s">
        <v>1052</v>
      </c>
      <c r="M18" t="s">
        <v>174</v>
      </c>
      <c r="N18" t="s">
        <v>1077</v>
      </c>
      <c r="O18" t="s">
        <v>805</v>
      </c>
      <c r="P18" t="s">
        <v>983</v>
      </c>
      <c r="Q18" s="51" t="str">
        <f t="shared" si="0"/>
        <v>3</v>
      </c>
      <c r="R18" s="51" t="str">
        <f>IF(M18="","",IF(M18&lt;&gt;'Tabelas auxiliares'!$B$236,"FOLHA DE PESSOAL",IF(Q18='Tabelas auxiliares'!$A$237,"CUSTEIO",IF(Q18='Tabelas auxiliares'!$A$236,"INVESTIMENTO","ERRO - VERIFICAR"))))</f>
        <v>CUSTEIO</v>
      </c>
      <c r="S18" s="64">
        <f>IF(SUM(T18:X18)=0,"",SUM(T18:X18))</f>
        <v>15696</v>
      </c>
      <c r="V18" s="121">
        <v>15696</v>
      </c>
    </row>
    <row r="19" spans="1:24" x14ac:dyDescent="0.25">
      <c r="A19" t="s">
        <v>2168</v>
      </c>
      <c r="B19" t="s">
        <v>2169</v>
      </c>
      <c r="C19" t="s">
        <v>1999</v>
      </c>
      <c r="D19" t="s">
        <v>2104</v>
      </c>
      <c r="E19" t="s">
        <v>2187</v>
      </c>
      <c r="F19" t="s">
        <v>2188</v>
      </c>
      <c r="G19" t="s">
        <v>390</v>
      </c>
      <c r="H19" t="s">
        <v>2170</v>
      </c>
      <c r="I19" t="s">
        <v>2171</v>
      </c>
      <c r="J19" t="s">
        <v>2172</v>
      </c>
      <c r="K19" t="s">
        <v>1075</v>
      </c>
      <c r="L19" t="s">
        <v>1052</v>
      </c>
      <c r="M19" t="s">
        <v>174</v>
      </c>
      <c r="N19" t="s">
        <v>1077</v>
      </c>
      <c r="O19" t="s">
        <v>829</v>
      </c>
      <c r="P19" t="s">
        <v>714</v>
      </c>
      <c r="Q19" s="51" t="str">
        <f t="shared" si="0"/>
        <v>3</v>
      </c>
      <c r="R19" s="51" t="str">
        <f>IF(M19="","",IF(M19&lt;&gt;'Tabelas auxiliares'!$B$236,"FOLHA DE PESSOAL",IF(Q19='Tabelas auxiliares'!$A$237,"CUSTEIO",IF(Q19='Tabelas auxiliares'!$A$236,"INVESTIMENTO","ERRO - VERIFICAR"))))</f>
        <v>CUSTEIO</v>
      </c>
      <c r="S19" s="64">
        <f>IF(SUM(T19:X19)=0,"",SUM(T19:X19))</f>
        <v>40000</v>
      </c>
      <c r="V19" s="121">
        <v>40000</v>
      </c>
    </row>
    <row r="20" spans="1:24" x14ac:dyDescent="0.25">
      <c r="A20" t="s">
        <v>2168</v>
      </c>
      <c r="B20" t="s">
        <v>2169</v>
      </c>
      <c r="C20" t="s">
        <v>1999</v>
      </c>
      <c r="D20" t="s">
        <v>2104</v>
      </c>
      <c r="E20" t="s">
        <v>2189</v>
      </c>
      <c r="F20" t="s">
        <v>2188</v>
      </c>
      <c r="G20" t="s">
        <v>390</v>
      </c>
      <c r="H20" t="s">
        <v>2170</v>
      </c>
      <c r="I20" t="s">
        <v>2171</v>
      </c>
      <c r="J20" t="s">
        <v>2172</v>
      </c>
      <c r="K20" t="s">
        <v>1075</v>
      </c>
      <c r="L20" t="s">
        <v>1052</v>
      </c>
      <c r="M20" t="s">
        <v>174</v>
      </c>
      <c r="N20" t="s">
        <v>1077</v>
      </c>
      <c r="O20" t="s">
        <v>830</v>
      </c>
      <c r="P20" t="s">
        <v>715</v>
      </c>
      <c r="Q20" s="51" t="str">
        <f t="shared" si="0"/>
        <v>3</v>
      </c>
      <c r="R20" s="51" t="str">
        <f>IF(M20="","",IF(M20&lt;&gt;'Tabelas auxiliares'!$B$236,"FOLHA DE PESSOAL",IF(Q20='Tabelas auxiliares'!$A$237,"CUSTEIO",IF(Q20='Tabelas auxiliares'!$A$236,"INVESTIMENTO","ERRO - VERIFICAR"))))</f>
        <v>CUSTEIO</v>
      </c>
      <c r="S20" s="64">
        <f>IF(SUM(T20:X20)=0,"",SUM(T20:X20))</f>
        <v>25000</v>
      </c>
      <c r="V20" s="121">
        <v>25000</v>
      </c>
    </row>
    <row r="21" spans="1:24" x14ac:dyDescent="0.25">
      <c r="A21" t="s">
        <v>2168</v>
      </c>
      <c r="B21" t="s">
        <v>2169</v>
      </c>
      <c r="C21" t="s">
        <v>1097</v>
      </c>
      <c r="D21" t="s">
        <v>2190</v>
      </c>
      <c r="E21" t="s">
        <v>2191</v>
      </c>
      <c r="F21" t="s">
        <v>2192</v>
      </c>
      <c r="G21" t="s">
        <v>2193</v>
      </c>
      <c r="H21" t="s">
        <v>2170</v>
      </c>
      <c r="I21" t="s">
        <v>2171</v>
      </c>
      <c r="J21" t="s">
        <v>2172</v>
      </c>
      <c r="K21" t="s">
        <v>1075</v>
      </c>
      <c r="L21" t="s">
        <v>1052</v>
      </c>
      <c r="M21" t="s">
        <v>174</v>
      </c>
      <c r="N21" t="s">
        <v>1077</v>
      </c>
      <c r="O21" t="s">
        <v>721</v>
      </c>
      <c r="P21" t="s">
        <v>631</v>
      </c>
      <c r="Q21" s="51" t="str">
        <f t="shared" si="0"/>
        <v>3</v>
      </c>
      <c r="R21" s="51" t="str">
        <f>IF(M21="","",IF(M21&lt;&gt;'Tabelas auxiliares'!$B$236,"FOLHA DE PESSOAL",IF(Q21='Tabelas auxiliares'!$A$237,"CUSTEIO",IF(Q21='Tabelas auxiliares'!$A$236,"INVESTIMENTO","ERRO - VERIFICAR"))))</f>
        <v>CUSTEIO</v>
      </c>
      <c r="S21" s="64">
        <f>IF(SUM(T21:X21)=0,"",SUM(T21:X21))</f>
        <v>1210</v>
      </c>
      <c r="V21" s="121">
        <v>1210</v>
      </c>
    </row>
    <row r="22" spans="1:24" x14ac:dyDescent="0.25">
      <c r="A22" t="s">
        <v>2168</v>
      </c>
      <c r="B22" t="s">
        <v>2169</v>
      </c>
      <c r="C22" t="s">
        <v>1097</v>
      </c>
      <c r="D22" t="s">
        <v>2194</v>
      </c>
      <c r="E22" t="s">
        <v>2195</v>
      </c>
      <c r="F22" t="s">
        <v>2196</v>
      </c>
      <c r="G22" t="s">
        <v>2197</v>
      </c>
      <c r="H22" t="s">
        <v>2170</v>
      </c>
      <c r="I22" t="s">
        <v>2171</v>
      </c>
      <c r="J22" t="s">
        <v>2172</v>
      </c>
      <c r="K22" t="s">
        <v>1075</v>
      </c>
      <c r="L22" t="s">
        <v>1052</v>
      </c>
      <c r="M22" t="s">
        <v>174</v>
      </c>
      <c r="N22" t="s">
        <v>1077</v>
      </c>
      <c r="O22" t="s">
        <v>721</v>
      </c>
      <c r="P22" t="s">
        <v>631</v>
      </c>
      <c r="Q22" s="51" t="str">
        <f t="shared" si="0"/>
        <v>3</v>
      </c>
      <c r="R22" s="51" t="str">
        <f>IF(M22="","",IF(M22&lt;&gt;'Tabelas auxiliares'!$B$236,"FOLHA DE PESSOAL",IF(Q22='Tabelas auxiliares'!$A$237,"CUSTEIO",IF(Q22='Tabelas auxiliares'!$A$236,"INVESTIMENTO","ERRO - VERIFICAR"))))</f>
        <v>CUSTEIO</v>
      </c>
      <c r="S22" s="64">
        <f>IF(SUM(T22:X22)=0,"",SUM(T22:X22))</f>
        <v>1790</v>
      </c>
      <c r="V22" s="121">
        <v>1790</v>
      </c>
    </row>
    <row r="23" spans="1:24" x14ac:dyDescent="0.25">
      <c r="A23" t="s">
        <v>2198</v>
      </c>
      <c r="B23" t="s">
        <v>2199</v>
      </c>
      <c r="C23" t="s">
        <v>2137</v>
      </c>
      <c r="D23" t="s">
        <v>2138</v>
      </c>
      <c r="E23" t="s">
        <v>2138</v>
      </c>
      <c r="F23" t="s">
        <v>2137</v>
      </c>
      <c r="G23" t="s">
        <v>2137</v>
      </c>
      <c r="H23" t="s">
        <v>2200</v>
      </c>
      <c r="I23" t="s">
        <v>2171</v>
      </c>
      <c r="J23" t="s">
        <v>2201</v>
      </c>
      <c r="K23" t="s">
        <v>2202</v>
      </c>
      <c r="L23" t="s">
        <v>2203</v>
      </c>
      <c r="M23" t="s">
        <v>174</v>
      </c>
      <c r="N23" t="s">
        <v>2204</v>
      </c>
      <c r="O23" t="s">
        <v>2176</v>
      </c>
      <c r="P23" t="s">
        <v>2137</v>
      </c>
      <c r="Q23" s="51" t="str">
        <f t="shared" si="0"/>
        <v>3</v>
      </c>
      <c r="R23" s="51" t="str">
        <f>IF(M23="","",IF(M23&lt;&gt;'Tabelas auxiliares'!$B$236,"FOLHA DE PESSOAL",IF(Q23='Tabelas auxiliares'!$A$237,"CUSTEIO",IF(Q23='Tabelas auxiliares'!$A$236,"INVESTIMENTO","ERRO - VERIFICAR"))))</f>
        <v>CUSTEIO</v>
      </c>
      <c r="S23" s="64">
        <f>IF(SUM(T23:X23)=0,"",SUM(T23:X23))</f>
        <v>90000</v>
      </c>
      <c r="T23" s="121">
        <v>90000</v>
      </c>
    </row>
    <row r="24" spans="1:24" x14ac:dyDescent="0.25">
      <c r="A24" t="s">
        <v>2205</v>
      </c>
      <c r="B24" t="s">
        <v>2206</v>
      </c>
      <c r="C24" t="s">
        <v>2137</v>
      </c>
      <c r="D24" t="s">
        <v>2138</v>
      </c>
      <c r="E24" t="s">
        <v>2138</v>
      </c>
      <c r="F24" t="s">
        <v>2137</v>
      </c>
      <c r="G24" t="s">
        <v>2137</v>
      </c>
      <c r="H24" t="s">
        <v>2207</v>
      </c>
      <c r="I24" t="s">
        <v>178</v>
      </c>
      <c r="J24" t="s">
        <v>2208</v>
      </c>
      <c r="K24" t="s">
        <v>120</v>
      </c>
      <c r="L24" t="s">
        <v>2209</v>
      </c>
      <c r="M24" t="s">
        <v>174</v>
      </c>
      <c r="N24" t="s">
        <v>2210</v>
      </c>
      <c r="O24" t="s">
        <v>2152</v>
      </c>
      <c r="P24" t="s">
        <v>2137</v>
      </c>
      <c r="Q24" s="51" t="str">
        <f t="shared" si="0"/>
        <v>3</v>
      </c>
      <c r="R24" s="51" t="str">
        <f>IF(M24="","",IF(M24&lt;&gt;'Tabelas auxiliares'!$B$236,"FOLHA DE PESSOAL",IF(Q24='Tabelas auxiliares'!$A$237,"CUSTEIO",IF(Q24='Tabelas auxiliares'!$A$236,"INVESTIMENTO","ERRO - VERIFICAR"))))</f>
        <v>CUSTEIO</v>
      </c>
      <c r="S24" s="64">
        <f t="shared" ref="S5:S68" si="1">IF(SUM(T24:X24)=0,"",SUM(T24:X24))</f>
        <v>1474.38</v>
      </c>
      <c r="T24" s="121">
        <v>1474.38</v>
      </c>
    </row>
    <row r="25" spans="1:24" x14ac:dyDescent="0.25">
      <c r="Q25" s="51" t="str">
        <f t="shared" si="0"/>
        <v/>
      </c>
      <c r="R25" s="51" t="str">
        <f>IF(M25="","",IF(M25&lt;&gt;'Tabelas auxiliares'!$B$236,"FOLHA DE PESSOAL",IF(Q25='Tabelas auxiliares'!$A$237,"CUSTEIO",IF(Q25='Tabelas auxiliares'!$A$236,"INVESTIMENTO","ERRO - VERIFICAR"))))</f>
        <v/>
      </c>
      <c r="S25" s="64" t="str">
        <f t="shared" si="1"/>
        <v/>
      </c>
    </row>
    <row r="26" spans="1:24" x14ac:dyDescent="0.25">
      <c r="Q26" s="51" t="str">
        <f t="shared" si="0"/>
        <v/>
      </c>
      <c r="R26" s="51" t="str">
        <f>IF(M26="","",IF(M26&lt;&gt;'Tabelas auxiliares'!$B$236,"FOLHA DE PESSOAL",IF(Q26='Tabelas auxiliares'!$A$237,"CUSTEIO",IF(Q26='Tabelas auxiliares'!$A$236,"INVESTIMENTO","ERRO - VERIFICAR"))))</f>
        <v/>
      </c>
      <c r="S26" s="64" t="str">
        <f t="shared" si="1"/>
        <v/>
      </c>
      <c r="T26" s="44"/>
      <c r="U26" s="44"/>
      <c r="V26" s="44"/>
      <c r="X26" s="44"/>
    </row>
    <row r="27" spans="1:24" x14ac:dyDescent="0.25">
      <c r="Q27" s="51" t="str">
        <f t="shared" si="0"/>
        <v/>
      </c>
      <c r="R27" s="51" t="str">
        <f>IF(M27="","",IF(M27&lt;&gt;'Tabelas auxiliares'!$B$236,"FOLHA DE PESSOAL",IF(Q27='Tabelas auxiliares'!$A$237,"CUSTEIO",IF(Q27='Tabelas auxiliares'!$A$236,"INVESTIMENTO","ERRO - VERIFICAR"))))</f>
        <v/>
      </c>
      <c r="S27" s="64" t="str">
        <f t="shared" si="1"/>
        <v/>
      </c>
      <c r="T27" s="44"/>
      <c r="U27" s="44"/>
      <c r="V27" s="44"/>
      <c r="X27" s="44"/>
    </row>
    <row r="28" spans="1:24" x14ac:dyDescent="0.25">
      <c r="Q28" s="51" t="str">
        <f t="shared" si="0"/>
        <v/>
      </c>
      <c r="R28" s="51" t="str">
        <f>IF(M28="","",IF(M28&lt;&gt;'Tabelas auxiliares'!$B$236,"FOLHA DE PESSOAL",IF(Q28='Tabelas auxiliares'!$A$237,"CUSTEIO",IF(Q28='Tabelas auxiliares'!$A$236,"INVESTIMENTO","ERRO - VERIFICAR"))))</f>
        <v/>
      </c>
      <c r="S28" s="64" t="str">
        <f t="shared" si="1"/>
        <v/>
      </c>
    </row>
    <row r="29" spans="1:24" x14ac:dyDescent="0.25">
      <c r="Q29" s="51" t="str">
        <f t="shared" si="0"/>
        <v/>
      </c>
      <c r="R29" s="51" t="str">
        <f>IF(M29="","",IF(M29&lt;&gt;'Tabelas auxiliares'!$B$236,"FOLHA DE PESSOAL",IF(Q29='Tabelas auxiliares'!$A$237,"CUSTEIO",IF(Q29='Tabelas auxiliares'!$A$236,"INVESTIMENTO","ERRO - VERIFICAR"))))</f>
        <v/>
      </c>
      <c r="S29" s="64" t="str">
        <f t="shared" si="1"/>
        <v/>
      </c>
      <c r="T29" s="44"/>
      <c r="U29" s="44"/>
      <c r="V29" s="44"/>
      <c r="X29" s="44"/>
    </row>
    <row r="30" spans="1:24" x14ac:dyDescent="0.25">
      <c r="Q30" s="51" t="str">
        <f t="shared" si="0"/>
        <v/>
      </c>
      <c r="R30" s="51" t="str">
        <f>IF(M30="","",IF(M30&lt;&gt;'Tabelas auxiliares'!$B$236,"FOLHA DE PESSOAL",IF(Q30='Tabelas auxiliares'!$A$237,"CUSTEIO",IF(Q30='Tabelas auxiliares'!$A$236,"INVESTIMENTO","ERRO - VERIFICAR"))))</f>
        <v/>
      </c>
      <c r="S30" s="64" t="str">
        <f t="shared" si="1"/>
        <v/>
      </c>
    </row>
    <row r="31" spans="1:24" x14ac:dyDescent="0.25">
      <c r="Q31" s="51" t="str">
        <f t="shared" si="0"/>
        <v/>
      </c>
      <c r="R31" s="51" t="str">
        <f>IF(M31="","",IF(M31&lt;&gt;'Tabelas auxiliares'!$B$236,"FOLHA DE PESSOAL",IF(Q31='Tabelas auxiliares'!$A$237,"CUSTEIO",IF(Q31='Tabelas auxiliares'!$A$236,"INVESTIMENTO","ERRO - VERIFICAR"))))</f>
        <v/>
      </c>
      <c r="S31" s="64" t="str">
        <f t="shared" si="1"/>
        <v/>
      </c>
    </row>
    <row r="32" spans="1:24" x14ac:dyDescent="0.25">
      <c r="Q32" s="51" t="str">
        <f t="shared" si="0"/>
        <v/>
      </c>
      <c r="R32" s="51" t="str">
        <f>IF(M32="","",IF(M32&lt;&gt;'Tabelas auxiliares'!$B$236,"FOLHA DE PESSOAL",IF(Q32='Tabelas auxiliares'!$A$237,"CUSTEIO",IF(Q32='Tabelas auxiliares'!$A$236,"INVESTIMENTO","ERRO - VERIFICAR"))))</f>
        <v/>
      </c>
      <c r="S32" s="64" t="str">
        <f t="shared" si="1"/>
        <v/>
      </c>
    </row>
    <row r="33" spans="17:24" x14ac:dyDescent="0.25">
      <c r="Q33" s="51" t="str">
        <f t="shared" si="0"/>
        <v/>
      </c>
      <c r="R33" s="51" t="str">
        <f>IF(M33="","",IF(M33&lt;&gt;'Tabelas auxiliares'!$B$236,"FOLHA DE PESSOAL",IF(Q33='Tabelas auxiliares'!$A$237,"CUSTEIO",IF(Q33='Tabelas auxiliares'!$A$236,"INVESTIMENTO","ERRO - VERIFICAR"))))</f>
        <v/>
      </c>
      <c r="S33" s="64" t="str">
        <f t="shared" si="1"/>
        <v/>
      </c>
    </row>
    <row r="34" spans="17:24" x14ac:dyDescent="0.25">
      <c r="Q34" s="51" t="str">
        <f t="shared" si="0"/>
        <v/>
      </c>
      <c r="R34" s="51" t="str">
        <f>IF(M34="","",IF(M34&lt;&gt;'Tabelas auxiliares'!$B$236,"FOLHA DE PESSOAL",IF(Q34='Tabelas auxiliares'!$A$237,"CUSTEIO",IF(Q34='Tabelas auxiliares'!$A$236,"INVESTIMENTO","ERRO - VERIFICAR"))))</f>
        <v/>
      </c>
      <c r="S34" s="64" t="str">
        <f t="shared" si="1"/>
        <v/>
      </c>
      <c r="T34" s="44"/>
      <c r="U34" s="44"/>
      <c r="V34" s="44"/>
      <c r="X34" s="44"/>
    </row>
    <row r="35" spans="17:24" x14ac:dyDescent="0.25">
      <c r="Q35" s="51" t="str">
        <f t="shared" si="0"/>
        <v/>
      </c>
      <c r="R35" s="51" t="str">
        <f>IF(M35="","",IF(M35&lt;&gt;'Tabelas auxiliares'!$B$236,"FOLHA DE PESSOAL",IF(Q35='Tabelas auxiliares'!$A$237,"CUSTEIO",IF(Q35='Tabelas auxiliares'!$A$236,"INVESTIMENTO","ERRO - VERIFICAR"))))</f>
        <v/>
      </c>
      <c r="S35" s="64" t="str">
        <f t="shared" si="1"/>
        <v/>
      </c>
    </row>
    <row r="36" spans="17:24" x14ac:dyDescent="0.25">
      <c r="Q36" s="51" t="str">
        <f t="shared" si="0"/>
        <v/>
      </c>
      <c r="R36" s="51" t="str">
        <f>IF(M36="","",IF(M36&lt;&gt;'Tabelas auxiliares'!$B$236,"FOLHA DE PESSOAL",IF(Q36='Tabelas auxiliares'!$A$237,"CUSTEIO",IF(Q36='Tabelas auxiliares'!$A$236,"INVESTIMENTO","ERRO - VERIFICAR"))))</f>
        <v/>
      </c>
      <c r="S36" s="64" t="str">
        <f t="shared" si="1"/>
        <v/>
      </c>
    </row>
    <row r="37" spans="17:24" x14ac:dyDescent="0.25">
      <c r="Q37" s="51" t="str">
        <f t="shared" si="0"/>
        <v/>
      </c>
      <c r="R37" s="51" t="str">
        <f>IF(M37="","",IF(M37&lt;&gt;'Tabelas auxiliares'!$B$236,"FOLHA DE PESSOAL",IF(Q37='Tabelas auxiliares'!$A$237,"CUSTEIO",IF(Q37='Tabelas auxiliares'!$A$236,"INVESTIMENTO","ERRO - VERIFICAR"))))</f>
        <v/>
      </c>
      <c r="S37" s="64" t="str">
        <f t="shared" si="1"/>
        <v/>
      </c>
      <c r="T37" s="44"/>
      <c r="U37" s="44"/>
      <c r="V37" s="44"/>
      <c r="X37" s="44"/>
    </row>
    <row r="38" spans="17:24" x14ac:dyDescent="0.25">
      <c r="Q38" s="51" t="str">
        <f t="shared" si="0"/>
        <v/>
      </c>
      <c r="R38" s="51" t="str">
        <f>IF(M38="","",IF(M38&lt;&gt;'Tabelas auxiliares'!$B$236,"FOLHA DE PESSOAL",IF(Q38='Tabelas auxiliares'!$A$237,"CUSTEIO",IF(Q38='Tabelas auxiliares'!$A$236,"INVESTIMENTO","ERRO - VERIFICAR"))))</f>
        <v/>
      </c>
      <c r="S38" s="64" t="str">
        <f t="shared" si="1"/>
        <v/>
      </c>
    </row>
    <row r="39" spans="17:24" x14ac:dyDescent="0.25">
      <c r="Q39" s="51" t="str">
        <f t="shared" si="0"/>
        <v/>
      </c>
      <c r="R39" s="51" t="str">
        <f>IF(M39="","",IF(M39&lt;&gt;'Tabelas auxiliares'!$B$236,"FOLHA DE PESSOAL",IF(Q39='Tabelas auxiliares'!$A$237,"CUSTEIO",IF(Q39='Tabelas auxiliares'!$A$236,"INVESTIMENTO","ERRO - VERIFICAR"))))</f>
        <v/>
      </c>
      <c r="S39" s="64" t="str">
        <f t="shared" si="1"/>
        <v/>
      </c>
    </row>
    <row r="40" spans="17:24" x14ac:dyDescent="0.25">
      <c r="Q40" s="51" t="str">
        <f t="shared" si="0"/>
        <v/>
      </c>
      <c r="R40" s="51" t="str">
        <f>IF(M40="","",IF(M40&lt;&gt;'Tabelas auxiliares'!$B$236,"FOLHA DE PESSOAL",IF(Q40='Tabelas auxiliares'!$A$237,"CUSTEIO",IF(Q40='Tabelas auxiliares'!$A$236,"INVESTIMENTO","ERRO - VERIFICAR"))))</f>
        <v/>
      </c>
      <c r="S40" s="64" t="str">
        <f t="shared" si="1"/>
        <v/>
      </c>
    </row>
    <row r="41" spans="17:24" x14ac:dyDescent="0.25">
      <c r="Q41" s="51" t="str">
        <f t="shared" si="0"/>
        <v/>
      </c>
      <c r="R41" s="51" t="str">
        <f>IF(M41="","",IF(M41&lt;&gt;'Tabelas auxiliares'!$B$236,"FOLHA DE PESSOAL",IF(Q41='Tabelas auxiliares'!$A$237,"CUSTEIO",IF(Q41='Tabelas auxiliares'!$A$236,"INVESTIMENTO","ERRO - VERIFICAR"))))</f>
        <v/>
      </c>
      <c r="S41" s="64" t="str">
        <f t="shared" si="1"/>
        <v/>
      </c>
      <c r="W41" s="44"/>
    </row>
    <row r="42" spans="17:24" x14ac:dyDescent="0.25">
      <c r="Q42" s="51" t="str">
        <f t="shared" si="0"/>
        <v/>
      </c>
      <c r="R42" s="51" t="str">
        <f>IF(M42="","",IF(M42&lt;&gt;'Tabelas auxiliares'!$B$236,"FOLHA DE PESSOAL",IF(Q42='Tabelas auxiliares'!$A$237,"CUSTEIO",IF(Q42='Tabelas auxiliares'!$A$236,"INVESTIMENTO","ERRO - VERIFICAR"))))</f>
        <v/>
      </c>
      <c r="S42" s="64" t="str">
        <f t="shared" si="1"/>
        <v/>
      </c>
      <c r="W42" s="44"/>
    </row>
    <row r="43" spans="17:24" x14ac:dyDescent="0.25">
      <c r="Q43" s="51" t="str">
        <f t="shared" si="0"/>
        <v/>
      </c>
      <c r="R43" s="51" t="str">
        <f>IF(M43="","",IF(M43&lt;&gt;'Tabelas auxiliares'!$B$236,"FOLHA DE PESSOAL",IF(Q43='Tabelas auxiliares'!$A$237,"CUSTEIO",IF(Q43='Tabelas auxiliares'!$A$236,"INVESTIMENTO","ERRO - VERIFICAR"))))</f>
        <v/>
      </c>
      <c r="S43" s="64" t="str">
        <f t="shared" si="1"/>
        <v/>
      </c>
      <c r="T43" s="44"/>
      <c r="U43" s="44"/>
      <c r="V43" s="44"/>
      <c r="W43" s="44"/>
      <c r="X43" s="44"/>
    </row>
    <row r="44" spans="17:24" x14ac:dyDescent="0.25">
      <c r="Q44" s="51" t="str">
        <f t="shared" si="0"/>
        <v/>
      </c>
      <c r="R44" s="51" t="str">
        <f>IF(M44="","",IF(M44&lt;&gt;'Tabelas auxiliares'!$B$236,"FOLHA DE PESSOAL",IF(Q44='Tabelas auxiliares'!$A$237,"CUSTEIO",IF(Q44='Tabelas auxiliares'!$A$236,"INVESTIMENTO","ERRO - VERIFICAR"))))</f>
        <v/>
      </c>
      <c r="S44" s="64" t="str">
        <f t="shared" si="1"/>
        <v/>
      </c>
      <c r="T44" s="44"/>
      <c r="U44" s="44"/>
      <c r="V44" s="44"/>
      <c r="W44" s="44"/>
      <c r="X44" s="44"/>
    </row>
    <row r="45" spans="17:24" x14ac:dyDescent="0.25">
      <c r="Q45" s="51" t="str">
        <f t="shared" si="0"/>
        <v/>
      </c>
      <c r="R45" s="51" t="str">
        <f>IF(M45="","",IF(M45&lt;&gt;'Tabelas auxiliares'!$B$236,"FOLHA DE PESSOAL",IF(Q45='Tabelas auxiliares'!$A$237,"CUSTEIO",IF(Q45='Tabelas auxiliares'!$A$236,"INVESTIMENTO","ERRO - VERIFICAR"))))</f>
        <v/>
      </c>
      <c r="S45" s="64" t="str">
        <f t="shared" si="1"/>
        <v/>
      </c>
      <c r="W45" s="44"/>
    </row>
    <row r="46" spans="17:24" x14ac:dyDescent="0.25">
      <c r="Q46" s="51" t="str">
        <f t="shared" si="0"/>
        <v/>
      </c>
      <c r="R46" s="51" t="str">
        <f>IF(M46="","",IF(M46&lt;&gt;'Tabelas auxiliares'!$B$236,"FOLHA DE PESSOAL",IF(Q46='Tabelas auxiliares'!$A$237,"CUSTEIO",IF(Q46='Tabelas auxiliares'!$A$236,"INVESTIMENTO","ERRO - VERIFICAR"))))</f>
        <v/>
      </c>
      <c r="S46" s="64" t="str">
        <f t="shared" si="1"/>
        <v/>
      </c>
      <c r="T46" s="44"/>
      <c r="U46" s="44"/>
      <c r="V46" s="44"/>
      <c r="W46" s="44"/>
      <c r="X46" s="44"/>
    </row>
    <row r="47" spans="17:24" x14ac:dyDescent="0.25">
      <c r="Q47" s="51" t="str">
        <f t="shared" si="0"/>
        <v/>
      </c>
      <c r="R47" s="51" t="str">
        <f>IF(M47="","",IF(M47&lt;&gt;'Tabelas auxiliares'!$B$236,"FOLHA DE PESSOAL",IF(Q47='Tabelas auxiliares'!$A$237,"CUSTEIO",IF(Q47='Tabelas auxiliares'!$A$236,"INVESTIMENTO","ERRO - VERIFICAR"))))</f>
        <v/>
      </c>
      <c r="S47" s="64" t="str">
        <f t="shared" si="1"/>
        <v/>
      </c>
      <c r="T47" s="44"/>
      <c r="U47" s="44"/>
      <c r="V47" s="44"/>
      <c r="X47" s="44"/>
    </row>
    <row r="48" spans="17:24" x14ac:dyDescent="0.25">
      <c r="Q48" s="51" t="str">
        <f t="shared" si="0"/>
        <v/>
      </c>
      <c r="R48" s="51" t="str">
        <f>IF(M48="","",IF(M48&lt;&gt;'Tabelas auxiliares'!$B$236,"FOLHA DE PESSOAL",IF(Q48='Tabelas auxiliares'!$A$237,"CUSTEIO",IF(Q48='Tabelas auxiliares'!$A$236,"INVESTIMENTO","ERRO - VERIFICAR"))))</f>
        <v/>
      </c>
      <c r="S48" s="64" t="str">
        <f t="shared" si="1"/>
        <v/>
      </c>
      <c r="W48" s="44"/>
    </row>
    <row r="49" spans="17:24" x14ac:dyDescent="0.25">
      <c r="Q49" s="51" t="str">
        <f t="shared" si="0"/>
        <v/>
      </c>
      <c r="R49" s="51" t="str">
        <f>IF(M49="","",IF(M49&lt;&gt;'Tabelas auxiliares'!$B$236,"FOLHA DE PESSOAL",IF(Q49='Tabelas auxiliares'!$A$237,"CUSTEIO",IF(Q49='Tabelas auxiliares'!$A$236,"INVESTIMENTO","ERRO - VERIFICAR"))))</f>
        <v/>
      </c>
      <c r="S49" s="64" t="str">
        <f t="shared" si="1"/>
        <v/>
      </c>
      <c r="W49" s="44"/>
    </row>
    <row r="50" spans="17:24" x14ac:dyDescent="0.25">
      <c r="Q50" s="51" t="str">
        <f t="shared" si="0"/>
        <v/>
      </c>
      <c r="R50" s="51" t="str">
        <f>IF(M50="","",IF(M50&lt;&gt;'Tabelas auxiliares'!$B$236,"FOLHA DE PESSOAL",IF(Q50='Tabelas auxiliares'!$A$237,"CUSTEIO",IF(Q50='Tabelas auxiliares'!$A$236,"INVESTIMENTO","ERRO - VERIFICAR"))))</f>
        <v/>
      </c>
      <c r="S50" s="64" t="str">
        <f t="shared" si="1"/>
        <v/>
      </c>
    </row>
    <row r="51" spans="17:24" x14ac:dyDescent="0.25">
      <c r="Q51" s="51" t="str">
        <f t="shared" si="0"/>
        <v/>
      </c>
      <c r="R51" s="51" t="str">
        <f>IF(M51="","",IF(M51&lt;&gt;'Tabelas auxiliares'!$B$236,"FOLHA DE PESSOAL",IF(Q51='Tabelas auxiliares'!$A$237,"CUSTEIO",IF(Q51='Tabelas auxiliares'!$A$236,"INVESTIMENTO","ERRO - VERIFICAR"))))</f>
        <v/>
      </c>
      <c r="S51" s="64" t="str">
        <f t="shared" si="1"/>
        <v/>
      </c>
    </row>
    <row r="52" spans="17:24" x14ac:dyDescent="0.25">
      <c r="Q52" s="51" t="str">
        <f t="shared" si="0"/>
        <v/>
      </c>
      <c r="R52" s="51" t="str">
        <f>IF(M52="","",IF(M52&lt;&gt;'Tabelas auxiliares'!$B$236,"FOLHA DE PESSOAL",IF(Q52='Tabelas auxiliares'!$A$237,"CUSTEIO",IF(Q52='Tabelas auxiliares'!$A$236,"INVESTIMENTO","ERRO - VERIFICAR"))))</f>
        <v/>
      </c>
      <c r="S52" s="64" t="str">
        <f t="shared" si="1"/>
        <v/>
      </c>
      <c r="T52" s="44"/>
      <c r="U52" s="44"/>
      <c r="V52" s="44"/>
      <c r="X52" s="44"/>
    </row>
    <row r="53" spans="17:24" x14ac:dyDescent="0.25">
      <c r="Q53" s="51" t="str">
        <f t="shared" si="0"/>
        <v/>
      </c>
      <c r="R53" s="51" t="str">
        <f>IF(M53="","",IF(M53&lt;&gt;'Tabelas auxiliares'!$B$236,"FOLHA DE PESSOAL",IF(Q53='Tabelas auxiliares'!$A$237,"CUSTEIO",IF(Q53='Tabelas auxiliares'!$A$236,"INVESTIMENTO","ERRO - VERIFICAR"))))</f>
        <v/>
      </c>
      <c r="S53" s="64" t="str">
        <f t="shared" si="1"/>
        <v/>
      </c>
      <c r="T53" s="44"/>
      <c r="U53" s="44"/>
      <c r="V53" s="44"/>
      <c r="W53" s="44"/>
      <c r="X53" s="44"/>
    </row>
    <row r="54" spans="17:24" x14ac:dyDescent="0.25">
      <c r="Q54" s="51" t="str">
        <f t="shared" si="0"/>
        <v/>
      </c>
      <c r="R54" s="51" t="str">
        <f>IF(M54="","",IF(M54&lt;&gt;'Tabelas auxiliares'!$B$236,"FOLHA DE PESSOAL",IF(Q54='Tabelas auxiliares'!$A$237,"CUSTEIO",IF(Q54='Tabelas auxiliares'!$A$236,"INVESTIMENTO","ERRO - VERIFICAR"))))</f>
        <v/>
      </c>
      <c r="S54" s="64" t="str">
        <f t="shared" si="1"/>
        <v/>
      </c>
      <c r="T54" s="44"/>
      <c r="U54" s="44"/>
      <c r="V54" s="44"/>
      <c r="X54" s="44"/>
    </row>
    <row r="55" spans="17:24" x14ac:dyDescent="0.25">
      <c r="Q55" s="51" t="str">
        <f t="shared" si="0"/>
        <v/>
      </c>
      <c r="R55" s="51" t="str">
        <f>IF(M55="","",IF(M55&lt;&gt;'Tabelas auxiliares'!$B$236,"FOLHA DE PESSOAL",IF(Q55='Tabelas auxiliares'!$A$237,"CUSTEIO",IF(Q55='Tabelas auxiliares'!$A$236,"INVESTIMENTO","ERRO - VERIFICAR"))))</f>
        <v/>
      </c>
      <c r="S55" s="64" t="str">
        <f t="shared" si="1"/>
        <v/>
      </c>
      <c r="T55" s="44"/>
      <c r="U55" s="44"/>
      <c r="V55" s="44"/>
      <c r="X55" s="44"/>
    </row>
    <row r="56" spans="17:24" x14ac:dyDescent="0.25">
      <c r="Q56" s="51" t="str">
        <f t="shared" si="0"/>
        <v/>
      </c>
      <c r="R56" s="51" t="str">
        <f>IF(M56="","",IF(M56&lt;&gt;'Tabelas auxiliares'!$B$236,"FOLHA DE PESSOAL",IF(Q56='Tabelas auxiliares'!$A$237,"CUSTEIO",IF(Q56='Tabelas auxiliares'!$A$236,"INVESTIMENTO","ERRO - VERIFICAR"))))</f>
        <v/>
      </c>
      <c r="S56" s="64" t="str">
        <f t="shared" si="1"/>
        <v/>
      </c>
      <c r="T56" s="44"/>
      <c r="U56" s="44"/>
      <c r="V56" s="44"/>
      <c r="X56" s="44"/>
    </row>
    <row r="57" spans="17:24" x14ac:dyDescent="0.25">
      <c r="Q57" s="51" t="str">
        <f t="shared" si="0"/>
        <v/>
      </c>
      <c r="R57" s="51" t="str">
        <f>IF(M57="","",IF(M57&lt;&gt;'Tabelas auxiliares'!$B$236,"FOLHA DE PESSOAL",IF(Q57='Tabelas auxiliares'!$A$237,"CUSTEIO",IF(Q57='Tabelas auxiliares'!$A$236,"INVESTIMENTO","ERRO - VERIFICAR"))))</f>
        <v/>
      </c>
      <c r="S57" s="64" t="str">
        <f t="shared" si="1"/>
        <v/>
      </c>
    </row>
    <row r="58" spans="17:24" x14ac:dyDescent="0.25">
      <c r="Q58" s="51" t="str">
        <f t="shared" si="0"/>
        <v/>
      </c>
      <c r="R58" s="51" t="str">
        <f>IF(M58="","",IF(M58&lt;&gt;'Tabelas auxiliares'!$B$236,"FOLHA DE PESSOAL",IF(Q58='Tabelas auxiliares'!$A$237,"CUSTEIO",IF(Q58='Tabelas auxiliares'!$A$236,"INVESTIMENTO","ERRO - VERIFICAR"))))</f>
        <v/>
      </c>
      <c r="S58" s="64" t="str">
        <f t="shared" si="1"/>
        <v/>
      </c>
      <c r="T58" s="44"/>
      <c r="U58" s="44"/>
      <c r="V58" s="44"/>
      <c r="X58" s="44"/>
    </row>
    <row r="59" spans="17:24" x14ac:dyDescent="0.25">
      <c r="Q59" s="51" t="str">
        <f t="shared" si="0"/>
        <v/>
      </c>
      <c r="R59" s="51" t="str">
        <f>IF(M59="","",IF(M59&lt;&gt;'Tabelas auxiliares'!$B$236,"FOLHA DE PESSOAL",IF(Q59='Tabelas auxiliares'!$A$237,"CUSTEIO",IF(Q59='Tabelas auxiliares'!$A$236,"INVESTIMENTO","ERRO - VERIFICAR"))))</f>
        <v/>
      </c>
      <c r="S59" s="64" t="str">
        <f t="shared" si="1"/>
        <v/>
      </c>
      <c r="T59" s="44"/>
      <c r="U59" s="44"/>
      <c r="V59" s="44"/>
      <c r="X59" s="44"/>
    </row>
    <row r="60" spans="17:24" x14ac:dyDescent="0.25">
      <c r="Q60" s="51" t="str">
        <f t="shared" si="0"/>
        <v/>
      </c>
      <c r="R60" s="51" t="str">
        <f>IF(M60="","",IF(M60&lt;&gt;'Tabelas auxiliares'!$B$236,"FOLHA DE PESSOAL",IF(Q60='Tabelas auxiliares'!$A$237,"CUSTEIO",IF(Q60='Tabelas auxiliares'!$A$236,"INVESTIMENTO","ERRO - VERIFICAR"))))</f>
        <v/>
      </c>
      <c r="S60" s="64" t="str">
        <f t="shared" si="1"/>
        <v/>
      </c>
      <c r="T60" s="44"/>
      <c r="U60" s="44"/>
      <c r="V60" s="44"/>
      <c r="X60" s="44"/>
    </row>
    <row r="61" spans="17:24" x14ac:dyDescent="0.25">
      <c r="Q61" s="51" t="str">
        <f t="shared" si="0"/>
        <v/>
      </c>
      <c r="R61" s="51" t="str">
        <f>IF(M61="","",IF(M61&lt;&gt;'Tabelas auxiliares'!$B$236,"FOLHA DE PESSOAL",IF(Q61='Tabelas auxiliares'!$A$237,"CUSTEIO",IF(Q61='Tabelas auxiliares'!$A$236,"INVESTIMENTO","ERRO - VERIFICAR"))))</f>
        <v/>
      </c>
      <c r="S61" s="64" t="str">
        <f t="shared" si="1"/>
        <v/>
      </c>
      <c r="T61" s="44"/>
      <c r="U61" s="44"/>
      <c r="V61" s="44"/>
      <c r="X61" s="44"/>
    </row>
    <row r="62" spans="17:24" x14ac:dyDescent="0.25">
      <c r="Q62" s="51" t="str">
        <f t="shared" si="0"/>
        <v/>
      </c>
      <c r="R62" s="51" t="str">
        <f>IF(M62="","",IF(M62&lt;&gt;'Tabelas auxiliares'!$B$236,"FOLHA DE PESSOAL",IF(Q62='Tabelas auxiliares'!$A$237,"CUSTEIO",IF(Q62='Tabelas auxiliares'!$A$236,"INVESTIMENTO","ERRO - VERIFICAR"))))</f>
        <v/>
      </c>
      <c r="S62" s="64" t="str">
        <f t="shared" si="1"/>
        <v/>
      </c>
    </row>
    <row r="63" spans="17:24" x14ac:dyDescent="0.25">
      <c r="Q63" s="51" t="str">
        <f t="shared" si="0"/>
        <v/>
      </c>
      <c r="R63" s="51" t="str">
        <f>IF(M63="","",IF(M63&lt;&gt;'Tabelas auxiliares'!$B$236,"FOLHA DE PESSOAL",IF(Q63='Tabelas auxiliares'!$A$237,"CUSTEIO",IF(Q63='Tabelas auxiliares'!$A$236,"INVESTIMENTO","ERRO - VERIFICAR"))))</f>
        <v/>
      </c>
      <c r="S63" s="64" t="str">
        <f t="shared" si="1"/>
        <v/>
      </c>
      <c r="T63" s="44"/>
      <c r="U63" s="44"/>
      <c r="V63" s="44"/>
      <c r="W63" s="44"/>
      <c r="X63" s="44"/>
    </row>
    <row r="64" spans="17:24" x14ac:dyDescent="0.25">
      <c r="Q64" s="51" t="str">
        <f t="shared" si="0"/>
        <v/>
      </c>
      <c r="R64" s="51" t="str">
        <f>IF(M64="","",IF(M64&lt;&gt;'Tabelas auxiliares'!$B$236,"FOLHA DE PESSOAL",IF(Q64='Tabelas auxiliares'!$A$237,"CUSTEIO",IF(Q64='Tabelas auxiliares'!$A$236,"INVESTIMENTO","ERRO - VERIFICAR"))))</f>
        <v/>
      </c>
      <c r="S64" s="64" t="str">
        <f t="shared" si="1"/>
        <v/>
      </c>
      <c r="T64" s="44"/>
      <c r="U64" s="44"/>
      <c r="V64" s="44"/>
      <c r="W64" s="44"/>
      <c r="X64" s="44"/>
    </row>
    <row r="65" spans="17:24" x14ac:dyDescent="0.25">
      <c r="Q65" s="51" t="str">
        <f t="shared" si="0"/>
        <v/>
      </c>
      <c r="R65" s="51" t="str">
        <f>IF(M65="","",IF(M65&lt;&gt;'Tabelas auxiliares'!$B$236,"FOLHA DE PESSOAL",IF(Q65='Tabelas auxiliares'!$A$237,"CUSTEIO",IF(Q65='Tabelas auxiliares'!$A$236,"INVESTIMENTO","ERRO - VERIFICAR"))))</f>
        <v/>
      </c>
      <c r="S65" s="64" t="str">
        <f t="shared" si="1"/>
        <v/>
      </c>
      <c r="T65" s="44"/>
      <c r="U65" s="44"/>
      <c r="V65" s="44"/>
      <c r="W65" s="44"/>
      <c r="X65" s="44"/>
    </row>
    <row r="66" spans="17:24" x14ac:dyDescent="0.25">
      <c r="Q66" s="51" t="str">
        <f t="shared" si="0"/>
        <v/>
      </c>
      <c r="R66" s="51" t="str">
        <f>IF(M66="","",IF(M66&lt;&gt;'Tabelas auxiliares'!$B$236,"FOLHA DE PESSOAL",IF(Q66='Tabelas auxiliares'!$A$237,"CUSTEIO",IF(Q66='Tabelas auxiliares'!$A$236,"INVESTIMENTO","ERRO - VERIFICAR"))))</f>
        <v/>
      </c>
      <c r="S66" s="64" t="str">
        <f t="shared" si="1"/>
        <v/>
      </c>
      <c r="W66" s="44"/>
    </row>
    <row r="67" spans="17:24" x14ac:dyDescent="0.25">
      <c r="Q67" s="51" t="str">
        <f t="shared" si="0"/>
        <v/>
      </c>
      <c r="R67" s="51" t="str">
        <f>IF(M67="","",IF(M67&lt;&gt;'Tabelas auxiliares'!$B$236,"FOLHA DE PESSOAL",IF(Q67='Tabelas auxiliares'!$A$237,"CUSTEIO",IF(Q67='Tabelas auxiliares'!$A$236,"INVESTIMENTO","ERRO - VERIFICAR"))))</f>
        <v/>
      </c>
      <c r="S67" s="64" t="str">
        <f t="shared" si="1"/>
        <v/>
      </c>
      <c r="T67" s="44"/>
      <c r="U67" s="44"/>
      <c r="V67" s="44"/>
      <c r="W67" s="44"/>
      <c r="X67" s="44"/>
    </row>
    <row r="68" spans="17:24" x14ac:dyDescent="0.25">
      <c r="Q68" s="51" t="str">
        <f t="shared" ref="Q68:Q131" si="2">LEFT(O68,1)</f>
        <v/>
      </c>
      <c r="R68" s="51" t="str">
        <f>IF(M68="","",IF(M68&lt;&gt;'Tabelas auxiliares'!$B$236,"FOLHA DE PESSOAL",IF(Q68='Tabelas auxiliares'!$A$237,"CUSTEIO",IF(Q68='Tabelas auxiliares'!$A$236,"INVESTIMENTO","ERRO - VERIFICAR"))))</f>
        <v/>
      </c>
      <c r="S68" s="64" t="str">
        <f t="shared" si="1"/>
        <v/>
      </c>
      <c r="T68" s="44"/>
      <c r="U68" s="44"/>
      <c r="V68" s="44"/>
      <c r="W68" s="44"/>
      <c r="X68" s="44"/>
    </row>
    <row r="69" spans="17:24" x14ac:dyDescent="0.25">
      <c r="Q69" s="51" t="str">
        <f t="shared" si="2"/>
        <v/>
      </c>
      <c r="R69" s="51" t="str">
        <f>IF(M69="","",IF(M69&lt;&gt;'Tabelas auxiliares'!$B$236,"FOLHA DE PESSOAL",IF(Q69='Tabelas auxiliares'!$A$237,"CUSTEIO",IF(Q69='Tabelas auxiliares'!$A$236,"INVESTIMENTO","ERRO - VERIFICAR"))))</f>
        <v/>
      </c>
      <c r="S69" s="64" t="str">
        <f t="shared" ref="S69:S132" si="3">IF(SUM(T69:X69)=0,"",SUM(T69:X69))</f>
        <v/>
      </c>
      <c r="T69" s="44"/>
      <c r="U69" s="44"/>
      <c r="V69" s="44"/>
      <c r="W69" s="44"/>
      <c r="X69" s="44"/>
    </row>
    <row r="70" spans="17:24" x14ac:dyDescent="0.25">
      <c r="Q70" s="51" t="str">
        <f t="shared" si="2"/>
        <v/>
      </c>
      <c r="R70" s="51" t="str">
        <f>IF(M70="","",IF(M70&lt;&gt;'Tabelas auxiliares'!$B$236,"FOLHA DE PESSOAL",IF(Q70='Tabelas auxiliares'!$A$237,"CUSTEIO",IF(Q70='Tabelas auxiliares'!$A$236,"INVESTIMENTO","ERRO - VERIFICAR"))))</f>
        <v/>
      </c>
      <c r="S70" s="64" t="str">
        <f t="shared" si="3"/>
        <v/>
      </c>
      <c r="T70" s="44"/>
      <c r="U70" s="44"/>
      <c r="V70" s="44"/>
      <c r="W70" s="44"/>
      <c r="X70" s="44"/>
    </row>
    <row r="71" spans="17:24" x14ac:dyDescent="0.25">
      <c r="Q71" s="51" t="str">
        <f t="shared" si="2"/>
        <v/>
      </c>
      <c r="R71" s="51" t="str">
        <f>IF(M71="","",IF(M71&lt;&gt;'Tabelas auxiliares'!$B$236,"FOLHA DE PESSOAL",IF(Q71='Tabelas auxiliares'!$A$237,"CUSTEIO",IF(Q71='Tabelas auxiliares'!$A$236,"INVESTIMENTO","ERRO - VERIFICAR"))))</f>
        <v/>
      </c>
      <c r="S71" s="64" t="str">
        <f t="shared" si="3"/>
        <v/>
      </c>
      <c r="T71" s="44"/>
      <c r="U71" s="44"/>
      <c r="V71" s="44"/>
      <c r="X71" s="44"/>
    </row>
    <row r="72" spans="17:24" x14ac:dyDescent="0.25">
      <c r="Q72" s="51" t="str">
        <f t="shared" si="2"/>
        <v/>
      </c>
      <c r="R72" s="51" t="str">
        <f>IF(M72="","",IF(M72&lt;&gt;'Tabelas auxiliares'!$B$236,"FOLHA DE PESSOAL",IF(Q72='Tabelas auxiliares'!$A$237,"CUSTEIO",IF(Q72='Tabelas auxiliares'!$A$236,"INVESTIMENTO","ERRO - VERIFICAR"))))</f>
        <v/>
      </c>
      <c r="S72" s="64" t="str">
        <f t="shared" si="3"/>
        <v/>
      </c>
      <c r="T72" s="44"/>
      <c r="U72" s="44"/>
      <c r="V72" s="44"/>
      <c r="X72" s="44"/>
    </row>
    <row r="73" spans="17:24" x14ac:dyDescent="0.25">
      <c r="Q73" s="51" t="str">
        <f t="shared" si="2"/>
        <v/>
      </c>
      <c r="R73" s="51" t="str">
        <f>IF(M73="","",IF(M73&lt;&gt;'Tabelas auxiliares'!$B$236,"FOLHA DE PESSOAL",IF(Q73='Tabelas auxiliares'!$A$237,"CUSTEIO",IF(Q73='Tabelas auxiliares'!$A$236,"INVESTIMENTO","ERRO - VERIFICAR"))))</f>
        <v/>
      </c>
      <c r="S73" s="64" t="str">
        <f t="shared" si="3"/>
        <v/>
      </c>
      <c r="T73" s="44"/>
      <c r="U73" s="44"/>
      <c r="V73" s="44"/>
      <c r="X73" s="44"/>
    </row>
    <row r="74" spans="17:24" x14ac:dyDescent="0.25">
      <c r="Q74" s="51" t="str">
        <f t="shared" si="2"/>
        <v/>
      </c>
      <c r="R74" s="51" t="str">
        <f>IF(M74="","",IF(M74&lt;&gt;'Tabelas auxiliares'!$B$236,"FOLHA DE PESSOAL",IF(Q74='Tabelas auxiliares'!$A$237,"CUSTEIO",IF(Q74='Tabelas auxiliares'!$A$236,"INVESTIMENTO","ERRO - VERIFICAR"))))</f>
        <v/>
      </c>
      <c r="S74" s="64" t="str">
        <f t="shared" si="3"/>
        <v/>
      </c>
      <c r="T74" s="44"/>
      <c r="U74" s="44"/>
      <c r="V74" s="44"/>
      <c r="X74" s="44"/>
    </row>
    <row r="75" spans="17:24" x14ac:dyDescent="0.25">
      <c r="Q75" s="51" t="str">
        <f t="shared" si="2"/>
        <v/>
      </c>
      <c r="R75" s="51" t="str">
        <f>IF(M75="","",IF(M75&lt;&gt;'Tabelas auxiliares'!$B$236,"FOLHA DE PESSOAL",IF(Q75='Tabelas auxiliares'!$A$237,"CUSTEIO",IF(Q75='Tabelas auxiliares'!$A$236,"INVESTIMENTO","ERRO - VERIFICAR"))))</f>
        <v/>
      </c>
      <c r="S75" s="64" t="str">
        <f t="shared" si="3"/>
        <v/>
      </c>
      <c r="T75" s="44"/>
      <c r="U75" s="44"/>
      <c r="V75" s="44"/>
      <c r="X75" s="44"/>
    </row>
    <row r="76" spans="17:24" x14ac:dyDescent="0.25">
      <c r="Q76" s="51" t="str">
        <f t="shared" si="2"/>
        <v/>
      </c>
      <c r="R76" s="51" t="str">
        <f>IF(M76="","",IF(M76&lt;&gt;'Tabelas auxiliares'!$B$236,"FOLHA DE PESSOAL",IF(Q76='Tabelas auxiliares'!$A$237,"CUSTEIO",IF(Q76='Tabelas auxiliares'!$A$236,"INVESTIMENTO","ERRO - VERIFICAR"))))</f>
        <v/>
      </c>
      <c r="S76" s="64" t="str">
        <f t="shared" si="3"/>
        <v/>
      </c>
      <c r="T76" s="44"/>
      <c r="U76" s="44"/>
      <c r="V76" s="44"/>
      <c r="X76" s="44"/>
    </row>
    <row r="77" spans="17:24" x14ac:dyDescent="0.25">
      <c r="Q77" s="51" t="str">
        <f t="shared" si="2"/>
        <v/>
      </c>
      <c r="R77" s="51" t="str">
        <f>IF(M77="","",IF(M77&lt;&gt;'Tabelas auxiliares'!$B$236,"FOLHA DE PESSOAL",IF(Q77='Tabelas auxiliares'!$A$237,"CUSTEIO",IF(Q77='Tabelas auxiliares'!$A$236,"INVESTIMENTO","ERRO - VERIFICAR"))))</f>
        <v/>
      </c>
      <c r="S77" s="64" t="str">
        <f t="shared" si="3"/>
        <v/>
      </c>
      <c r="T77" s="44"/>
      <c r="U77" s="44"/>
      <c r="V77" s="44"/>
      <c r="X77" s="44"/>
    </row>
    <row r="78" spans="17:24" x14ac:dyDescent="0.25">
      <c r="Q78" s="51" t="str">
        <f t="shared" si="2"/>
        <v/>
      </c>
      <c r="R78" s="51" t="str">
        <f>IF(M78="","",IF(M78&lt;&gt;'Tabelas auxiliares'!$B$236,"FOLHA DE PESSOAL",IF(Q78='Tabelas auxiliares'!$A$237,"CUSTEIO",IF(Q78='Tabelas auxiliares'!$A$236,"INVESTIMENTO","ERRO - VERIFICAR"))))</f>
        <v/>
      </c>
      <c r="S78" s="64" t="str">
        <f t="shared" si="3"/>
        <v/>
      </c>
      <c r="T78" s="44"/>
      <c r="U78" s="44"/>
      <c r="V78" s="44"/>
      <c r="X78" s="44"/>
    </row>
    <row r="79" spans="17:24" x14ac:dyDescent="0.25">
      <c r="Q79" s="51" t="str">
        <f t="shared" si="2"/>
        <v/>
      </c>
      <c r="R79" s="51" t="str">
        <f>IF(M79="","",IF(M79&lt;&gt;'Tabelas auxiliares'!$B$236,"FOLHA DE PESSOAL",IF(Q79='Tabelas auxiliares'!$A$237,"CUSTEIO",IF(Q79='Tabelas auxiliares'!$A$236,"INVESTIMENTO","ERRO - VERIFICAR"))))</f>
        <v/>
      </c>
      <c r="S79" s="64" t="str">
        <f t="shared" si="3"/>
        <v/>
      </c>
      <c r="T79" s="44"/>
      <c r="U79" s="44"/>
      <c r="V79" s="44"/>
      <c r="X79" s="44"/>
    </row>
    <row r="80" spans="17:24" x14ac:dyDescent="0.25">
      <c r="Q80" s="51" t="str">
        <f t="shared" si="2"/>
        <v/>
      </c>
      <c r="R80" s="51" t="str">
        <f>IF(M80="","",IF(M80&lt;&gt;'Tabelas auxiliares'!$B$236,"FOLHA DE PESSOAL",IF(Q80='Tabelas auxiliares'!$A$237,"CUSTEIO",IF(Q80='Tabelas auxiliares'!$A$236,"INVESTIMENTO","ERRO - VERIFICAR"))))</f>
        <v/>
      </c>
      <c r="S80" s="64" t="str">
        <f t="shared" si="3"/>
        <v/>
      </c>
      <c r="T80" s="44"/>
      <c r="U80" s="44"/>
      <c r="V80" s="44"/>
      <c r="X80" s="44"/>
    </row>
    <row r="81" spans="17:24" x14ac:dyDescent="0.25">
      <c r="Q81" s="51" t="str">
        <f t="shared" si="2"/>
        <v/>
      </c>
      <c r="R81" s="51" t="str">
        <f>IF(M81="","",IF(M81&lt;&gt;'Tabelas auxiliares'!$B$236,"FOLHA DE PESSOAL",IF(Q81='Tabelas auxiliares'!$A$237,"CUSTEIO",IF(Q81='Tabelas auxiliares'!$A$236,"INVESTIMENTO","ERRO - VERIFICAR"))))</f>
        <v/>
      </c>
      <c r="S81" s="64" t="str">
        <f t="shared" si="3"/>
        <v/>
      </c>
      <c r="T81" s="44"/>
      <c r="U81" s="44"/>
      <c r="V81" s="44"/>
      <c r="X81" s="44"/>
    </row>
    <row r="82" spans="17:24" x14ac:dyDescent="0.25">
      <c r="Q82" s="51" t="str">
        <f t="shared" si="2"/>
        <v/>
      </c>
      <c r="R82" s="51" t="str">
        <f>IF(M82="","",IF(M82&lt;&gt;'Tabelas auxiliares'!$B$236,"FOLHA DE PESSOAL",IF(Q82='Tabelas auxiliares'!$A$237,"CUSTEIO",IF(Q82='Tabelas auxiliares'!$A$236,"INVESTIMENTO","ERRO - VERIFICAR"))))</f>
        <v/>
      </c>
      <c r="S82" s="64" t="str">
        <f t="shared" si="3"/>
        <v/>
      </c>
      <c r="T82" s="44"/>
      <c r="U82" s="44"/>
      <c r="V82" s="44"/>
      <c r="X82" s="44"/>
    </row>
    <row r="83" spans="17:24" x14ac:dyDescent="0.25">
      <c r="Q83" s="51" t="str">
        <f t="shared" si="2"/>
        <v/>
      </c>
      <c r="R83" s="51" t="str">
        <f>IF(M83="","",IF(M83&lt;&gt;'Tabelas auxiliares'!$B$236,"FOLHA DE PESSOAL",IF(Q83='Tabelas auxiliares'!$A$237,"CUSTEIO",IF(Q83='Tabelas auxiliares'!$A$236,"INVESTIMENTO","ERRO - VERIFICAR"))))</f>
        <v/>
      </c>
      <c r="S83" s="64" t="str">
        <f t="shared" si="3"/>
        <v/>
      </c>
      <c r="T83" s="44"/>
      <c r="U83" s="44"/>
      <c r="V83" s="44"/>
      <c r="X83" s="44"/>
    </row>
    <row r="84" spans="17:24" x14ac:dyDescent="0.25">
      <c r="Q84" s="51" t="str">
        <f t="shared" si="2"/>
        <v/>
      </c>
      <c r="R84" s="51" t="str">
        <f>IF(M84="","",IF(M84&lt;&gt;'Tabelas auxiliares'!$B$236,"FOLHA DE PESSOAL",IF(Q84='Tabelas auxiliares'!$A$237,"CUSTEIO",IF(Q84='Tabelas auxiliares'!$A$236,"INVESTIMENTO","ERRO - VERIFICAR"))))</f>
        <v/>
      </c>
      <c r="S84" s="64" t="str">
        <f t="shared" si="3"/>
        <v/>
      </c>
      <c r="T84" s="44"/>
      <c r="U84" s="44"/>
      <c r="V84" s="44"/>
      <c r="X84" s="44"/>
    </row>
    <row r="85" spans="17:24" x14ac:dyDescent="0.25">
      <c r="Q85" s="51" t="str">
        <f t="shared" si="2"/>
        <v/>
      </c>
      <c r="R85" s="51" t="str">
        <f>IF(M85="","",IF(M85&lt;&gt;'Tabelas auxiliares'!$B$236,"FOLHA DE PESSOAL",IF(Q85='Tabelas auxiliares'!$A$237,"CUSTEIO",IF(Q85='Tabelas auxiliares'!$A$236,"INVESTIMENTO","ERRO - VERIFICAR"))))</f>
        <v/>
      </c>
      <c r="S85" s="64" t="str">
        <f t="shared" si="3"/>
        <v/>
      </c>
      <c r="T85" s="44"/>
      <c r="U85" s="44"/>
      <c r="V85" s="44"/>
      <c r="X85" s="44"/>
    </row>
    <row r="86" spans="17:24" x14ac:dyDescent="0.25">
      <c r="Q86" s="51" t="str">
        <f t="shared" si="2"/>
        <v/>
      </c>
      <c r="R86" s="51" t="str">
        <f>IF(M86="","",IF(M86&lt;&gt;'Tabelas auxiliares'!$B$236,"FOLHA DE PESSOAL",IF(Q86='Tabelas auxiliares'!$A$237,"CUSTEIO",IF(Q86='Tabelas auxiliares'!$A$236,"INVESTIMENTO","ERRO - VERIFICAR"))))</f>
        <v/>
      </c>
      <c r="S86" s="64" t="str">
        <f t="shared" si="3"/>
        <v/>
      </c>
      <c r="T86" s="44"/>
      <c r="U86" s="44"/>
      <c r="V86" s="44"/>
      <c r="X86" s="44"/>
    </row>
    <row r="87" spans="17:24" x14ac:dyDescent="0.25">
      <c r="Q87" s="51" t="str">
        <f t="shared" si="2"/>
        <v/>
      </c>
      <c r="R87" s="51" t="str">
        <f>IF(M87="","",IF(M87&lt;&gt;'Tabelas auxiliares'!$B$236,"FOLHA DE PESSOAL",IF(Q87='Tabelas auxiliares'!$A$237,"CUSTEIO",IF(Q87='Tabelas auxiliares'!$A$236,"INVESTIMENTO","ERRO - VERIFICAR"))))</f>
        <v/>
      </c>
      <c r="S87" s="64" t="str">
        <f t="shared" si="3"/>
        <v/>
      </c>
      <c r="T87" s="44"/>
      <c r="U87" s="44"/>
      <c r="V87" s="44"/>
      <c r="X87" s="44"/>
    </row>
    <row r="88" spans="17:24" x14ac:dyDescent="0.25">
      <c r="Q88" s="51" t="str">
        <f t="shared" si="2"/>
        <v/>
      </c>
      <c r="R88" s="51" t="str">
        <f>IF(M88="","",IF(M88&lt;&gt;'Tabelas auxiliares'!$B$236,"FOLHA DE PESSOAL",IF(Q88='Tabelas auxiliares'!$A$237,"CUSTEIO",IF(Q88='Tabelas auxiliares'!$A$236,"INVESTIMENTO","ERRO - VERIFICAR"))))</f>
        <v/>
      </c>
      <c r="S88" s="64" t="str">
        <f t="shared" si="3"/>
        <v/>
      </c>
      <c r="T88" s="44"/>
      <c r="U88" s="44"/>
      <c r="V88" s="44"/>
      <c r="X88" s="44"/>
    </row>
    <row r="89" spans="17:24" x14ac:dyDescent="0.25">
      <c r="Q89" s="51" t="str">
        <f t="shared" si="2"/>
        <v/>
      </c>
      <c r="R89" s="51" t="str">
        <f>IF(M89="","",IF(M89&lt;&gt;'Tabelas auxiliares'!$B$236,"FOLHA DE PESSOAL",IF(Q89='Tabelas auxiliares'!$A$237,"CUSTEIO",IF(Q89='Tabelas auxiliares'!$A$236,"INVESTIMENTO","ERRO - VERIFICAR"))))</f>
        <v/>
      </c>
      <c r="S89" s="64" t="str">
        <f t="shared" si="3"/>
        <v/>
      </c>
      <c r="T89" s="44"/>
      <c r="U89" s="44"/>
      <c r="V89" s="44"/>
      <c r="X89" s="44"/>
    </row>
    <row r="90" spans="17:24" x14ac:dyDescent="0.25">
      <c r="Q90" s="51" t="str">
        <f t="shared" si="2"/>
        <v/>
      </c>
      <c r="R90" s="51" t="str">
        <f>IF(M90="","",IF(M90&lt;&gt;'Tabelas auxiliares'!$B$236,"FOLHA DE PESSOAL",IF(Q90='Tabelas auxiliares'!$A$237,"CUSTEIO",IF(Q90='Tabelas auxiliares'!$A$236,"INVESTIMENTO","ERRO - VERIFICAR"))))</f>
        <v/>
      </c>
      <c r="S90" s="64" t="str">
        <f t="shared" si="3"/>
        <v/>
      </c>
      <c r="T90" s="44"/>
      <c r="U90" s="44"/>
      <c r="V90" s="44"/>
      <c r="X90" s="44"/>
    </row>
    <row r="91" spans="17:24" x14ac:dyDescent="0.25">
      <c r="Q91" s="51" t="str">
        <f t="shared" si="2"/>
        <v/>
      </c>
      <c r="R91" s="51" t="str">
        <f>IF(M91="","",IF(M91&lt;&gt;'Tabelas auxiliares'!$B$236,"FOLHA DE PESSOAL",IF(Q91='Tabelas auxiliares'!$A$237,"CUSTEIO",IF(Q91='Tabelas auxiliares'!$A$236,"INVESTIMENTO","ERRO - VERIFICAR"))))</f>
        <v/>
      </c>
      <c r="S91" s="64" t="str">
        <f t="shared" si="3"/>
        <v/>
      </c>
      <c r="T91" s="44"/>
      <c r="U91" s="44"/>
      <c r="V91" s="44"/>
      <c r="X91" s="44"/>
    </row>
    <row r="92" spans="17:24" x14ac:dyDescent="0.25">
      <c r="Q92" s="51" t="str">
        <f t="shared" si="2"/>
        <v/>
      </c>
      <c r="R92" s="51" t="str">
        <f>IF(M92="","",IF(M92&lt;&gt;'Tabelas auxiliares'!$B$236,"FOLHA DE PESSOAL",IF(Q92='Tabelas auxiliares'!$A$237,"CUSTEIO",IF(Q92='Tabelas auxiliares'!$A$236,"INVESTIMENTO","ERRO - VERIFICAR"))))</f>
        <v/>
      </c>
      <c r="S92" s="64" t="str">
        <f t="shared" si="3"/>
        <v/>
      </c>
      <c r="T92" s="44"/>
      <c r="U92" s="44"/>
      <c r="V92" s="44"/>
      <c r="X92" s="44"/>
    </row>
    <row r="93" spans="17:24" x14ac:dyDescent="0.25">
      <c r="Q93" s="51" t="str">
        <f t="shared" si="2"/>
        <v/>
      </c>
      <c r="R93" s="51" t="str">
        <f>IF(M93="","",IF(M93&lt;&gt;'Tabelas auxiliares'!$B$236,"FOLHA DE PESSOAL",IF(Q93='Tabelas auxiliares'!$A$237,"CUSTEIO",IF(Q93='Tabelas auxiliares'!$A$236,"INVESTIMENTO","ERRO - VERIFICAR"))))</f>
        <v/>
      </c>
      <c r="S93" s="64" t="str">
        <f t="shared" si="3"/>
        <v/>
      </c>
      <c r="T93" s="44"/>
      <c r="U93" s="44"/>
      <c r="V93" s="44"/>
      <c r="X93" s="44"/>
    </row>
    <row r="94" spans="17:24" x14ac:dyDescent="0.25">
      <c r="Q94" s="51" t="str">
        <f t="shared" si="2"/>
        <v/>
      </c>
      <c r="R94" s="51" t="str">
        <f>IF(M94="","",IF(M94&lt;&gt;'Tabelas auxiliares'!$B$236,"FOLHA DE PESSOAL",IF(Q94='Tabelas auxiliares'!$A$237,"CUSTEIO",IF(Q94='Tabelas auxiliares'!$A$236,"INVESTIMENTO","ERRO - VERIFICAR"))))</f>
        <v/>
      </c>
      <c r="S94" s="64" t="str">
        <f t="shared" si="3"/>
        <v/>
      </c>
      <c r="T94" s="44"/>
      <c r="U94" s="44"/>
      <c r="V94" s="44"/>
      <c r="X94" s="44"/>
    </row>
    <row r="95" spans="17:24" x14ac:dyDescent="0.25">
      <c r="Q95" s="51" t="str">
        <f t="shared" si="2"/>
        <v/>
      </c>
      <c r="R95" s="51" t="str">
        <f>IF(M95="","",IF(M95&lt;&gt;'Tabelas auxiliares'!$B$236,"FOLHA DE PESSOAL",IF(Q95='Tabelas auxiliares'!$A$237,"CUSTEIO",IF(Q95='Tabelas auxiliares'!$A$236,"INVESTIMENTO","ERRO - VERIFICAR"))))</f>
        <v/>
      </c>
      <c r="S95" s="64" t="str">
        <f t="shared" si="3"/>
        <v/>
      </c>
      <c r="T95" s="44"/>
      <c r="U95" s="44"/>
      <c r="V95" s="44"/>
      <c r="X95" s="44"/>
    </row>
    <row r="96" spans="17:24" x14ac:dyDescent="0.25">
      <c r="Q96" s="51" t="str">
        <f t="shared" si="2"/>
        <v/>
      </c>
      <c r="R96" s="51" t="str">
        <f>IF(M96="","",IF(M96&lt;&gt;'Tabelas auxiliares'!$B$236,"FOLHA DE PESSOAL",IF(Q96='Tabelas auxiliares'!$A$237,"CUSTEIO",IF(Q96='Tabelas auxiliares'!$A$236,"INVESTIMENTO","ERRO - VERIFICAR"))))</f>
        <v/>
      </c>
      <c r="S96" s="64" t="str">
        <f t="shared" si="3"/>
        <v/>
      </c>
      <c r="T96" s="44"/>
      <c r="U96" s="44"/>
      <c r="V96" s="44"/>
      <c r="X96" s="44"/>
    </row>
    <row r="97" spans="17:24" x14ac:dyDescent="0.25">
      <c r="Q97" s="51" t="str">
        <f t="shared" si="2"/>
        <v/>
      </c>
      <c r="R97" s="51" t="str">
        <f>IF(M97="","",IF(M97&lt;&gt;'Tabelas auxiliares'!$B$236,"FOLHA DE PESSOAL",IF(Q97='Tabelas auxiliares'!$A$237,"CUSTEIO",IF(Q97='Tabelas auxiliares'!$A$236,"INVESTIMENTO","ERRO - VERIFICAR"))))</f>
        <v/>
      </c>
      <c r="S97" s="64" t="str">
        <f t="shared" si="3"/>
        <v/>
      </c>
      <c r="T97" s="44"/>
      <c r="U97" s="44"/>
      <c r="V97" s="44"/>
      <c r="X97" s="44"/>
    </row>
    <row r="98" spans="17:24" x14ac:dyDescent="0.25">
      <c r="Q98" s="51" t="str">
        <f t="shared" si="2"/>
        <v/>
      </c>
      <c r="R98" s="51" t="str">
        <f>IF(M98="","",IF(M98&lt;&gt;'Tabelas auxiliares'!$B$236,"FOLHA DE PESSOAL",IF(Q98='Tabelas auxiliares'!$A$237,"CUSTEIO",IF(Q98='Tabelas auxiliares'!$A$236,"INVESTIMENTO","ERRO - VERIFICAR"))))</f>
        <v/>
      </c>
      <c r="S98" s="64" t="str">
        <f t="shared" si="3"/>
        <v/>
      </c>
      <c r="T98" s="44"/>
      <c r="U98" s="44"/>
      <c r="V98" s="44"/>
      <c r="X98" s="44"/>
    </row>
    <row r="99" spans="17:24" x14ac:dyDescent="0.25">
      <c r="Q99" s="51" t="str">
        <f t="shared" si="2"/>
        <v/>
      </c>
      <c r="R99" s="51" t="str">
        <f>IF(M99="","",IF(M99&lt;&gt;'Tabelas auxiliares'!$B$236,"FOLHA DE PESSOAL",IF(Q99='Tabelas auxiliares'!$A$237,"CUSTEIO",IF(Q99='Tabelas auxiliares'!$A$236,"INVESTIMENTO","ERRO - VERIFICAR"))))</f>
        <v/>
      </c>
      <c r="S99" s="64" t="str">
        <f t="shared" si="3"/>
        <v/>
      </c>
      <c r="T99" s="44"/>
      <c r="U99" s="44"/>
      <c r="V99" s="44"/>
      <c r="X99" s="44"/>
    </row>
    <row r="100" spans="17:24" x14ac:dyDescent="0.25">
      <c r="Q100" s="51" t="str">
        <f t="shared" si="2"/>
        <v/>
      </c>
      <c r="R100" s="51" t="str">
        <f>IF(M100="","",IF(M100&lt;&gt;'Tabelas auxiliares'!$B$236,"FOLHA DE PESSOAL",IF(Q100='Tabelas auxiliares'!$A$237,"CUSTEIO",IF(Q100='Tabelas auxiliares'!$A$236,"INVESTIMENTO","ERRO - VERIFICAR"))))</f>
        <v/>
      </c>
      <c r="S100" s="64" t="str">
        <f t="shared" si="3"/>
        <v/>
      </c>
      <c r="T100" s="44"/>
      <c r="U100" s="44"/>
      <c r="V100" s="44"/>
      <c r="X100" s="44"/>
    </row>
    <row r="101" spans="17:24" x14ac:dyDescent="0.25">
      <c r="Q101" s="51" t="str">
        <f t="shared" si="2"/>
        <v/>
      </c>
      <c r="R101" s="51" t="str">
        <f>IF(M101="","",IF(M101&lt;&gt;'Tabelas auxiliares'!$B$236,"FOLHA DE PESSOAL",IF(Q101='Tabelas auxiliares'!$A$237,"CUSTEIO",IF(Q101='Tabelas auxiliares'!$A$236,"INVESTIMENTO","ERRO - VERIFICAR"))))</f>
        <v/>
      </c>
      <c r="S101" s="64" t="str">
        <f t="shared" si="3"/>
        <v/>
      </c>
      <c r="T101" s="44"/>
      <c r="U101" s="44"/>
      <c r="V101" s="44"/>
      <c r="X101" s="44"/>
    </row>
    <row r="102" spans="17:24" x14ac:dyDescent="0.25">
      <c r="Q102" s="51" t="str">
        <f t="shared" si="2"/>
        <v/>
      </c>
      <c r="R102" s="51" t="str">
        <f>IF(M102="","",IF(M102&lt;&gt;'Tabelas auxiliares'!$B$236,"FOLHA DE PESSOAL",IF(Q102='Tabelas auxiliares'!$A$237,"CUSTEIO",IF(Q102='Tabelas auxiliares'!$A$236,"INVESTIMENTO","ERRO - VERIFICAR"))))</f>
        <v/>
      </c>
      <c r="S102" s="64" t="str">
        <f t="shared" si="3"/>
        <v/>
      </c>
      <c r="T102" s="44"/>
      <c r="U102" s="44"/>
      <c r="V102" s="44"/>
      <c r="X102" s="44"/>
    </row>
    <row r="103" spans="17:24" x14ac:dyDescent="0.25">
      <c r="Q103" s="51" t="str">
        <f t="shared" si="2"/>
        <v/>
      </c>
      <c r="R103" s="51" t="str">
        <f>IF(M103="","",IF(M103&lt;&gt;'Tabelas auxiliares'!$B$236,"FOLHA DE PESSOAL",IF(Q103='Tabelas auxiliares'!$A$237,"CUSTEIO",IF(Q103='Tabelas auxiliares'!$A$236,"INVESTIMENTO","ERRO - VERIFICAR"))))</f>
        <v/>
      </c>
      <c r="S103" s="64" t="str">
        <f t="shared" si="3"/>
        <v/>
      </c>
    </row>
    <row r="104" spans="17:24" x14ac:dyDescent="0.25">
      <c r="Q104" s="51" t="str">
        <f t="shared" si="2"/>
        <v/>
      </c>
      <c r="R104" s="51" t="str">
        <f>IF(M104="","",IF(M104&lt;&gt;'Tabelas auxiliares'!$B$236,"FOLHA DE PESSOAL",IF(Q104='Tabelas auxiliares'!$A$237,"CUSTEIO",IF(Q104='Tabelas auxiliares'!$A$236,"INVESTIMENTO","ERRO - VERIFICAR"))))</f>
        <v/>
      </c>
      <c r="S104" s="64" t="str">
        <f t="shared" si="3"/>
        <v/>
      </c>
      <c r="T104" s="44"/>
      <c r="U104" s="44"/>
      <c r="V104" s="44"/>
      <c r="X104" s="44"/>
    </row>
    <row r="105" spans="17:24" x14ac:dyDescent="0.25">
      <c r="Q105" s="51" t="str">
        <f t="shared" si="2"/>
        <v/>
      </c>
      <c r="R105" s="51" t="str">
        <f>IF(M105="","",IF(M105&lt;&gt;'Tabelas auxiliares'!$B$236,"FOLHA DE PESSOAL",IF(Q105='Tabelas auxiliares'!$A$237,"CUSTEIO",IF(Q105='Tabelas auxiliares'!$A$236,"INVESTIMENTO","ERRO - VERIFICAR"))))</f>
        <v/>
      </c>
      <c r="S105" s="64" t="str">
        <f t="shared" si="3"/>
        <v/>
      </c>
      <c r="T105" s="44"/>
      <c r="U105" s="44"/>
      <c r="V105" s="44"/>
      <c r="X105" s="44"/>
    </row>
    <row r="106" spans="17:24" x14ac:dyDescent="0.25">
      <c r="Q106" s="51" t="str">
        <f t="shared" si="2"/>
        <v/>
      </c>
      <c r="R106" s="51" t="str">
        <f>IF(M106="","",IF(M106&lt;&gt;'Tabelas auxiliares'!$B$236,"FOLHA DE PESSOAL",IF(Q106='Tabelas auxiliares'!$A$237,"CUSTEIO",IF(Q106='Tabelas auxiliares'!$A$236,"INVESTIMENTO","ERRO - VERIFICAR"))))</f>
        <v/>
      </c>
      <c r="S106" s="64" t="str">
        <f t="shared" si="3"/>
        <v/>
      </c>
      <c r="T106" s="44"/>
      <c r="U106" s="44"/>
      <c r="V106" s="44"/>
      <c r="X106" s="44"/>
    </row>
    <row r="107" spans="17:24" x14ac:dyDescent="0.25">
      <c r="Q107" s="51" t="str">
        <f t="shared" si="2"/>
        <v/>
      </c>
      <c r="R107" s="51" t="str">
        <f>IF(M107="","",IF(M107&lt;&gt;'Tabelas auxiliares'!$B$236,"FOLHA DE PESSOAL",IF(Q107='Tabelas auxiliares'!$A$237,"CUSTEIO",IF(Q107='Tabelas auxiliares'!$A$236,"INVESTIMENTO","ERRO - VERIFICAR"))))</f>
        <v/>
      </c>
      <c r="S107" s="64" t="str">
        <f t="shared" si="3"/>
        <v/>
      </c>
      <c r="T107" s="44"/>
      <c r="U107" s="44"/>
      <c r="V107" s="44"/>
      <c r="X107" s="44"/>
    </row>
    <row r="108" spans="17:24" x14ac:dyDescent="0.25">
      <c r="Q108" s="51" t="str">
        <f t="shared" si="2"/>
        <v/>
      </c>
      <c r="R108" s="51" t="str">
        <f>IF(M108="","",IF(M108&lt;&gt;'Tabelas auxiliares'!$B$236,"FOLHA DE PESSOAL",IF(Q108='Tabelas auxiliares'!$A$237,"CUSTEIO",IF(Q108='Tabelas auxiliares'!$A$236,"INVESTIMENTO","ERRO - VERIFICAR"))))</f>
        <v/>
      </c>
      <c r="S108" s="64" t="str">
        <f t="shared" si="3"/>
        <v/>
      </c>
      <c r="T108" s="44"/>
      <c r="U108" s="44"/>
      <c r="V108" s="44"/>
      <c r="X108" s="44"/>
    </row>
    <row r="109" spans="17:24" x14ac:dyDescent="0.25">
      <c r="Q109" s="51" t="str">
        <f t="shared" si="2"/>
        <v/>
      </c>
      <c r="R109" s="51" t="str">
        <f>IF(M109="","",IF(M109&lt;&gt;'Tabelas auxiliares'!$B$236,"FOLHA DE PESSOAL",IF(Q109='Tabelas auxiliares'!$A$237,"CUSTEIO",IF(Q109='Tabelas auxiliares'!$A$236,"INVESTIMENTO","ERRO - VERIFICAR"))))</f>
        <v/>
      </c>
      <c r="S109" s="64" t="str">
        <f t="shared" si="3"/>
        <v/>
      </c>
      <c r="T109" s="44"/>
      <c r="U109" s="44"/>
      <c r="V109" s="44"/>
      <c r="X109" s="44"/>
    </row>
    <row r="110" spans="17:24" x14ac:dyDescent="0.25">
      <c r="Q110" s="51" t="str">
        <f t="shared" si="2"/>
        <v/>
      </c>
      <c r="R110" s="51" t="str">
        <f>IF(M110="","",IF(M110&lt;&gt;'Tabelas auxiliares'!$B$236,"FOLHA DE PESSOAL",IF(Q110='Tabelas auxiliares'!$A$237,"CUSTEIO",IF(Q110='Tabelas auxiliares'!$A$236,"INVESTIMENTO","ERRO - VERIFICAR"))))</f>
        <v/>
      </c>
      <c r="S110" s="64" t="str">
        <f t="shared" si="3"/>
        <v/>
      </c>
      <c r="T110" s="44"/>
      <c r="U110" s="44"/>
      <c r="V110" s="44"/>
      <c r="X110" s="44"/>
    </row>
    <row r="111" spans="17:24" x14ac:dyDescent="0.25">
      <c r="Q111" s="51" t="str">
        <f t="shared" si="2"/>
        <v/>
      </c>
      <c r="R111" s="51" t="str">
        <f>IF(M111="","",IF(M111&lt;&gt;'Tabelas auxiliares'!$B$236,"FOLHA DE PESSOAL",IF(Q111='Tabelas auxiliares'!$A$237,"CUSTEIO",IF(Q111='Tabelas auxiliares'!$A$236,"INVESTIMENTO","ERRO - VERIFICAR"))))</f>
        <v/>
      </c>
      <c r="S111" s="64" t="str">
        <f t="shared" si="3"/>
        <v/>
      </c>
    </row>
    <row r="112" spans="17:24" x14ac:dyDescent="0.25">
      <c r="Q112" s="51" t="str">
        <f t="shared" si="2"/>
        <v/>
      </c>
      <c r="R112" s="51" t="str">
        <f>IF(M112="","",IF(M112&lt;&gt;'Tabelas auxiliares'!$B$236,"FOLHA DE PESSOAL",IF(Q112='Tabelas auxiliares'!$A$237,"CUSTEIO",IF(Q112='Tabelas auxiliares'!$A$236,"INVESTIMENTO","ERRO - VERIFICAR"))))</f>
        <v/>
      </c>
      <c r="S112" s="64" t="str">
        <f t="shared" si="3"/>
        <v/>
      </c>
    </row>
    <row r="113" spans="17:19" x14ac:dyDescent="0.25">
      <c r="Q113" s="51" t="str">
        <f t="shared" si="2"/>
        <v/>
      </c>
      <c r="R113" s="51" t="str">
        <f>IF(M113="","",IF(M113&lt;&gt;'Tabelas auxiliares'!$B$236,"FOLHA DE PESSOAL",IF(Q113='Tabelas auxiliares'!$A$237,"CUSTEIO",IF(Q113='Tabelas auxiliares'!$A$236,"INVESTIMENTO","ERRO - VERIFICAR"))))</f>
        <v/>
      </c>
      <c r="S113" s="64" t="str">
        <f t="shared" si="3"/>
        <v/>
      </c>
    </row>
    <row r="114" spans="17:19" x14ac:dyDescent="0.25">
      <c r="Q114" s="51" t="str">
        <f t="shared" si="2"/>
        <v/>
      </c>
      <c r="R114" s="51" t="str">
        <f>IF(M114="","",IF(M114&lt;&gt;'Tabelas auxiliares'!$B$236,"FOLHA DE PESSOAL",IF(Q114='Tabelas auxiliares'!$A$237,"CUSTEIO",IF(Q114='Tabelas auxiliares'!$A$236,"INVESTIMENTO","ERRO - VERIFICAR"))))</f>
        <v/>
      </c>
      <c r="S114" s="64" t="str">
        <f t="shared" si="3"/>
        <v/>
      </c>
    </row>
    <row r="115" spans="17:19" x14ac:dyDescent="0.25">
      <c r="Q115" s="51" t="str">
        <f t="shared" si="2"/>
        <v/>
      </c>
      <c r="R115" s="51" t="str">
        <f>IF(M115="","",IF(M115&lt;&gt;'Tabelas auxiliares'!$B$236,"FOLHA DE PESSOAL",IF(Q115='Tabelas auxiliares'!$A$237,"CUSTEIO",IF(Q115='Tabelas auxiliares'!$A$236,"INVESTIMENTO","ERRO - VERIFICAR"))))</f>
        <v/>
      </c>
      <c r="S115" s="64" t="str">
        <f t="shared" si="3"/>
        <v/>
      </c>
    </row>
    <row r="116" spans="17:19" x14ac:dyDescent="0.25">
      <c r="Q116" s="51" t="str">
        <f t="shared" si="2"/>
        <v/>
      </c>
      <c r="R116" s="51" t="str">
        <f>IF(M116="","",IF(M116&lt;&gt;'Tabelas auxiliares'!$B$236,"FOLHA DE PESSOAL",IF(Q116='Tabelas auxiliares'!$A$237,"CUSTEIO",IF(Q116='Tabelas auxiliares'!$A$236,"INVESTIMENTO","ERRO - VERIFICAR"))))</f>
        <v/>
      </c>
      <c r="S116" s="64" t="str">
        <f t="shared" si="3"/>
        <v/>
      </c>
    </row>
    <row r="117" spans="17:19" x14ac:dyDescent="0.25">
      <c r="Q117" s="51" t="str">
        <f t="shared" si="2"/>
        <v/>
      </c>
      <c r="R117" s="51" t="str">
        <f>IF(M117="","",IF(M117&lt;&gt;'Tabelas auxiliares'!$B$236,"FOLHA DE PESSOAL",IF(Q117='Tabelas auxiliares'!$A$237,"CUSTEIO",IF(Q117='Tabelas auxiliares'!$A$236,"INVESTIMENTO","ERRO - VERIFICAR"))))</f>
        <v/>
      </c>
      <c r="S117" s="64" t="str">
        <f t="shared" si="3"/>
        <v/>
      </c>
    </row>
    <row r="118" spans="17:19" x14ac:dyDescent="0.25">
      <c r="Q118" s="51" t="str">
        <f t="shared" si="2"/>
        <v/>
      </c>
      <c r="R118" s="51" t="str">
        <f>IF(M118="","",IF(M118&lt;&gt;'Tabelas auxiliares'!$B$236,"FOLHA DE PESSOAL",IF(Q118='Tabelas auxiliares'!$A$237,"CUSTEIO",IF(Q118='Tabelas auxiliares'!$A$236,"INVESTIMENTO","ERRO - VERIFICAR"))))</f>
        <v/>
      </c>
      <c r="S118" s="64" t="str">
        <f t="shared" si="3"/>
        <v/>
      </c>
    </row>
    <row r="119" spans="17:19" x14ac:dyDescent="0.25">
      <c r="Q119" s="51" t="str">
        <f t="shared" si="2"/>
        <v/>
      </c>
      <c r="R119" s="51" t="str">
        <f>IF(M119="","",IF(M119&lt;&gt;'Tabelas auxiliares'!$B$236,"FOLHA DE PESSOAL",IF(Q119='Tabelas auxiliares'!$A$237,"CUSTEIO",IF(Q119='Tabelas auxiliares'!$A$236,"INVESTIMENTO","ERRO - VERIFICAR"))))</f>
        <v/>
      </c>
      <c r="S119" s="64" t="str">
        <f t="shared" si="3"/>
        <v/>
      </c>
    </row>
    <row r="120" spans="17:19" x14ac:dyDescent="0.25">
      <c r="Q120" s="51" t="str">
        <f t="shared" si="2"/>
        <v/>
      </c>
      <c r="R120" s="51" t="str">
        <f>IF(M120="","",IF(M120&lt;&gt;'Tabelas auxiliares'!$B$236,"FOLHA DE PESSOAL",IF(Q120='Tabelas auxiliares'!$A$237,"CUSTEIO",IF(Q120='Tabelas auxiliares'!$A$236,"INVESTIMENTO","ERRO - VERIFICAR"))))</f>
        <v/>
      </c>
      <c r="S120" s="64" t="str">
        <f t="shared" si="3"/>
        <v/>
      </c>
    </row>
    <row r="121" spans="17:19" x14ac:dyDescent="0.25">
      <c r="Q121" s="51" t="str">
        <f t="shared" si="2"/>
        <v/>
      </c>
      <c r="R121" s="51" t="str">
        <f>IF(M121="","",IF(M121&lt;&gt;'Tabelas auxiliares'!$B$236,"FOLHA DE PESSOAL",IF(Q121='Tabelas auxiliares'!$A$237,"CUSTEIO",IF(Q121='Tabelas auxiliares'!$A$236,"INVESTIMENTO","ERRO - VERIFICAR"))))</f>
        <v/>
      </c>
      <c r="S121" s="64" t="str">
        <f t="shared" si="3"/>
        <v/>
      </c>
    </row>
    <row r="122" spans="17:19" x14ac:dyDescent="0.25">
      <c r="Q122" s="51" t="str">
        <f t="shared" si="2"/>
        <v/>
      </c>
      <c r="R122" s="51" t="str">
        <f>IF(M122="","",IF(M122&lt;&gt;'Tabelas auxiliares'!$B$236,"FOLHA DE PESSOAL",IF(Q122='Tabelas auxiliares'!$A$237,"CUSTEIO",IF(Q122='Tabelas auxiliares'!$A$236,"INVESTIMENTO","ERRO - VERIFICAR"))))</f>
        <v/>
      </c>
      <c r="S122" s="64" t="str">
        <f t="shared" si="3"/>
        <v/>
      </c>
    </row>
    <row r="123" spans="17:19" x14ac:dyDescent="0.25">
      <c r="Q123" s="51" t="str">
        <f t="shared" si="2"/>
        <v/>
      </c>
      <c r="R123" s="51" t="str">
        <f>IF(M123="","",IF(M123&lt;&gt;'Tabelas auxiliares'!$B$236,"FOLHA DE PESSOAL",IF(Q123='Tabelas auxiliares'!$A$237,"CUSTEIO",IF(Q123='Tabelas auxiliares'!$A$236,"INVESTIMENTO","ERRO - VERIFICAR"))))</f>
        <v/>
      </c>
      <c r="S123" s="64" t="str">
        <f t="shared" si="3"/>
        <v/>
      </c>
    </row>
    <row r="124" spans="17:19" x14ac:dyDescent="0.25">
      <c r="Q124" s="51" t="str">
        <f t="shared" si="2"/>
        <v/>
      </c>
      <c r="R124" s="51" t="str">
        <f>IF(M124="","",IF(M124&lt;&gt;'Tabelas auxiliares'!$B$236,"FOLHA DE PESSOAL",IF(Q124='Tabelas auxiliares'!$A$237,"CUSTEIO",IF(Q124='Tabelas auxiliares'!$A$236,"INVESTIMENTO","ERRO - VERIFICAR"))))</f>
        <v/>
      </c>
      <c r="S124" s="64" t="str">
        <f t="shared" si="3"/>
        <v/>
      </c>
    </row>
    <row r="125" spans="17:19" x14ac:dyDescent="0.25">
      <c r="Q125" s="51" t="str">
        <f t="shared" si="2"/>
        <v/>
      </c>
      <c r="R125" s="51" t="str">
        <f>IF(M125="","",IF(M125&lt;&gt;'Tabelas auxiliares'!$B$236,"FOLHA DE PESSOAL",IF(Q125='Tabelas auxiliares'!$A$237,"CUSTEIO",IF(Q125='Tabelas auxiliares'!$A$236,"INVESTIMENTO","ERRO - VERIFICAR"))))</f>
        <v/>
      </c>
      <c r="S125" s="64" t="str">
        <f t="shared" si="3"/>
        <v/>
      </c>
    </row>
    <row r="126" spans="17:19" x14ac:dyDescent="0.25">
      <c r="Q126" s="51" t="str">
        <f t="shared" si="2"/>
        <v/>
      </c>
      <c r="R126" s="51" t="str">
        <f>IF(M126="","",IF(M126&lt;&gt;'Tabelas auxiliares'!$B$236,"FOLHA DE PESSOAL",IF(Q126='Tabelas auxiliares'!$A$237,"CUSTEIO",IF(Q126='Tabelas auxiliares'!$A$236,"INVESTIMENTO","ERRO - VERIFICAR"))))</f>
        <v/>
      </c>
      <c r="S126" s="64" t="str">
        <f t="shared" si="3"/>
        <v/>
      </c>
    </row>
    <row r="127" spans="17:19" x14ac:dyDescent="0.25">
      <c r="Q127" s="51" t="str">
        <f t="shared" si="2"/>
        <v/>
      </c>
      <c r="R127" s="51" t="str">
        <f>IF(M127="","",IF(M127&lt;&gt;'Tabelas auxiliares'!$B$236,"FOLHA DE PESSOAL",IF(Q127='Tabelas auxiliares'!$A$237,"CUSTEIO",IF(Q127='Tabelas auxiliares'!$A$236,"INVESTIMENTO","ERRO - VERIFICAR"))))</f>
        <v/>
      </c>
      <c r="S127" s="64" t="str">
        <f t="shared" si="3"/>
        <v/>
      </c>
    </row>
    <row r="128" spans="17:19" x14ac:dyDescent="0.25">
      <c r="Q128" s="51" t="str">
        <f t="shared" si="2"/>
        <v/>
      </c>
      <c r="R128" s="51" t="str">
        <f>IF(M128="","",IF(M128&lt;&gt;'Tabelas auxiliares'!$B$236,"FOLHA DE PESSOAL",IF(Q128='Tabelas auxiliares'!$A$237,"CUSTEIO",IF(Q128='Tabelas auxiliares'!$A$236,"INVESTIMENTO","ERRO - VERIFICAR"))))</f>
        <v/>
      </c>
      <c r="S128" s="64" t="str">
        <f t="shared" si="3"/>
        <v/>
      </c>
    </row>
    <row r="129" spans="17:19" x14ac:dyDescent="0.25">
      <c r="Q129" s="51" t="str">
        <f t="shared" si="2"/>
        <v/>
      </c>
      <c r="R129" s="51" t="str">
        <f>IF(M129="","",IF(M129&lt;&gt;'Tabelas auxiliares'!$B$236,"FOLHA DE PESSOAL",IF(Q129='Tabelas auxiliares'!$A$237,"CUSTEIO",IF(Q129='Tabelas auxiliares'!$A$236,"INVESTIMENTO","ERRO - VERIFICAR"))))</f>
        <v/>
      </c>
      <c r="S129" s="64" t="str">
        <f t="shared" si="3"/>
        <v/>
      </c>
    </row>
    <row r="130" spans="17:19" x14ac:dyDescent="0.25">
      <c r="Q130" s="51" t="str">
        <f t="shared" si="2"/>
        <v/>
      </c>
      <c r="R130" s="51" t="str">
        <f>IF(M130="","",IF(M130&lt;&gt;'Tabelas auxiliares'!$B$236,"FOLHA DE PESSOAL",IF(Q130='Tabelas auxiliares'!$A$237,"CUSTEIO",IF(Q130='Tabelas auxiliares'!$A$236,"INVESTIMENTO","ERRO - VERIFICAR"))))</f>
        <v/>
      </c>
      <c r="S130" s="64" t="str">
        <f t="shared" si="3"/>
        <v/>
      </c>
    </row>
    <row r="131" spans="17:19" x14ac:dyDescent="0.25">
      <c r="Q131" s="51" t="str">
        <f t="shared" si="2"/>
        <v/>
      </c>
      <c r="R131" s="51" t="str">
        <f>IF(M131="","",IF(M131&lt;&gt;'Tabelas auxiliares'!$B$236,"FOLHA DE PESSOAL",IF(Q131='Tabelas auxiliares'!$A$237,"CUSTEIO",IF(Q131='Tabelas auxiliares'!$A$236,"INVESTIMENTO","ERRO - VERIFICAR"))))</f>
        <v/>
      </c>
      <c r="S131" s="64" t="str">
        <f t="shared" si="3"/>
        <v/>
      </c>
    </row>
    <row r="132" spans="17:19" x14ac:dyDescent="0.25">
      <c r="Q132" s="51" t="str">
        <f t="shared" ref="Q132:Q195" si="4">LEFT(O132,1)</f>
        <v/>
      </c>
      <c r="R132" s="51" t="str">
        <f>IF(M132="","",IF(M132&lt;&gt;'Tabelas auxiliares'!$B$236,"FOLHA DE PESSOAL",IF(Q132='Tabelas auxiliares'!$A$237,"CUSTEIO",IF(Q132='Tabelas auxiliares'!$A$236,"INVESTIMENTO","ERRO - VERIFICAR"))))</f>
        <v/>
      </c>
      <c r="S132" s="64" t="str">
        <f t="shared" si="3"/>
        <v/>
      </c>
    </row>
    <row r="133" spans="17:19" x14ac:dyDescent="0.25">
      <c r="Q133" s="51" t="str">
        <f t="shared" si="4"/>
        <v/>
      </c>
      <c r="R133" s="51" t="str">
        <f>IF(M133="","",IF(M133&lt;&gt;'Tabelas auxiliares'!$B$236,"FOLHA DE PESSOAL",IF(Q133='Tabelas auxiliares'!$A$237,"CUSTEIO",IF(Q133='Tabelas auxiliares'!$A$236,"INVESTIMENTO","ERRO - VERIFICAR"))))</f>
        <v/>
      </c>
      <c r="S133" s="64" t="str">
        <f t="shared" ref="S133:S196" si="5">IF(SUM(T133:X133)=0,"",SUM(T133:X133))</f>
        <v/>
      </c>
    </row>
    <row r="134" spans="17:19" x14ac:dyDescent="0.25">
      <c r="Q134" s="51" t="str">
        <f t="shared" si="4"/>
        <v/>
      </c>
      <c r="R134" s="51" t="str">
        <f>IF(M134="","",IF(M134&lt;&gt;'Tabelas auxiliares'!$B$236,"FOLHA DE PESSOAL",IF(Q134='Tabelas auxiliares'!$A$237,"CUSTEIO",IF(Q134='Tabelas auxiliares'!$A$236,"INVESTIMENTO","ERRO - VERIFICAR"))))</f>
        <v/>
      </c>
      <c r="S134" s="64" t="str">
        <f t="shared" si="5"/>
        <v/>
      </c>
    </row>
    <row r="135" spans="17:19" x14ac:dyDescent="0.25">
      <c r="Q135" s="51" t="str">
        <f t="shared" si="4"/>
        <v/>
      </c>
      <c r="R135" s="51" t="str">
        <f>IF(M135="","",IF(M135&lt;&gt;'Tabelas auxiliares'!$B$236,"FOLHA DE PESSOAL",IF(Q135='Tabelas auxiliares'!$A$237,"CUSTEIO",IF(Q135='Tabelas auxiliares'!$A$236,"INVESTIMENTO","ERRO - VERIFICAR"))))</f>
        <v/>
      </c>
      <c r="S135" s="64" t="str">
        <f t="shared" si="5"/>
        <v/>
      </c>
    </row>
    <row r="136" spans="17:19" x14ac:dyDescent="0.25">
      <c r="Q136" s="51" t="str">
        <f t="shared" si="4"/>
        <v/>
      </c>
      <c r="R136" s="51" t="str">
        <f>IF(M136="","",IF(M136&lt;&gt;'Tabelas auxiliares'!$B$236,"FOLHA DE PESSOAL",IF(Q136='Tabelas auxiliares'!$A$237,"CUSTEIO",IF(Q136='Tabelas auxiliares'!$A$236,"INVESTIMENTO","ERRO - VERIFICAR"))))</f>
        <v/>
      </c>
      <c r="S136" s="64" t="str">
        <f t="shared" si="5"/>
        <v/>
      </c>
    </row>
    <row r="137" spans="17:19" x14ac:dyDescent="0.25">
      <c r="Q137" s="51" t="str">
        <f t="shared" si="4"/>
        <v/>
      </c>
      <c r="R137" s="51" t="str">
        <f>IF(M137="","",IF(M137&lt;&gt;'Tabelas auxiliares'!$B$236,"FOLHA DE PESSOAL",IF(Q137='Tabelas auxiliares'!$A$237,"CUSTEIO",IF(Q137='Tabelas auxiliares'!$A$236,"INVESTIMENTO","ERRO - VERIFICAR"))))</f>
        <v/>
      </c>
      <c r="S137" s="64" t="str">
        <f t="shared" si="5"/>
        <v/>
      </c>
    </row>
    <row r="138" spans="17:19" x14ac:dyDescent="0.25">
      <c r="Q138" s="51" t="str">
        <f t="shared" si="4"/>
        <v/>
      </c>
      <c r="R138" s="51" t="str">
        <f>IF(M138="","",IF(M138&lt;&gt;'Tabelas auxiliares'!$B$236,"FOLHA DE PESSOAL",IF(Q138='Tabelas auxiliares'!$A$237,"CUSTEIO",IF(Q138='Tabelas auxiliares'!$A$236,"INVESTIMENTO","ERRO - VERIFICAR"))))</f>
        <v/>
      </c>
      <c r="S138" s="64" t="str">
        <f t="shared" si="5"/>
        <v/>
      </c>
    </row>
    <row r="139" spans="17:19" x14ac:dyDescent="0.25">
      <c r="Q139" s="51" t="str">
        <f t="shared" si="4"/>
        <v/>
      </c>
      <c r="R139" s="51" t="str">
        <f>IF(M139="","",IF(M139&lt;&gt;'Tabelas auxiliares'!$B$236,"FOLHA DE PESSOAL",IF(Q139='Tabelas auxiliares'!$A$237,"CUSTEIO",IF(Q139='Tabelas auxiliares'!$A$236,"INVESTIMENTO","ERRO - VERIFICAR"))))</f>
        <v/>
      </c>
      <c r="S139" s="64" t="str">
        <f t="shared" si="5"/>
        <v/>
      </c>
    </row>
    <row r="140" spans="17:19" x14ac:dyDescent="0.25">
      <c r="Q140" s="51" t="str">
        <f t="shared" si="4"/>
        <v/>
      </c>
      <c r="R140" s="51" t="str">
        <f>IF(M140="","",IF(M140&lt;&gt;'Tabelas auxiliares'!$B$236,"FOLHA DE PESSOAL",IF(Q140='Tabelas auxiliares'!$A$237,"CUSTEIO",IF(Q140='Tabelas auxiliares'!$A$236,"INVESTIMENTO","ERRO - VERIFICAR"))))</f>
        <v/>
      </c>
      <c r="S140" s="64" t="str">
        <f t="shared" si="5"/>
        <v/>
      </c>
    </row>
    <row r="141" spans="17:19" x14ac:dyDescent="0.25">
      <c r="Q141" s="51" t="str">
        <f t="shared" si="4"/>
        <v/>
      </c>
      <c r="R141" s="51" t="str">
        <f>IF(M141="","",IF(M141&lt;&gt;'Tabelas auxiliares'!$B$236,"FOLHA DE PESSOAL",IF(Q141='Tabelas auxiliares'!$A$237,"CUSTEIO",IF(Q141='Tabelas auxiliares'!$A$236,"INVESTIMENTO","ERRO - VERIFICAR"))))</f>
        <v/>
      </c>
      <c r="S141" s="64" t="str">
        <f t="shared" si="5"/>
        <v/>
      </c>
    </row>
    <row r="142" spans="17:19" x14ac:dyDescent="0.25">
      <c r="Q142" s="51" t="str">
        <f t="shared" si="4"/>
        <v/>
      </c>
      <c r="R142" s="51" t="str">
        <f>IF(M142="","",IF(M142&lt;&gt;'Tabelas auxiliares'!$B$236,"FOLHA DE PESSOAL",IF(Q142='Tabelas auxiliares'!$A$237,"CUSTEIO",IF(Q142='Tabelas auxiliares'!$A$236,"INVESTIMENTO","ERRO - VERIFICAR"))))</f>
        <v/>
      </c>
      <c r="S142" s="64" t="str">
        <f t="shared" si="5"/>
        <v/>
      </c>
    </row>
    <row r="143" spans="17:19" x14ac:dyDescent="0.25">
      <c r="Q143" s="51" t="str">
        <f t="shared" si="4"/>
        <v/>
      </c>
      <c r="R143" s="51" t="str">
        <f>IF(M143="","",IF(M143&lt;&gt;'Tabelas auxiliares'!$B$236,"FOLHA DE PESSOAL",IF(Q143='Tabelas auxiliares'!$A$237,"CUSTEIO",IF(Q143='Tabelas auxiliares'!$A$236,"INVESTIMENTO","ERRO - VERIFICAR"))))</f>
        <v/>
      </c>
      <c r="S143" s="64" t="str">
        <f t="shared" si="5"/>
        <v/>
      </c>
    </row>
    <row r="144" spans="17:19" x14ac:dyDescent="0.25">
      <c r="Q144" s="51" t="str">
        <f t="shared" si="4"/>
        <v/>
      </c>
      <c r="R144" s="51" t="str">
        <f>IF(M144="","",IF(M144&lt;&gt;'Tabelas auxiliares'!$B$236,"FOLHA DE PESSOAL",IF(Q144='Tabelas auxiliares'!$A$237,"CUSTEIO",IF(Q144='Tabelas auxiliares'!$A$236,"INVESTIMENTO","ERRO - VERIFICAR"))))</f>
        <v/>
      </c>
      <c r="S144" s="64" t="str">
        <f t="shared" si="5"/>
        <v/>
      </c>
    </row>
    <row r="145" spans="17:19" x14ac:dyDescent="0.25">
      <c r="Q145" s="51" t="str">
        <f t="shared" si="4"/>
        <v/>
      </c>
      <c r="R145" s="51" t="str">
        <f>IF(M145="","",IF(M145&lt;&gt;'Tabelas auxiliares'!$B$236,"FOLHA DE PESSOAL",IF(Q145='Tabelas auxiliares'!$A$237,"CUSTEIO",IF(Q145='Tabelas auxiliares'!$A$236,"INVESTIMENTO","ERRO - VERIFICAR"))))</f>
        <v/>
      </c>
      <c r="S145" s="64" t="str">
        <f t="shared" si="5"/>
        <v/>
      </c>
    </row>
    <row r="146" spans="17:19" x14ac:dyDescent="0.25">
      <c r="Q146" s="51" t="str">
        <f t="shared" si="4"/>
        <v/>
      </c>
      <c r="R146" s="51" t="str">
        <f>IF(M146="","",IF(M146&lt;&gt;'Tabelas auxiliares'!$B$236,"FOLHA DE PESSOAL",IF(Q146='Tabelas auxiliares'!$A$237,"CUSTEIO",IF(Q146='Tabelas auxiliares'!$A$236,"INVESTIMENTO","ERRO - VERIFICAR"))))</f>
        <v/>
      </c>
      <c r="S146" s="64" t="str">
        <f t="shared" si="5"/>
        <v/>
      </c>
    </row>
    <row r="147" spans="17:19" x14ac:dyDescent="0.25">
      <c r="Q147" s="51" t="str">
        <f t="shared" si="4"/>
        <v/>
      </c>
      <c r="R147" s="51" t="str">
        <f>IF(M147="","",IF(M147&lt;&gt;'Tabelas auxiliares'!$B$236,"FOLHA DE PESSOAL",IF(Q147='Tabelas auxiliares'!$A$237,"CUSTEIO",IF(Q147='Tabelas auxiliares'!$A$236,"INVESTIMENTO","ERRO - VERIFICAR"))))</f>
        <v/>
      </c>
      <c r="S147" s="64" t="str">
        <f t="shared" si="5"/>
        <v/>
      </c>
    </row>
    <row r="148" spans="17:19" x14ac:dyDescent="0.25">
      <c r="Q148" s="51" t="str">
        <f t="shared" si="4"/>
        <v/>
      </c>
      <c r="R148" s="51" t="str">
        <f>IF(M148="","",IF(M148&lt;&gt;'Tabelas auxiliares'!$B$236,"FOLHA DE PESSOAL",IF(Q148='Tabelas auxiliares'!$A$237,"CUSTEIO",IF(Q148='Tabelas auxiliares'!$A$236,"INVESTIMENTO","ERRO - VERIFICAR"))))</f>
        <v/>
      </c>
      <c r="S148" s="64" t="str">
        <f t="shared" si="5"/>
        <v/>
      </c>
    </row>
    <row r="149" spans="17:19" x14ac:dyDescent="0.25">
      <c r="Q149" s="51" t="str">
        <f t="shared" si="4"/>
        <v/>
      </c>
      <c r="R149" s="51" t="str">
        <f>IF(M149="","",IF(M149&lt;&gt;'Tabelas auxiliares'!$B$236,"FOLHA DE PESSOAL",IF(Q149='Tabelas auxiliares'!$A$237,"CUSTEIO",IF(Q149='Tabelas auxiliares'!$A$236,"INVESTIMENTO","ERRO - VERIFICAR"))))</f>
        <v/>
      </c>
      <c r="S149" s="64" t="str">
        <f t="shared" si="5"/>
        <v/>
      </c>
    </row>
    <row r="150" spans="17:19" x14ac:dyDescent="0.25">
      <c r="Q150" s="51" t="str">
        <f t="shared" si="4"/>
        <v/>
      </c>
      <c r="R150" s="51" t="str">
        <f>IF(M150="","",IF(M150&lt;&gt;'Tabelas auxiliares'!$B$236,"FOLHA DE PESSOAL",IF(Q150='Tabelas auxiliares'!$A$237,"CUSTEIO",IF(Q150='Tabelas auxiliares'!$A$236,"INVESTIMENTO","ERRO - VERIFICAR"))))</f>
        <v/>
      </c>
      <c r="S150" s="64" t="str">
        <f t="shared" si="5"/>
        <v/>
      </c>
    </row>
    <row r="151" spans="17:19" x14ac:dyDescent="0.25">
      <c r="Q151" s="51" t="str">
        <f t="shared" si="4"/>
        <v/>
      </c>
      <c r="R151" s="51" t="str">
        <f>IF(M151="","",IF(M151&lt;&gt;'Tabelas auxiliares'!$B$236,"FOLHA DE PESSOAL",IF(Q151='Tabelas auxiliares'!$A$237,"CUSTEIO",IF(Q151='Tabelas auxiliares'!$A$236,"INVESTIMENTO","ERRO - VERIFICAR"))))</f>
        <v/>
      </c>
      <c r="S151" s="64" t="str">
        <f t="shared" si="5"/>
        <v/>
      </c>
    </row>
    <row r="152" spans="17:19" x14ac:dyDescent="0.25">
      <c r="Q152" s="51" t="str">
        <f t="shared" si="4"/>
        <v/>
      </c>
      <c r="R152" s="51" t="str">
        <f>IF(M152="","",IF(M152&lt;&gt;'Tabelas auxiliares'!$B$236,"FOLHA DE PESSOAL",IF(Q152='Tabelas auxiliares'!$A$237,"CUSTEIO",IF(Q152='Tabelas auxiliares'!$A$236,"INVESTIMENTO","ERRO - VERIFICAR"))))</f>
        <v/>
      </c>
      <c r="S152" s="64" t="str">
        <f t="shared" si="5"/>
        <v/>
      </c>
    </row>
    <row r="153" spans="17:19" x14ac:dyDescent="0.25">
      <c r="Q153" s="51" t="str">
        <f t="shared" si="4"/>
        <v/>
      </c>
      <c r="R153" s="51" t="str">
        <f>IF(M153="","",IF(M153&lt;&gt;'Tabelas auxiliares'!$B$236,"FOLHA DE PESSOAL",IF(Q153='Tabelas auxiliares'!$A$237,"CUSTEIO",IF(Q153='Tabelas auxiliares'!$A$236,"INVESTIMENTO","ERRO - VERIFICAR"))))</f>
        <v/>
      </c>
      <c r="S153" s="64" t="str">
        <f t="shared" si="5"/>
        <v/>
      </c>
    </row>
    <row r="154" spans="17:19" x14ac:dyDescent="0.25">
      <c r="Q154" s="51" t="str">
        <f t="shared" si="4"/>
        <v/>
      </c>
      <c r="R154" s="51" t="str">
        <f>IF(M154="","",IF(M154&lt;&gt;'Tabelas auxiliares'!$B$236,"FOLHA DE PESSOAL",IF(Q154='Tabelas auxiliares'!$A$237,"CUSTEIO",IF(Q154='Tabelas auxiliares'!$A$236,"INVESTIMENTO","ERRO - VERIFICAR"))))</f>
        <v/>
      </c>
      <c r="S154" s="64" t="str">
        <f t="shared" si="5"/>
        <v/>
      </c>
    </row>
    <row r="155" spans="17:19" x14ac:dyDescent="0.25">
      <c r="Q155" s="51" t="str">
        <f t="shared" si="4"/>
        <v/>
      </c>
      <c r="R155" s="51" t="str">
        <f>IF(M155="","",IF(M155&lt;&gt;'Tabelas auxiliares'!$B$236,"FOLHA DE PESSOAL",IF(Q155='Tabelas auxiliares'!$A$237,"CUSTEIO",IF(Q155='Tabelas auxiliares'!$A$236,"INVESTIMENTO","ERRO - VERIFICAR"))))</f>
        <v/>
      </c>
      <c r="S155" s="64" t="str">
        <f t="shared" si="5"/>
        <v/>
      </c>
    </row>
    <row r="156" spans="17:19" x14ac:dyDescent="0.25">
      <c r="Q156" s="51" t="str">
        <f t="shared" si="4"/>
        <v/>
      </c>
      <c r="R156" s="51" t="str">
        <f>IF(M156="","",IF(M156&lt;&gt;'Tabelas auxiliares'!$B$236,"FOLHA DE PESSOAL",IF(Q156='Tabelas auxiliares'!$A$237,"CUSTEIO",IF(Q156='Tabelas auxiliares'!$A$236,"INVESTIMENTO","ERRO - VERIFICAR"))))</f>
        <v/>
      </c>
      <c r="S156" s="64" t="str">
        <f t="shared" si="5"/>
        <v/>
      </c>
    </row>
    <row r="157" spans="17:19" x14ac:dyDescent="0.25">
      <c r="Q157" s="51" t="str">
        <f t="shared" si="4"/>
        <v/>
      </c>
      <c r="R157" s="51" t="str">
        <f>IF(M157="","",IF(M157&lt;&gt;'Tabelas auxiliares'!$B$236,"FOLHA DE PESSOAL",IF(Q157='Tabelas auxiliares'!$A$237,"CUSTEIO",IF(Q157='Tabelas auxiliares'!$A$236,"INVESTIMENTO","ERRO - VERIFICAR"))))</f>
        <v/>
      </c>
      <c r="S157" s="64" t="str">
        <f t="shared" si="5"/>
        <v/>
      </c>
    </row>
    <row r="158" spans="17:19" x14ac:dyDescent="0.25">
      <c r="Q158" s="51" t="str">
        <f t="shared" si="4"/>
        <v/>
      </c>
      <c r="R158" s="51" t="str">
        <f>IF(M158="","",IF(M158&lt;&gt;'Tabelas auxiliares'!$B$236,"FOLHA DE PESSOAL",IF(Q158='Tabelas auxiliares'!$A$237,"CUSTEIO",IF(Q158='Tabelas auxiliares'!$A$236,"INVESTIMENTO","ERRO - VERIFICAR"))))</f>
        <v/>
      </c>
      <c r="S158" s="64" t="str">
        <f t="shared" si="5"/>
        <v/>
      </c>
    </row>
    <row r="159" spans="17:19" x14ac:dyDescent="0.25">
      <c r="Q159" s="51" t="str">
        <f t="shared" si="4"/>
        <v/>
      </c>
      <c r="R159" s="51" t="str">
        <f>IF(M159="","",IF(M159&lt;&gt;'Tabelas auxiliares'!$B$236,"FOLHA DE PESSOAL",IF(Q159='Tabelas auxiliares'!$A$237,"CUSTEIO",IF(Q159='Tabelas auxiliares'!$A$236,"INVESTIMENTO","ERRO - VERIFICAR"))))</f>
        <v/>
      </c>
      <c r="S159" s="64" t="str">
        <f t="shared" si="5"/>
        <v/>
      </c>
    </row>
    <row r="160" spans="17:19" x14ac:dyDescent="0.25">
      <c r="Q160" s="51" t="str">
        <f t="shared" si="4"/>
        <v/>
      </c>
      <c r="R160" s="51" t="str">
        <f>IF(M160="","",IF(M160&lt;&gt;'Tabelas auxiliares'!$B$236,"FOLHA DE PESSOAL",IF(Q160='Tabelas auxiliares'!$A$237,"CUSTEIO",IF(Q160='Tabelas auxiliares'!$A$236,"INVESTIMENTO","ERRO - VERIFICAR"))))</f>
        <v/>
      </c>
      <c r="S160" s="64" t="str">
        <f t="shared" si="5"/>
        <v/>
      </c>
    </row>
    <row r="161" spans="17:19" x14ac:dyDescent="0.25">
      <c r="Q161" s="51" t="str">
        <f t="shared" si="4"/>
        <v/>
      </c>
      <c r="R161" s="51" t="str">
        <f>IF(M161="","",IF(M161&lt;&gt;'Tabelas auxiliares'!$B$236,"FOLHA DE PESSOAL",IF(Q161='Tabelas auxiliares'!$A$237,"CUSTEIO",IF(Q161='Tabelas auxiliares'!$A$236,"INVESTIMENTO","ERRO - VERIFICAR"))))</f>
        <v/>
      </c>
      <c r="S161" s="64" t="str">
        <f t="shared" si="5"/>
        <v/>
      </c>
    </row>
    <row r="162" spans="17:19" x14ac:dyDescent="0.25">
      <c r="Q162" s="51" t="str">
        <f t="shared" si="4"/>
        <v/>
      </c>
      <c r="R162" s="51" t="str">
        <f>IF(M162="","",IF(M162&lt;&gt;'Tabelas auxiliares'!$B$236,"FOLHA DE PESSOAL",IF(Q162='Tabelas auxiliares'!$A$237,"CUSTEIO",IF(Q162='Tabelas auxiliares'!$A$236,"INVESTIMENTO","ERRO - VERIFICAR"))))</f>
        <v/>
      </c>
      <c r="S162" s="64" t="str">
        <f t="shared" si="5"/>
        <v/>
      </c>
    </row>
    <row r="163" spans="17:19" x14ac:dyDescent="0.25">
      <c r="Q163" s="51" t="str">
        <f t="shared" si="4"/>
        <v/>
      </c>
      <c r="R163" s="51" t="str">
        <f>IF(M163="","",IF(M163&lt;&gt;'Tabelas auxiliares'!$B$236,"FOLHA DE PESSOAL",IF(Q163='Tabelas auxiliares'!$A$237,"CUSTEIO",IF(Q163='Tabelas auxiliares'!$A$236,"INVESTIMENTO","ERRO - VERIFICAR"))))</f>
        <v/>
      </c>
      <c r="S163" s="64" t="str">
        <f t="shared" si="5"/>
        <v/>
      </c>
    </row>
    <row r="164" spans="17:19" x14ac:dyDescent="0.25">
      <c r="Q164" s="51" t="str">
        <f t="shared" si="4"/>
        <v/>
      </c>
      <c r="R164" s="51" t="str">
        <f>IF(M164="","",IF(M164&lt;&gt;'Tabelas auxiliares'!$B$236,"FOLHA DE PESSOAL",IF(Q164='Tabelas auxiliares'!$A$237,"CUSTEIO",IF(Q164='Tabelas auxiliares'!$A$236,"INVESTIMENTO","ERRO - VERIFICAR"))))</f>
        <v/>
      </c>
      <c r="S164" s="64" t="str">
        <f t="shared" si="5"/>
        <v/>
      </c>
    </row>
    <row r="165" spans="17:19" x14ac:dyDescent="0.25">
      <c r="Q165" s="51" t="str">
        <f t="shared" si="4"/>
        <v/>
      </c>
      <c r="R165" s="51" t="str">
        <f>IF(M165="","",IF(M165&lt;&gt;'Tabelas auxiliares'!$B$236,"FOLHA DE PESSOAL",IF(Q165='Tabelas auxiliares'!$A$237,"CUSTEIO",IF(Q165='Tabelas auxiliares'!$A$236,"INVESTIMENTO","ERRO - VERIFICAR"))))</f>
        <v/>
      </c>
      <c r="S165" s="64" t="str">
        <f t="shared" si="5"/>
        <v/>
      </c>
    </row>
    <row r="166" spans="17:19" x14ac:dyDescent="0.25">
      <c r="Q166" s="51" t="str">
        <f t="shared" si="4"/>
        <v/>
      </c>
      <c r="R166" s="51" t="str">
        <f>IF(M166="","",IF(M166&lt;&gt;'Tabelas auxiliares'!$B$236,"FOLHA DE PESSOAL",IF(Q166='Tabelas auxiliares'!$A$237,"CUSTEIO",IF(Q166='Tabelas auxiliares'!$A$236,"INVESTIMENTO","ERRO - VERIFICAR"))))</f>
        <v/>
      </c>
      <c r="S166" s="64" t="str">
        <f t="shared" si="5"/>
        <v/>
      </c>
    </row>
    <row r="167" spans="17:19" x14ac:dyDescent="0.25">
      <c r="Q167" s="51" t="str">
        <f t="shared" si="4"/>
        <v/>
      </c>
      <c r="R167" s="51" t="str">
        <f>IF(M167="","",IF(M167&lt;&gt;'Tabelas auxiliares'!$B$236,"FOLHA DE PESSOAL",IF(Q167='Tabelas auxiliares'!$A$237,"CUSTEIO",IF(Q167='Tabelas auxiliares'!$A$236,"INVESTIMENTO","ERRO - VERIFICAR"))))</f>
        <v/>
      </c>
      <c r="S167" s="64" t="str">
        <f t="shared" si="5"/>
        <v/>
      </c>
    </row>
    <row r="168" spans="17:19" x14ac:dyDescent="0.25">
      <c r="Q168" s="51" t="str">
        <f t="shared" si="4"/>
        <v/>
      </c>
      <c r="R168" s="51" t="str">
        <f>IF(M168="","",IF(M168&lt;&gt;'Tabelas auxiliares'!$B$236,"FOLHA DE PESSOAL",IF(Q168='Tabelas auxiliares'!$A$237,"CUSTEIO",IF(Q168='Tabelas auxiliares'!$A$236,"INVESTIMENTO","ERRO - VERIFICAR"))))</f>
        <v/>
      </c>
      <c r="S168" s="64" t="str">
        <f t="shared" si="5"/>
        <v/>
      </c>
    </row>
    <row r="169" spans="17:19" x14ac:dyDescent="0.25">
      <c r="Q169" s="51" t="str">
        <f t="shared" si="4"/>
        <v/>
      </c>
      <c r="R169" s="51" t="str">
        <f>IF(M169="","",IF(M169&lt;&gt;'Tabelas auxiliares'!$B$236,"FOLHA DE PESSOAL",IF(Q169='Tabelas auxiliares'!$A$237,"CUSTEIO",IF(Q169='Tabelas auxiliares'!$A$236,"INVESTIMENTO","ERRO - VERIFICAR"))))</f>
        <v/>
      </c>
      <c r="S169" s="64" t="str">
        <f t="shared" si="5"/>
        <v/>
      </c>
    </row>
    <row r="170" spans="17:19" x14ac:dyDescent="0.25">
      <c r="Q170" s="51" t="str">
        <f t="shared" si="4"/>
        <v/>
      </c>
      <c r="R170" s="51" t="str">
        <f>IF(M170="","",IF(M170&lt;&gt;'Tabelas auxiliares'!$B$236,"FOLHA DE PESSOAL",IF(Q170='Tabelas auxiliares'!$A$237,"CUSTEIO",IF(Q170='Tabelas auxiliares'!$A$236,"INVESTIMENTO","ERRO - VERIFICAR"))))</f>
        <v/>
      </c>
      <c r="S170" s="64" t="str">
        <f t="shared" si="5"/>
        <v/>
      </c>
    </row>
    <row r="171" spans="17:19" x14ac:dyDescent="0.25">
      <c r="Q171" s="51" t="str">
        <f t="shared" si="4"/>
        <v/>
      </c>
      <c r="R171" s="51" t="str">
        <f>IF(M171="","",IF(M171&lt;&gt;'Tabelas auxiliares'!$B$236,"FOLHA DE PESSOAL",IF(Q171='Tabelas auxiliares'!$A$237,"CUSTEIO",IF(Q171='Tabelas auxiliares'!$A$236,"INVESTIMENTO","ERRO - VERIFICAR"))))</f>
        <v/>
      </c>
      <c r="S171" s="64" t="str">
        <f t="shared" si="5"/>
        <v/>
      </c>
    </row>
    <row r="172" spans="17:19" x14ac:dyDescent="0.25">
      <c r="Q172" s="51" t="str">
        <f t="shared" si="4"/>
        <v/>
      </c>
      <c r="R172" s="51" t="str">
        <f>IF(M172="","",IF(M172&lt;&gt;'Tabelas auxiliares'!$B$236,"FOLHA DE PESSOAL",IF(Q172='Tabelas auxiliares'!$A$237,"CUSTEIO",IF(Q172='Tabelas auxiliares'!$A$236,"INVESTIMENTO","ERRO - VERIFICAR"))))</f>
        <v/>
      </c>
      <c r="S172" s="64" t="str">
        <f t="shared" si="5"/>
        <v/>
      </c>
    </row>
    <row r="173" spans="17:19" x14ac:dyDescent="0.25">
      <c r="Q173" s="51" t="str">
        <f t="shared" si="4"/>
        <v/>
      </c>
      <c r="R173" s="51" t="str">
        <f>IF(M173="","",IF(M173&lt;&gt;'Tabelas auxiliares'!$B$236,"FOLHA DE PESSOAL",IF(Q173='Tabelas auxiliares'!$A$237,"CUSTEIO",IF(Q173='Tabelas auxiliares'!$A$236,"INVESTIMENTO","ERRO - VERIFICAR"))))</f>
        <v/>
      </c>
      <c r="S173" s="64" t="str">
        <f t="shared" si="5"/>
        <v/>
      </c>
    </row>
    <row r="174" spans="17:19" x14ac:dyDescent="0.25">
      <c r="Q174" s="51" t="str">
        <f t="shared" si="4"/>
        <v/>
      </c>
      <c r="R174" s="51" t="str">
        <f>IF(M174="","",IF(M174&lt;&gt;'Tabelas auxiliares'!$B$236,"FOLHA DE PESSOAL",IF(Q174='Tabelas auxiliares'!$A$237,"CUSTEIO",IF(Q174='Tabelas auxiliares'!$A$236,"INVESTIMENTO","ERRO - VERIFICAR"))))</f>
        <v/>
      </c>
      <c r="S174" s="64" t="str">
        <f t="shared" si="5"/>
        <v/>
      </c>
    </row>
    <row r="175" spans="17:19" x14ac:dyDescent="0.25">
      <c r="Q175" s="51" t="str">
        <f t="shared" si="4"/>
        <v/>
      </c>
      <c r="R175" s="51" t="str">
        <f>IF(M175="","",IF(M175&lt;&gt;'Tabelas auxiliares'!$B$236,"FOLHA DE PESSOAL",IF(Q175='Tabelas auxiliares'!$A$237,"CUSTEIO",IF(Q175='Tabelas auxiliares'!$A$236,"INVESTIMENTO","ERRO - VERIFICAR"))))</f>
        <v/>
      </c>
      <c r="S175" s="64" t="str">
        <f t="shared" si="5"/>
        <v/>
      </c>
    </row>
    <row r="176" spans="17:19" x14ac:dyDescent="0.25">
      <c r="Q176" s="51" t="str">
        <f t="shared" si="4"/>
        <v/>
      </c>
      <c r="R176" s="51" t="str">
        <f>IF(M176="","",IF(M176&lt;&gt;'Tabelas auxiliares'!$B$236,"FOLHA DE PESSOAL",IF(Q176='Tabelas auxiliares'!$A$237,"CUSTEIO",IF(Q176='Tabelas auxiliares'!$A$236,"INVESTIMENTO","ERRO - VERIFICAR"))))</f>
        <v/>
      </c>
      <c r="S176" s="64" t="str">
        <f t="shared" si="5"/>
        <v/>
      </c>
    </row>
    <row r="177" spans="17:19" x14ac:dyDescent="0.25">
      <c r="Q177" s="51" t="str">
        <f t="shared" si="4"/>
        <v/>
      </c>
      <c r="R177" s="51" t="str">
        <f>IF(M177="","",IF(M177&lt;&gt;'Tabelas auxiliares'!$B$236,"FOLHA DE PESSOAL",IF(Q177='Tabelas auxiliares'!$A$237,"CUSTEIO",IF(Q177='Tabelas auxiliares'!$A$236,"INVESTIMENTO","ERRO - VERIFICAR"))))</f>
        <v/>
      </c>
      <c r="S177" s="64" t="str">
        <f t="shared" si="5"/>
        <v/>
      </c>
    </row>
    <row r="178" spans="17:19" x14ac:dyDescent="0.25">
      <c r="Q178" s="51" t="str">
        <f t="shared" si="4"/>
        <v/>
      </c>
      <c r="R178" s="51" t="str">
        <f>IF(M178="","",IF(M178&lt;&gt;'Tabelas auxiliares'!$B$236,"FOLHA DE PESSOAL",IF(Q178='Tabelas auxiliares'!$A$237,"CUSTEIO",IF(Q178='Tabelas auxiliares'!$A$236,"INVESTIMENTO","ERRO - VERIFICAR"))))</f>
        <v/>
      </c>
      <c r="S178" s="64" t="str">
        <f t="shared" si="5"/>
        <v/>
      </c>
    </row>
    <row r="179" spans="17:19" x14ac:dyDescent="0.25">
      <c r="Q179" s="51" t="str">
        <f t="shared" si="4"/>
        <v/>
      </c>
      <c r="R179" s="51" t="str">
        <f>IF(M179="","",IF(M179&lt;&gt;'Tabelas auxiliares'!$B$236,"FOLHA DE PESSOAL",IF(Q179='Tabelas auxiliares'!$A$237,"CUSTEIO",IF(Q179='Tabelas auxiliares'!$A$236,"INVESTIMENTO","ERRO - VERIFICAR"))))</f>
        <v/>
      </c>
      <c r="S179" s="64" t="str">
        <f t="shared" si="5"/>
        <v/>
      </c>
    </row>
    <row r="180" spans="17:19" x14ac:dyDescent="0.25">
      <c r="Q180" s="51" t="str">
        <f t="shared" si="4"/>
        <v/>
      </c>
      <c r="R180" s="51" t="str">
        <f>IF(M180="","",IF(M180&lt;&gt;'Tabelas auxiliares'!$B$236,"FOLHA DE PESSOAL",IF(Q180='Tabelas auxiliares'!$A$237,"CUSTEIO",IF(Q180='Tabelas auxiliares'!$A$236,"INVESTIMENTO","ERRO - VERIFICAR"))))</f>
        <v/>
      </c>
      <c r="S180" s="64" t="str">
        <f t="shared" si="5"/>
        <v/>
      </c>
    </row>
    <row r="181" spans="17:19" x14ac:dyDescent="0.25">
      <c r="Q181" s="51" t="str">
        <f t="shared" si="4"/>
        <v/>
      </c>
      <c r="R181" s="51" t="str">
        <f>IF(M181="","",IF(M181&lt;&gt;'Tabelas auxiliares'!$B$236,"FOLHA DE PESSOAL",IF(Q181='Tabelas auxiliares'!$A$237,"CUSTEIO",IF(Q181='Tabelas auxiliares'!$A$236,"INVESTIMENTO","ERRO - VERIFICAR"))))</f>
        <v/>
      </c>
      <c r="S181" s="64" t="str">
        <f t="shared" si="5"/>
        <v/>
      </c>
    </row>
    <row r="182" spans="17:19" x14ac:dyDescent="0.25">
      <c r="Q182" s="51" t="str">
        <f t="shared" si="4"/>
        <v/>
      </c>
      <c r="R182" s="51" t="str">
        <f>IF(M182="","",IF(M182&lt;&gt;'Tabelas auxiliares'!$B$236,"FOLHA DE PESSOAL",IF(Q182='Tabelas auxiliares'!$A$237,"CUSTEIO",IF(Q182='Tabelas auxiliares'!$A$236,"INVESTIMENTO","ERRO - VERIFICAR"))))</f>
        <v/>
      </c>
      <c r="S182" s="64" t="str">
        <f t="shared" si="5"/>
        <v/>
      </c>
    </row>
    <row r="183" spans="17:19" x14ac:dyDescent="0.25">
      <c r="Q183" s="51" t="str">
        <f t="shared" si="4"/>
        <v/>
      </c>
      <c r="R183" s="51" t="str">
        <f>IF(M183="","",IF(M183&lt;&gt;'Tabelas auxiliares'!$B$236,"FOLHA DE PESSOAL",IF(Q183='Tabelas auxiliares'!$A$237,"CUSTEIO",IF(Q183='Tabelas auxiliares'!$A$236,"INVESTIMENTO","ERRO - VERIFICAR"))))</f>
        <v/>
      </c>
      <c r="S183" s="64" t="str">
        <f t="shared" si="5"/>
        <v/>
      </c>
    </row>
    <row r="184" spans="17:19" x14ac:dyDescent="0.25">
      <c r="Q184" s="51" t="str">
        <f t="shared" si="4"/>
        <v/>
      </c>
      <c r="R184" s="51" t="str">
        <f>IF(M184="","",IF(M184&lt;&gt;'Tabelas auxiliares'!$B$236,"FOLHA DE PESSOAL",IF(Q184='Tabelas auxiliares'!$A$237,"CUSTEIO",IF(Q184='Tabelas auxiliares'!$A$236,"INVESTIMENTO","ERRO - VERIFICAR"))))</f>
        <v/>
      </c>
      <c r="S184" s="64" t="str">
        <f t="shared" si="5"/>
        <v/>
      </c>
    </row>
    <row r="185" spans="17:19" x14ac:dyDescent="0.25">
      <c r="Q185" s="51" t="str">
        <f t="shared" si="4"/>
        <v/>
      </c>
      <c r="R185" s="51" t="str">
        <f>IF(M185="","",IF(M185&lt;&gt;'Tabelas auxiliares'!$B$236,"FOLHA DE PESSOAL",IF(Q185='Tabelas auxiliares'!$A$237,"CUSTEIO",IF(Q185='Tabelas auxiliares'!$A$236,"INVESTIMENTO","ERRO - VERIFICAR"))))</f>
        <v/>
      </c>
      <c r="S185" s="64" t="str">
        <f t="shared" si="5"/>
        <v/>
      </c>
    </row>
    <row r="186" spans="17:19" x14ac:dyDescent="0.25">
      <c r="Q186" s="51" t="str">
        <f t="shared" si="4"/>
        <v/>
      </c>
      <c r="R186" s="51" t="str">
        <f>IF(M186="","",IF(M186&lt;&gt;'Tabelas auxiliares'!$B$236,"FOLHA DE PESSOAL",IF(Q186='Tabelas auxiliares'!$A$237,"CUSTEIO",IF(Q186='Tabelas auxiliares'!$A$236,"INVESTIMENTO","ERRO - VERIFICAR"))))</f>
        <v/>
      </c>
      <c r="S186" s="64" t="str">
        <f t="shared" si="5"/>
        <v/>
      </c>
    </row>
    <row r="187" spans="17:19" x14ac:dyDescent="0.25">
      <c r="Q187" s="51" t="str">
        <f t="shared" si="4"/>
        <v/>
      </c>
      <c r="R187" s="51" t="str">
        <f>IF(M187="","",IF(M187&lt;&gt;'Tabelas auxiliares'!$B$236,"FOLHA DE PESSOAL",IF(Q187='Tabelas auxiliares'!$A$237,"CUSTEIO",IF(Q187='Tabelas auxiliares'!$A$236,"INVESTIMENTO","ERRO - VERIFICAR"))))</f>
        <v/>
      </c>
      <c r="S187" s="64" t="str">
        <f t="shared" si="5"/>
        <v/>
      </c>
    </row>
    <row r="188" spans="17:19" x14ac:dyDescent="0.25">
      <c r="Q188" s="51" t="str">
        <f t="shared" si="4"/>
        <v/>
      </c>
      <c r="R188" s="51" t="str">
        <f>IF(M188="","",IF(M188&lt;&gt;'Tabelas auxiliares'!$B$236,"FOLHA DE PESSOAL",IF(Q188='Tabelas auxiliares'!$A$237,"CUSTEIO",IF(Q188='Tabelas auxiliares'!$A$236,"INVESTIMENTO","ERRO - VERIFICAR"))))</f>
        <v/>
      </c>
      <c r="S188" s="64" t="str">
        <f t="shared" si="5"/>
        <v/>
      </c>
    </row>
    <row r="189" spans="17:19" x14ac:dyDescent="0.25">
      <c r="Q189" s="51" t="str">
        <f t="shared" si="4"/>
        <v/>
      </c>
      <c r="R189" s="51" t="str">
        <f>IF(M189="","",IF(M189&lt;&gt;'Tabelas auxiliares'!$B$236,"FOLHA DE PESSOAL",IF(Q189='Tabelas auxiliares'!$A$237,"CUSTEIO",IF(Q189='Tabelas auxiliares'!$A$236,"INVESTIMENTO","ERRO - VERIFICAR"))))</f>
        <v/>
      </c>
      <c r="S189" s="64" t="str">
        <f t="shared" si="5"/>
        <v/>
      </c>
    </row>
    <row r="190" spans="17:19" x14ac:dyDescent="0.25">
      <c r="Q190" s="51" t="str">
        <f t="shared" si="4"/>
        <v/>
      </c>
      <c r="R190" s="51" t="str">
        <f>IF(M190="","",IF(M190&lt;&gt;'Tabelas auxiliares'!$B$236,"FOLHA DE PESSOAL",IF(Q190='Tabelas auxiliares'!$A$237,"CUSTEIO",IF(Q190='Tabelas auxiliares'!$A$236,"INVESTIMENTO","ERRO - VERIFICAR"))))</f>
        <v/>
      </c>
      <c r="S190" s="64" t="str">
        <f t="shared" si="5"/>
        <v/>
      </c>
    </row>
    <row r="191" spans="17:19" x14ac:dyDescent="0.25">
      <c r="Q191" s="51" t="str">
        <f t="shared" si="4"/>
        <v/>
      </c>
      <c r="R191" s="51" t="str">
        <f>IF(M191="","",IF(M191&lt;&gt;'Tabelas auxiliares'!$B$236,"FOLHA DE PESSOAL",IF(Q191='Tabelas auxiliares'!$A$237,"CUSTEIO",IF(Q191='Tabelas auxiliares'!$A$236,"INVESTIMENTO","ERRO - VERIFICAR"))))</f>
        <v/>
      </c>
      <c r="S191" s="64" t="str">
        <f t="shared" si="5"/>
        <v/>
      </c>
    </row>
    <row r="192" spans="17:19" x14ac:dyDescent="0.25">
      <c r="Q192" s="51" t="str">
        <f t="shared" si="4"/>
        <v/>
      </c>
      <c r="R192" s="51" t="str">
        <f>IF(M192="","",IF(M192&lt;&gt;'Tabelas auxiliares'!$B$236,"FOLHA DE PESSOAL",IF(Q192='Tabelas auxiliares'!$A$237,"CUSTEIO",IF(Q192='Tabelas auxiliares'!$A$236,"INVESTIMENTO","ERRO - VERIFICAR"))))</f>
        <v/>
      </c>
      <c r="S192" s="64" t="str">
        <f t="shared" si="5"/>
        <v/>
      </c>
    </row>
    <row r="193" spans="17:19" x14ac:dyDescent="0.25">
      <c r="Q193" s="51" t="str">
        <f t="shared" si="4"/>
        <v/>
      </c>
      <c r="R193" s="51" t="str">
        <f>IF(M193="","",IF(M193&lt;&gt;'Tabelas auxiliares'!$B$236,"FOLHA DE PESSOAL",IF(Q193='Tabelas auxiliares'!$A$237,"CUSTEIO",IF(Q193='Tabelas auxiliares'!$A$236,"INVESTIMENTO","ERRO - VERIFICAR"))))</f>
        <v/>
      </c>
      <c r="S193" s="64" t="str">
        <f t="shared" si="5"/>
        <v/>
      </c>
    </row>
    <row r="194" spans="17:19" x14ac:dyDescent="0.25">
      <c r="Q194" s="51" t="str">
        <f t="shared" si="4"/>
        <v/>
      </c>
      <c r="R194" s="51" t="str">
        <f>IF(M194="","",IF(M194&lt;&gt;'Tabelas auxiliares'!$B$236,"FOLHA DE PESSOAL",IF(Q194='Tabelas auxiliares'!$A$237,"CUSTEIO",IF(Q194='Tabelas auxiliares'!$A$236,"INVESTIMENTO","ERRO - VERIFICAR"))))</f>
        <v/>
      </c>
      <c r="S194" s="64" t="str">
        <f t="shared" si="5"/>
        <v/>
      </c>
    </row>
    <row r="195" spans="17:19" x14ac:dyDescent="0.25">
      <c r="Q195" s="51" t="str">
        <f t="shared" si="4"/>
        <v/>
      </c>
      <c r="R195" s="51" t="str">
        <f>IF(M195="","",IF(M195&lt;&gt;'Tabelas auxiliares'!$B$236,"FOLHA DE PESSOAL",IF(Q195='Tabelas auxiliares'!$A$237,"CUSTEIO",IF(Q195='Tabelas auxiliares'!$A$236,"INVESTIMENTO","ERRO - VERIFICAR"))))</f>
        <v/>
      </c>
      <c r="S195" s="64" t="str">
        <f t="shared" si="5"/>
        <v/>
      </c>
    </row>
    <row r="196" spans="17:19" x14ac:dyDescent="0.25">
      <c r="Q196" s="51" t="str">
        <f t="shared" ref="Q196:Q259" si="6">LEFT(O196,1)</f>
        <v/>
      </c>
      <c r="R196" s="51" t="str">
        <f>IF(M196="","",IF(M196&lt;&gt;'Tabelas auxiliares'!$B$236,"FOLHA DE PESSOAL",IF(Q196='Tabelas auxiliares'!$A$237,"CUSTEIO",IF(Q196='Tabelas auxiliares'!$A$236,"INVESTIMENTO","ERRO - VERIFICAR"))))</f>
        <v/>
      </c>
      <c r="S196" s="64" t="str">
        <f t="shared" si="5"/>
        <v/>
      </c>
    </row>
    <row r="197" spans="17:19" x14ac:dyDescent="0.25">
      <c r="Q197" s="51" t="str">
        <f t="shared" si="6"/>
        <v/>
      </c>
      <c r="R197" s="51" t="str">
        <f>IF(M197="","",IF(M197&lt;&gt;'Tabelas auxiliares'!$B$236,"FOLHA DE PESSOAL",IF(Q197='Tabelas auxiliares'!$A$237,"CUSTEIO",IF(Q197='Tabelas auxiliares'!$A$236,"INVESTIMENTO","ERRO - VERIFICAR"))))</f>
        <v/>
      </c>
      <c r="S197" s="64" t="str">
        <f t="shared" ref="S197:S260" si="7">IF(SUM(T197:X197)=0,"",SUM(T197:X197))</f>
        <v/>
      </c>
    </row>
    <row r="198" spans="17:19" x14ac:dyDescent="0.25">
      <c r="Q198" s="51" t="str">
        <f t="shared" si="6"/>
        <v/>
      </c>
      <c r="R198" s="51" t="str">
        <f>IF(M198="","",IF(M198&lt;&gt;'Tabelas auxiliares'!$B$236,"FOLHA DE PESSOAL",IF(Q198='Tabelas auxiliares'!$A$237,"CUSTEIO",IF(Q198='Tabelas auxiliares'!$A$236,"INVESTIMENTO","ERRO - VERIFICAR"))))</f>
        <v/>
      </c>
      <c r="S198" s="64" t="str">
        <f t="shared" si="7"/>
        <v/>
      </c>
    </row>
    <row r="199" spans="17:19" x14ac:dyDescent="0.25">
      <c r="Q199" s="51" t="str">
        <f t="shared" si="6"/>
        <v/>
      </c>
      <c r="R199" s="51" t="str">
        <f>IF(M199="","",IF(M199&lt;&gt;'Tabelas auxiliares'!$B$236,"FOLHA DE PESSOAL",IF(Q199='Tabelas auxiliares'!$A$237,"CUSTEIO",IF(Q199='Tabelas auxiliares'!$A$236,"INVESTIMENTO","ERRO - VERIFICAR"))))</f>
        <v/>
      </c>
      <c r="S199" s="64" t="str">
        <f t="shared" si="7"/>
        <v/>
      </c>
    </row>
    <row r="200" spans="17:19" x14ac:dyDescent="0.25">
      <c r="Q200" s="51" t="str">
        <f t="shared" si="6"/>
        <v/>
      </c>
      <c r="R200" s="51" t="str">
        <f>IF(M200="","",IF(M200&lt;&gt;'Tabelas auxiliares'!$B$236,"FOLHA DE PESSOAL",IF(Q200='Tabelas auxiliares'!$A$237,"CUSTEIO",IF(Q200='Tabelas auxiliares'!$A$236,"INVESTIMENTO","ERRO - VERIFICAR"))))</f>
        <v/>
      </c>
      <c r="S200" s="64" t="str">
        <f t="shared" si="7"/>
        <v/>
      </c>
    </row>
    <row r="201" spans="17:19" x14ac:dyDescent="0.25">
      <c r="Q201" s="51" t="str">
        <f t="shared" si="6"/>
        <v/>
      </c>
      <c r="R201" s="51" t="str">
        <f>IF(M201="","",IF(M201&lt;&gt;'Tabelas auxiliares'!$B$236,"FOLHA DE PESSOAL",IF(Q201='Tabelas auxiliares'!$A$237,"CUSTEIO",IF(Q201='Tabelas auxiliares'!$A$236,"INVESTIMENTO","ERRO - VERIFICAR"))))</f>
        <v/>
      </c>
      <c r="S201" s="64" t="str">
        <f t="shared" si="7"/>
        <v/>
      </c>
    </row>
    <row r="202" spans="17:19" x14ac:dyDescent="0.25">
      <c r="Q202" s="51" t="str">
        <f t="shared" si="6"/>
        <v/>
      </c>
      <c r="R202" s="51" t="str">
        <f>IF(M202="","",IF(M202&lt;&gt;'Tabelas auxiliares'!$B$236,"FOLHA DE PESSOAL",IF(Q202='Tabelas auxiliares'!$A$237,"CUSTEIO",IF(Q202='Tabelas auxiliares'!$A$236,"INVESTIMENTO","ERRO - VERIFICAR"))))</f>
        <v/>
      </c>
      <c r="S202" s="64" t="str">
        <f t="shared" si="7"/>
        <v/>
      </c>
    </row>
    <row r="203" spans="17:19" x14ac:dyDescent="0.25">
      <c r="Q203" s="51" t="str">
        <f t="shared" si="6"/>
        <v/>
      </c>
      <c r="R203" s="51" t="str">
        <f>IF(M203="","",IF(M203&lt;&gt;'Tabelas auxiliares'!$B$236,"FOLHA DE PESSOAL",IF(Q203='Tabelas auxiliares'!$A$237,"CUSTEIO",IF(Q203='Tabelas auxiliares'!$A$236,"INVESTIMENTO","ERRO - VERIFICAR"))))</f>
        <v/>
      </c>
      <c r="S203" s="64" t="str">
        <f t="shared" si="7"/>
        <v/>
      </c>
    </row>
    <row r="204" spans="17:19" x14ac:dyDescent="0.25">
      <c r="Q204" s="51" t="str">
        <f t="shared" si="6"/>
        <v/>
      </c>
      <c r="R204" s="51" t="str">
        <f>IF(M204="","",IF(M204&lt;&gt;'Tabelas auxiliares'!$B$236,"FOLHA DE PESSOAL",IF(Q204='Tabelas auxiliares'!$A$237,"CUSTEIO",IF(Q204='Tabelas auxiliares'!$A$236,"INVESTIMENTO","ERRO - VERIFICAR"))))</f>
        <v/>
      </c>
      <c r="S204" s="64" t="str">
        <f t="shared" si="7"/>
        <v/>
      </c>
    </row>
    <row r="205" spans="17:19" x14ac:dyDescent="0.25">
      <c r="Q205" s="51" t="str">
        <f t="shared" si="6"/>
        <v/>
      </c>
      <c r="R205" s="51" t="str">
        <f>IF(M205="","",IF(M205&lt;&gt;'Tabelas auxiliares'!$B$236,"FOLHA DE PESSOAL",IF(Q205='Tabelas auxiliares'!$A$237,"CUSTEIO",IF(Q205='Tabelas auxiliares'!$A$236,"INVESTIMENTO","ERRO - VERIFICAR"))))</f>
        <v/>
      </c>
      <c r="S205" s="64" t="str">
        <f t="shared" si="7"/>
        <v/>
      </c>
    </row>
    <row r="206" spans="17:19" x14ac:dyDescent="0.25">
      <c r="Q206" s="51" t="str">
        <f t="shared" si="6"/>
        <v/>
      </c>
      <c r="R206" s="51" t="str">
        <f>IF(M206="","",IF(M206&lt;&gt;'Tabelas auxiliares'!$B$236,"FOLHA DE PESSOAL",IF(Q206='Tabelas auxiliares'!$A$237,"CUSTEIO",IF(Q206='Tabelas auxiliares'!$A$236,"INVESTIMENTO","ERRO - VERIFICAR"))))</f>
        <v/>
      </c>
      <c r="S206" s="64" t="str">
        <f t="shared" si="7"/>
        <v/>
      </c>
    </row>
    <row r="207" spans="17:19" x14ac:dyDescent="0.25">
      <c r="Q207" s="51" t="str">
        <f t="shared" si="6"/>
        <v/>
      </c>
      <c r="R207" s="51" t="str">
        <f>IF(M207="","",IF(M207&lt;&gt;'Tabelas auxiliares'!$B$236,"FOLHA DE PESSOAL",IF(Q207='Tabelas auxiliares'!$A$237,"CUSTEIO",IF(Q207='Tabelas auxiliares'!$A$236,"INVESTIMENTO","ERRO - VERIFICAR"))))</f>
        <v/>
      </c>
      <c r="S207" s="64" t="str">
        <f t="shared" si="7"/>
        <v/>
      </c>
    </row>
    <row r="208" spans="17:19" x14ac:dyDescent="0.25">
      <c r="Q208" s="51" t="str">
        <f t="shared" si="6"/>
        <v/>
      </c>
      <c r="R208" s="51" t="str">
        <f>IF(M208="","",IF(M208&lt;&gt;'Tabelas auxiliares'!$B$236,"FOLHA DE PESSOAL",IF(Q208='Tabelas auxiliares'!$A$237,"CUSTEIO",IF(Q208='Tabelas auxiliares'!$A$236,"INVESTIMENTO","ERRO - VERIFICAR"))))</f>
        <v/>
      </c>
      <c r="S208" s="64" t="str">
        <f t="shared" si="7"/>
        <v/>
      </c>
    </row>
    <row r="209" spans="17:19" x14ac:dyDescent="0.25">
      <c r="Q209" s="51" t="str">
        <f t="shared" si="6"/>
        <v/>
      </c>
      <c r="R209" s="51" t="str">
        <f>IF(M209="","",IF(M209&lt;&gt;'Tabelas auxiliares'!$B$236,"FOLHA DE PESSOAL",IF(Q209='Tabelas auxiliares'!$A$237,"CUSTEIO",IF(Q209='Tabelas auxiliares'!$A$236,"INVESTIMENTO","ERRO - VERIFICAR"))))</f>
        <v/>
      </c>
      <c r="S209" s="64" t="str">
        <f t="shared" si="7"/>
        <v/>
      </c>
    </row>
    <row r="210" spans="17:19" x14ac:dyDescent="0.25">
      <c r="Q210" s="51" t="str">
        <f t="shared" si="6"/>
        <v/>
      </c>
      <c r="R210" s="51" t="str">
        <f>IF(M210="","",IF(M210&lt;&gt;'Tabelas auxiliares'!$B$236,"FOLHA DE PESSOAL",IF(Q210='Tabelas auxiliares'!$A$237,"CUSTEIO",IF(Q210='Tabelas auxiliares'!$A$236,"INVESTIMENTO","ERRO - VERIFICAR"))))</f>
        <v/>
      </c>
      <c r="S210" s="64" t="str">
        <f t="shared" si="7"/>
        <v/>
      </c>
    </row>
    <row r="211" spans="17:19" x14ac:dyDescent="0.25">
      <c r="Q211" s="51" t="str">
        <f t="shared" si="6"/>
        <v/>
      </c>
      <c r="R211" s="51" t="str">
        <f>IF(M211="","",IF(M211&lt;&gt;'Tabelas auxiliares'!$B$236,"FOLHA DE PESSOAL",IF(Q211='Tabelas auxiliares'!$A$237,"CUSTEIO",IF(Q211='Tabelas auxiliares'!$A$236,"INVESTIMENTO","ERRO - VERIFICAR"))))</f>
        <v/>
      </c>
      <c r="S211" s="64" t="str">
        <f t="shared" si="7"/>
        <v/>
      </c>
    </row>
    <row r="212" spans="17:19" x14ac:dyDescent="0.25">
      <c r="Q212" s="51" t="str">
        <f t="shared" si="6"/>
        <v/>
      </c>
      <c r="R212" s="51" t="str">
        <f>IF(M212="","",IF(M212&lt;&gt;'Tabelas auxiliares'!$B$236,"FOLHA DE PESSOAL",IF(Q212='Tabelas auxiliares'!$A$237,"CUSTEIO",IF(Q212='Tabelas auxiliares'!$A$236,"INVESTIMENTO","ERRO - VERIFICAR"))))</f>
        <v/>
      </c>
      <c r="S212" s="64" t="str">
        <f t="shared" si="7"/>
        <v/>
      </c>
    </row>
    <row r="213" spans="17:19" x14ac:dyDescent="0.25">
      <c r="Q213" s="51" t="str">
        <f t="shared" si="6"/>
        <v/>
      </c>
      <c r="R213" s="51" t="str">
        <f>IF(M213="","",IF(M213&lt;&gt;'Tabelas auxiliares'!$B$236,"FOLHA DE PESSOAL",IF(Q213='Tabelas auxiliares'!$A$237,"CUSTEIO",IF(Q213='Tabelas auxiliares'!$A$236,"INVESTIMENTO","ERRO - VERIFICAR"))))</f>
        <v/>
      </c>
      <c r="S213" s="64" t="str">
        <f t="shared" si="7"/>
        <v/>
      </c>
    </row>
    <row r="214" spans="17:19" x14ac:dyDescent="0.25">
      <c r="Q214" s="51" t="str">
        <f t="shared" si="6"/>
        <v/>
      </c>
      <c r="R214" s="51" t="str">
        <f>IF(M214="","",IF(M214&lt;&gt;'Tabelas auxiliares'!$B$236,"FOLHA DE PESSOAL",IF(Q214='Tabelas auxiliares'!$A$237,"CUSTEIO",IF(Q214='Tabelas auxiliares'!$A$236,"INVESTIMENTO","ERRO - VERIFICAR"))))</f>
        <v/>
      </c>
      <c r="S214" s="64" t="str">
        <f t="shared" si="7"/>
        <v/>
      </c>
    </row>
    <row r="215" spans="17:19" x14ac:dyDescent="0.25">
      <c r="Q215" s="51" t="str">
        <f t="shared" si="6"/>
        <v/>
      </c>
      <c r="R215" s="51" t="str">
        <f>IF(M215="","",IF(M215&lt;&gt;'Tabelas auxiliares'!$B$236,"FOLHA DE PESSOAL",IF(Q215='Tabelas auxiliares'!$A$237,"CUSTEIO",IF(Q215='Tabelas auxiliares'!$A$236,"INVESTIMENTO","ERRO - VERIFICAR"))))</f>
        <v/>
      </c>
      <c r="S215" s="64" t="str">
        <f t="shared" si="7"/>
        <v/>
      </c>
    </row>
    <row r="216" spans="17:19" x14ac:dyDescent="0.25">
      <c r="Q216" s="51" t="str">
        <f t="shared" si="6"/>
        <v/>
      </c>
      <c r="R216" s="51" t="str">
        <f>IF(M216="","",IF(M216&lt;&gt;'Tabelas auxiliares'!$B$236,"FOLHA DE PESSOAL",IF(Q216='Tabelas auxiliares'!$A$237,"CUSTEIO",IF(Q216='Tabelas auxiliares'!$A$236,"INVESTIMENTO","ERRO - VERIFICAR"))))</f>
        <v/>
      </c>
      <c r="S216" s="64" t="str">
        <f t="shared" si="7"/>
        <v/>
      </c>
    </row>
    <row r="217" spans="17:19" x14ac:dyDescent="0.25">
      <c r="Q217" s="51" t="str">
        <f t="shared" si="6"/>
        <v/>
      </c>
      <c r="R217" s="51" t="str">
        <f>IF(M217="","",IF(M217&lt;&gt;'Tabelas auxiliares'!$B$236,"FOLHA DE PESSOAL",IF(Q217='Tabelas auxiliares'!$A$237,"CUSTEIO",IF(Q217='Tabelas auxiliares'!$A$236,"INVESTIMENTO","ERRO - VERIFICAR"))))</f>
        <v/>
      </c>
      <c r="S217" s="64" t="str">
        <f t="shared" si="7"/>
        <v/>
      </c>
    </row>
    <row r="218" spans="17:19" x14ac:dyDescent="0.25">
      <c r="Q218" s="51" t="str">
        <f t="shared" si="6"/>
        <v/>
      </c>
      <c r="R218" s="51" t="str">
        <f>IF(M218="","",IF(M218&lt;&gt;'Tabelas auxiliares'!$B$236,"FOLHA DE PESSOAL",IF(Q218='Tabelas auxiliares'!$A$237,"CUSTEIO",IF(Q218='Tabelas auxiliares'!$A$236,"INVESTIMENTO","ERRO - VERIFICAR"))))</f>
        <v/>
      </c>
      <c r="S218" s="64" t="str">
        <f t="shared" si="7"/>
        <v/>
      </c>
    </row>
    <row r="219" spans="17:19" x14ac:dyDescent="0.25">
      <c r="Q219" s="51" t="str">
        <f t="shared" si="6"/>
        <v/>
      </c>
      <c r="R219" s="51" t="str">
        <f>IF(M219="","",IF(M219&lt;&gt;'Tabelas auxiliares'!$B$236,"FOLHA DE PESSOAL",IF(Q219='Tabelas auxiliares'!$A$237,"CUSTEIO",IF(Q219='Tabelas auxiliares'!$A$236,"INVESTIMENTO","ERRO - VERIFICAR"))))</f>
        <v/>
      </c>
      <c r="S219" s="64" t="str">
        <f t="shared" si="7"/>
        <v/>
      </c>
    </row>
    <row r="220" spans="17:19" x14ac:dyDescent="0.25">
      <c r="Q220" s="51" t="str">
        <f t="shared" si="6"/>
        <v/>
      </c>
      <c r="R220" s="51" t="str">
        <f>IF(M220="","",IF(M220&lt;&gt;'Tabelas auxiliares'!$B$236,"FOLHA DE PESSOAL",IF(Q220='Tabelas auxiliares'!$A$237,"CUSTEIO",IF(Q220='Tabelas auxiliares'!$A$236,"INVESTIMENTO","ERRO - VERIFICAR"))))</f>
        <v/>
      </c>
      <c r="S220" s="64" t="str">
        <f t="shared" si="7"/>
        <v/>
      </c>
    </row>
    <row r="221" spans="17:19" x14ac:dyDescent="0.25">
      <c r="Q221" s="51" t="str">
        <f t="shared" si="6"/>
        <v/>
      </c>
      <c r="R221" s="51" t="str">
        <f>IF(M221="","",IF(M221&lt;&gt;'Tabelas auxiliares'!$B$236,"FOLHA DE PESSOAL",IF(Q221='Tabelas auxiliares'!$A$237,"CUSTEIO",IF(Q221='Tabelas auxiliares'!$A$236,"INVESTIMENTO","ERRO - VERIFICAR"))))</f>
        <v/>
      </c>
      <c r="S221" s="64" t="str">
        <f t="shared" si="7"/>
        <v/>
      </c>
    </row>
    <row r="222" spans="17:19" x14ac:dyDescent="0.25">
      <c r="Q222" s="51" t="str">
        <f t="shared" si="6"/>
        <v/>
      </c>
      <c r="R222" s="51" t="str">
        <f>IF(M222="","",IF(M222&lt;&gt;'Tabelas auxiliares'!$B$236,"FOLHA DE PESSOAL",IF(Q222='Tabelas auxiliares'!$A$237,"CUSTEIO",IF(Q222='Tabelas auxiliares'!$A$236,"INVESTIMENTO","ERRO - VERIFICAR"))))</f>
        <v/>
      </c>
      <c r="S222" s="64" t="str">
        <f t="shared" si="7"/>
        <v/>
      </c>
    </row>
    <row r="223" spans="17:19" x14ac:dyDescent="0.25">
      <c r="Q223" s="51" t="str">
        <f t="shared" si="6"/>
        <v/>
      </c>
      <c r="R223" s="51" t="str">
        <f>IF(M223="","",IF(M223&lt;&gt;'Tabelas auxiliares'!$B$236,"FOLHA DE PESSOAL",IF(Q223='Tabelas auxiliares'!$A$237,"CUSTEIO",IF(Q223='Tabelas auxiliares'!$A$236,"INVESTIMENTO","ERRO - VERIFICAR"))))</f>
        <v/>
      </c>
      <c r="S223" s="64" t="str">
        <f t="shared" si="7"/>
        <v/>
      </c>
    </row>
    <row r="224" spans="17:19" x14ac:dyDescent="0.25">
      <c r="Q224" s="51" t="str">
        <f t="shared" si="6"/>
        <v/>
      </c>
      <c r="R224" s="51" t="str">
        <f>IF(M224="","",IF(M224&lt;&gt;'Tabelas auxiliares'!$B$236,"FOLHA DE PESSOAL",IF(Q224='Tabelas auxiliares'!$A$237,"CUSTEIO",IF(Q224='Tabelas auxiliares'!$A$236,"INVESTIMENTO","ERRO - VERIFICAR"))))</f>
        <v/>
      </c>
      <c r="S224" s="64" t="str">
        <f t="shared" si="7"/>
        <v/>
      </c>
    </row>
    <row r="225" spans="17:19" x14ac:dyDescent="0.25">
      <c r="Q225" s="51" t="str">
        <f t="shared" si="6"/>
        <v/>
      </c>
      <c r="R225" s="51" t="str">
        <f>IF(M225="","",IF(M225&lt;&gt;'Tabelas auxiliares'!$B$236,"FOLHA DE PESSOAL",IF(Q225='Tabelas auxiliares'!$A$237,"CUSTEIO",IF(Q225='Tabelas auxiliares'!$A$236,"INVESTIMENTO","ERRO - VERIFICAR"))))</f>
        <v/>
      </c>
      <c r="S225" s="64" t="str">
        <f t="shared" si="7"/>
        <v/>
      </c>
    </row>
    <row r="226" spans="17:19" x14ac:dyDescent="0.25">
      <c r="Q226" s="51" t="str">
        <f t="shared" si="6"/>
        <v/>
      </c>
      <c r="R226" s="51" t="str">
        <f>IF(M226="","",IF(M226&lt;&gt;'Tabelas auxiliares'!$B$236,"FOLHA DE PESSOAL",IF(Q226='Tabelas auxiliares'!$A$237,"CUSTEIO",IF(Q226='Tabelas auxiliares'!$A$236,"INVESTIMENTO","ERRO - VERIFICAR"))))</f>
        <v/>
      </c>
      <c r="S226" s="64" t="str">
        <f t="shared" si="7"/>
        <v/>
      </c>
    </row>
    <row r="227" spans="17:19" x14ac:dyDescent="0.25">
      <c r="Q227" s="51" t="str">
        <f t="shared" si="6"/>
        <v/>
      </c>
      <c r="R227" s="51" t="str">
        <f>IF(M227="","",IF(M227&lt;&gt;'Tabelas auxiliares'!$B$236,"FOLHA DE PESSOAL",IF(Q227='Tabelas auxiliares'!$A$237,"CUSTEIO",IF(Q227='Tabelas auxiliares'!$A$236,"INVESTIMENTO","ERRO - VERIFICAR"))))</f>
        <v/>
      </c>
      <c r="S227" s="64" t="str">
        <f t="shared" si="7"/>
        <v/>
      </c>
    </row>
    <row r="228" spans="17:19" x14ac:dyDescent="0.25">
      <c r="Q228" s="51" t="str">
        <f t="shared" si="6"/>
        <v/>
      </c>
      <c r="R228" s="51" t="str">
        <f>IF(M228="","",IF(M228&lt;&gt;'Tabelas auxiliares'!$B$236,"FOLHA DE PESSOAL",IF(Q228='Tabelas auxiliares'!$A$237,"CUSTEIO",IF(Q228='Tabelas auxiliares'!$A$236,"INVESTIMENTO","ERRO - VERIFICAR"))))</f>
        <v/>
      </c>
      <c r="S228" s="64" t="str">
        <f t="shared" si="7"/>
        <v/>
      </c>
    </row>
    <row r="229" spans="17:19" x14ac:dyDescent="0.25">
      <c r="Q229" s="51" t="str">
        <f t="shared" si="6"/>
        <v/>
      </c>
      <c r="R229" s="51" t="str">
        <f>IF(M229="","",IF(M229&lt;&gt;'Tabelas auxiliares'!$B$236,"FOLHA DE PESSOAL",IF(Q229='Tabelas auxiliares'!$A$237,"CUSTEIO",IF(Q229='Tabelas auxiliares'!$A$236,"INVESTIMENTO","ERRO - VERIFICAR"))))</f>
        <v/>
      </c>
      <c r="S229" s="64" t="str">
        <f t="shared" si="7"/>
        <v/>
      </c>
    </row>
    <row r="230" spans="17:19" x14ac:dyDescent="0.25">
      <c r="Q230" s="51" t="str">
        <f t="shared" si="6"/>
        <v/>
      </c>
      <c r="R230" s="51" t="str">
        <f>IF(M230="","",IF(M230&lt;&gt;'Tabelas auxiliares'!$B$236,"FOLHA DE PESSOAL",IF(Q230='Tabelas auxiliares'!$A$237,"CUSTEIO",IF(Q230='Tabelas auxiliares'!$A$236,"INVESTIMENTO","ERRO - VERIFICAR"))))</f>
        <v/>
      </c>
      <c r="S230" s="64" t="str">
        <f t="shared" si="7"/>
        <v/>
      </c>
    </row>
    <row r="231" spans="17:19" x14ac:dyDescent="0.25">
      <c r="Q231" s="51" t="str">
        <f t="shared" si="6"/>
        <v/>
      </c>
      <c r="R231" s="51" t="str">
        <f>IF(M231="","",IF(M231&lt;&gt;'Tabelas auxiliares'!$B$236,"FOLHA DE PESSOAL",IF(Q231='Tabelas auxiliares'!$A$237,"CUSTEIO",IF(Q231='Tabelas auxiliares'!$A$236,"INVESTIMENTO","ERRO - VERIFICAR"))))</f>
        <v/>
      </c>
      <c r="S231" s="64" t="str">
        <f t="shared" si="7"/>
        <v/>
      </c>
    </row>
    <row r="232" spans="17:19" x14ac:dyDescent="0.25">
      <c r="Q232" s="51" t="str">
        <f t="shared" si="6"/>
        <v/>
      </c>
      <c r="R232" s="51" t="str">
        <f>IF(M232="","",IF(M232&lt;&gt;'Tabelas auxiliares'!$B$236,"FOLHA DE PESSOAL",IF(Q232='Tabelas auxiliares'!$A$237,"CUSTEIO",IF(Q232='Tabelas auxiliares'!$A$236,"INVESTIMENTO","ERRO - VERIFICAR"))))</f>
        <v/>
      </c>
      <c r="S232" s="64" t="str">
        <f t="shared" si="7"/>
        <v/>
      </c>
    </row>
    <row r="233" spans="17:19" x14ac:dyDescent="0.25">
      <c r="Q233" s="51" t="str">
        <f t="shared" si="6"/>
        <v/>
      </c>
      <c r="R233" s="51" t="str">
        <f>IF(M233="","",IF(M233&lt;&gt;'Tabelas auxiliares'!$B$236,"FOLHA DE PESSOAL",IF(Q233='Tabelas auxiliares'!$A$237,"CUSTEIO",IF(Q233='Tabelas auxiliares'!$A$236,"INVESTIMENTO","ERRO - VERIFICAR"))))</f>
        <v/>
      </c>
      <c r="S233" s="64" t="str">
        <f t="shared" si="7"/>
        <v/>
      </c>
    </row>
    <row r="234" spans="17:19" x14ac:dyDescent="0.25">
      <c r="Q234" s="51" t="str">
        <f t="shared" si="6"/>
        <v/>
      </c>
      <c r="R234" s="51" t="str">
        <f>IF(M234="","",IF(M234&lt;&gt;'Tabelas auxiliares'!$B$236,"FOLHA DE PESSOAL",IF(Q234='Tabelas auxiliares'!$A$237,"CUSTEIO",IF(Q234='Tabelas auxiliares'!$A$236,"INVESTIMENTO","ERRO - VERIFICAR"))))</f>
        <v/>
      </c>
      <c r="S234" s="64" t="str">
        <f t="shared" si="7"/>
        <v/>
      </c>
    </row>
    <row r="235" spans="17:19" x14ac:dyDescent="0.25">
      <c r="Q235" s="51" t="str">
        <f t="shared" si="6"/>
        <v/>
      </c>
      <c r="R235" s="51" t="str">
        <f>IF(M235="","",IF(M235&lt;&gt;'Tabelas auxiliares'!$B$236,"FOLHA DE PESSOAL",IF(Q235='Tabelas auxiliares'!$A$237,"CUSTEIO",IF(Q235='Tabelas auxiliares'!$A$236,"INVESTIMENTO","ERRO - VERIFICAR"))))</f>
        <v/>
      </c>
      <c r="S235" s="64" t="str">
        <f t="shared" si="7"/>
        <v/>
      </c>
    </row>
    <row r="236" spans="17:19" x14ac:dyDescent="0.25">
      <c r="Q236" s="51" t="str">
        <f t="shared" si="6"/>
        <v/>
      </c>
      <c r="R236" s="51" t="str">
        <f>IF(M236="","",IF(M236&lt;&gt;'Tabelas auxiliares'!$B$236,"FOLHA DE PESSOAL",IF(Q236='Tabelas auxiliares'!$A$237,"CUSTEIO",IF(Q236='Tabelas auxiliares'!$A$236,"INVESTIMENTO","ERRO - VERIFICAR"))))</f>
        <v/>
      </c>
      <c r="S236" s="64" t="str">
        <f t="shared" si="7"/>
        <v/>
      </c>
    </row>
    <row r="237" spans="17:19" x14ac:dyDescent="0.25">
      <c r="Q237" s="51" t="str">
        <f t="shared" si="6"/>
        <v/>
      </c>
      <c r="R237" s="51" t="str">
        <f>IF(M237="","",IF(M237&lt;&gt;'Tabelas auxiliares'!$B$236,"FOLHA DE PESSOAL",IF(Q237='Tabelas auxiliares'!$A$237,"CUSTEIO",IF(Q237='Tabelas auxiliares'!$A$236,"INVESTIMENTO","ERRO - VERIFICAR"))))</f>
        <v/>
      </c>
      <c r="S237" s="64" t="str">
        <f t="shared" si="7"/>
        <v/>
      </c>
    </row>
    <row r="238" spans="17:19" x14ac:dyDescent="0.25">
      <c r="Q238" s="51" t="str">
        <f t="shared" si="6"/>
        <v/>
      </c>
      <c r="R238" s="51" t="str">
        <f>IF(M238="","",IF(M238&lt;&gt;'Tabelas auxiliares'!$B$236,"FOLHA DE PESSOAL",IF(Q238='Tabelas auxiliares'!$A$237,"CUSTEIO",IF(Q238='Tabelas auxiliares'!$A$236,"INVESTIMENTO","ERRO - VERIFICAR"))))</f>
        <v/>
      </c>
      <c r="S238" s="64" t="str">
        <f t="shared" si="7"/>
        <v/>
      </c>
    </row>
    <row r="239" spans="17:19" x14ac:dyDescent="0.25">
      <c r="Q239" s="51" t="str">
        <f t="shared" si="6"/>
        <v/>
      </c>
      <c r="R239" s="51" t="str">
        <f>IF(M239="","",IF(M239&lt;&gt;'Tabelas auxiliares'!$B$236,"FOLHA DE PESSOAL",IF(Q239='Tabelas auxiliares'!$A$237,"CUSTEIO",IF(Q239='Tabelas auxiliares'!$A$236,"INVESTIMENTO","ERRO - VERIFICAR"))))</f>
        <v/>
      </c>
      <c r="S239" s="64" t="str">
        <f t="shared" si="7"/>
        <v/>
      </c>
    </row>
    <row r="240" spans="17:19" x14ac:dyDescent="0.25">
      <c r="Q240" s="51" t="str">
        <f t="shared" si="6"/>
        <v/>
      </c>
      <c r="R240" s="51" t="str">
        <f>IF(M240="","",IF(M240&lt;&gt;'Tabelas auxiliares'!$B$236,"FOLHA DE PESSOAL",IF(Q240='Tabelas auxiliares'!$A$237,"CUSTEIO",IF(Q240='Tabelas auxiliares'!$A$236,"INVESTIMENTO","ERRO - VERIFICAR"))))</f>
        <v/>
      </c>
      <c r="S240" s="64" t="str">
        <f t="shared" si="7"/>
        <v/>
      </c>
    </row>
    <row r="241" spans="17:19" x14ac:dyDescent="0.25">
      <c r="Q241" s="51" t="str">
        <f t="shared" si="6"/>
        <v/>
      </c>
      <c r="R241" s="51" t="str">
        <f>IF(M241="","",IF(M241&lt;&gt;'Tabelas auxiliares'!$B$236,"FOLHA DE PESSOAL",IF(Q241='Tabelas auxiliares'!$A$237,"CUSTEIO",IF(Q241='Tabelas auxiliares'!$A$236,"INVESTIMENTO","ERRO - VERIFICAR"))))</f>
        <v/>
      </c>
      <c r="S241" s="64" t="str">
        <f t="shared" si="7"/>
        <v/>
      </c>
    </row>
    <row r="242" spans="17:19" x14ac:dyDescent="0.25">
      <c r="Q242" s="51" t="str">
        <f t="shared" si="6"/>
        <v/>
      </c>
      <c r="R242" s="51" t="str">
        <f>IF(M242="","",IF(M242&lt;&gt;'Tabelas auxiliares'!$B$236,"FOLHA DE PESSOAL",IF(Q242='Tabelas auxiliares'!$A$237,"CUSTEIO",IF(Q242='Tabelas auxiliares'!$A$236,"INVESTIMENTO","ERRO - VERIFICAR"))))</f>
        <v/>
      </c>
      <c r="S242" s="64" t="str">
        <f t="shared" si="7"/>
        <v/>
      </c>
    </row>
    <row r="243" spans="17:19" x14ac:dyDescent="0.25">
      <c r="Q243" s="51" t="str">
        <f t="shared" si="6"/>
        <v/>
      </c>
      <c r="R243" s="51" t="str">
        <f>IF(M243="","",IF(M243&lt;&gt;'Tabelas auxiliares'!$B$236,"FOLHA DE PESSOAL",IF(Q243='Tabelas auxiliares'!$A$237,"CUSTEIO",IF(Q243='Tabelas auxiliares'!$A$236,"INVESTIMENTO","ERRO - VERIFICAR"))))</f>
        <v/>
      </c>
      <c r="S243" s="64" t="str">
        <f t="shared" si="7"/>
        <v/>
      </c>
    </row>
    <row r="244" spans="17:19" x14ac:dyDescent="0.25">
      <c r="Q244" s="51" t="str">
        <f t="shared" si="6"/>
        <v/>
      </c>
      <c r="R244" s="51" t="str">
        <f>IF(M244="","",IF(M244&lt;&gt;'Tabelas auxiliares'!$B$236,"FOLHA DE PESSOAL",IF(Q244='Tabelas auxiliares'!$A$237,"CUSTEIO",IF(Q244='Tabelas auxiliares'!$A$236,"INVESTIMENTO","ERRO - VERIFICAR"))))</f>
        <v/>
      </c>
      <c r="S244" s="64" t="str">
        <f t="shared" si="7"/>
        <v/>
      </c>
    </row>
    <row r="245" spans="17:19" x14ac:dyDescent="0.25">
      <c r="Q245" s="51" t="str">
        <f t="shared" si="6"/>
        <v/>
      </c>
      <c r="R245" s="51" t="str">
        <f>IF(M245="","",IF(M245&lt;&gt;'Tabelas auxiliares'!$B$236,"FOLHA DE PESSOAL",IF(Q245='Tabelas auxiliares'!$A$237,"CUSTEIO",IF(Q245='Tabelas auxiliares'!$A$236,"INVESTIMENTO","ERRO - VERIFICAR"))))</f>
        <v/>
      </c>
      <c r="S245" s="64" t="str">
        <f t="shared" si="7"/>
        <v/>
      </c>
    </row>
    <row r="246" spans="17:19" x14ac:dyDescent="0.25">
      <c r="Q246" s="51" t="str">
        <f t="shared" si="6"/>
        <v/>
      </c>
      <c r="R246" s="51" t="str">
        <f>IF(M246="","",IF(M246&lt;&gt;'Tabelas auxiliares'!$B$236,"FOLHA DE PESSOAL",IF(Q246='Tabelas auxiliares'!$A$237,"CUSTEIO",IF(Q246='Tabelas auxiliares'!$A$236,"INVESTIMENTO","ERRO - VERIFICAR"))))</f>
        <v/>
      </c>
      <c r="S246" s="64" t="str">
        <f t="shared" si="7"/>
        <v/>
      </c>
    </row>
    <row r="247" spans="17:19" x14ac:dyDescent="0.25">
      <c r="Q247" s="51" t="str">
        <f t="shared" si="6"/>
        <v/>
      </c>
      <c r="R247" s="51" t="str">
        <f>IF(M247="","",IF(M247&lt;&gt;'Tabelas auxiliares'!$B$236,"FOLHA DE PESSOAL",IF(Q247='Tabelas auxiliares'!$A$237,"CUSTEIO",IF(Q247='Tabelas auxiliares'!$A$236,"INVESTIMENTO","ERRO - VERIFICAR"))))</f>
        <v/>
      </c>
      <c r="S247" s="64" t="str">
        <f t="shared" si="7"/>
        <v/>
      </c>
    </row>
    <row r="248" spans="17:19" x14ac:dyDescent="0.25">
      <c r="Q248" s="51" t="str">
        <f t="shared" si="6"/>
        <v/>
      </c>
      <c r="R248" s="51" t="str">
        <f>IF(M248="","",IF(M248&lt;&gt;'Tabelas auxiliares'!$B$236,"FOLHA DE PESSOAL",IF(Q248='Tabelas auxiliares'!$A$237,"CUSTEIO",IF(Q248='Tabelas auxiliares'!$A$236,"INVESTIMENTO","ERRO - VERIFICAR"))))</f>
        <v/>
      </c>
      <c r="S248" s="64" t="str">
        <f t="shared" si="7"/>
        <v/>
      </c>
    </row>
    <row r="249" spans="17:19" x14ac:dyDescent="0.25">
      <c r="Q249" s="51" t="str">
        <f t="shared" si="6"/>
        <v/>
      </c>
      <c r="R249" s="51" t="str">
        <f>IF(M249="","",IF(M249&lt;&gt;'Tabelas auxiliares'!$B$236,"FOLHA DE PESSOAL",IF(Q249='Tabelas auxiliares'!$A$237,"CUSTEIO",IF(Q249='Tabelas auxiliares'!$A$236,"INVESTIMENTO","ERRO - VERIFICAR"))))</f>
        <v/>
      </c>
      <c r="S249" s="64" t="str">
        <f t="shared" si="7"/>
        <v/>
      </c>
    </row>
    <row r="250" spans="17:19" x14ac:dyDescent="0.25">
      <c r="Q250" s="51" t="str">
        <f t="shared" si="6"/>
        <v/>
      </c>
      <c r="R250" s="51" t="str">
        <f>IF(M250="","",IF(M250&lt;&gt;'Tabelas auxiliares'!$B$236,"FOLHA DE PESSOAL",IF(Q250='Tabelas auxiliares'!$A$237,"CUSTEIO",IF(Q250='Tabelas auxiliares'!$A$236,"INVESTIMENTO","ERRO - VERIFICAR"))))</f>
        <v/>
      </c>
      <c r="S250" s="64" t="str">
        <f t="shared" si="7"/>
        <v/>
      </c>
    </row>
    <row r="251" spans="17:19" x14ac:dyDescent="0.25">
      <c r="Q251" s="51" t="str">
        <f t="shared" si="6"/>
        <v/>
      </c>
      <c r="R251" s="51" t="str">
        <f>IF(M251="","",IF(M251&lt;&gt;'Tabelas auxiliares'!$B$236,"FOLHA DE PESSOAL",IF(Q251='Tabelas auxiliares'!$A$237,"CUSTEIO",IF(Q251='Tabelas auxiliares'!$A$236,"INVESTIMENTO","ERRO - VERIFICAR"))))</f>
        <v/>
      </c>
      <c r="S251" s="64" t="str">
        <f t="shared" si="7"/>
        <v/>
      </c>
    </row>
    <row r="252" spans="17:19" x14ac:dyDescent="0.25">
      <c r="Q252" s="51" t="str">
        <f t="shared" si="6"/>
        <v/>
      </c>
      <c r="R252" s="51" t="str">
        <f>IF(M252="","",IF(M252&lt;&gt;'Tabelas auxiliares'!$B$236,"FOLHA DE PESSOAL",IF(Q252='Tabelas auxiliares'!$A$237,"CUSTEIO",IF(Q252='Tabelas auxiliares'!$A$236,"INVESTIMENTO","ERRO - VERIFICAR"))))</f>
        <v/>
      </c>
      <c r="S252" s="64" t="str">
        <f t="shared" si="7"/>
        <v/>
      </c>
    </row>
    <row r="253" spans="17:19" x14ac:dyDescent="0.25">
      <c r="Q253" s="51" t="str">
        <f t="shared" si="6"/>
        <v/>
      </c>
      <c r="R253" s="51" t="str">
        <f>IF(M253="","",IF(M253&lt;&gt;'Tabelas auxiliares'!$B$236,"FOLHA DE PESSOAL",IF(Q253='Tabelas auxiliares'!$A$237,"CUSTEIO",IF(Q253='Tabelas auxiliares'!$A$236,"INVESTIMENTO","ERRO - VERIFICAR"))))</f>
        <v/>
      </c>
      <c r="S253" s="64" t="str">
        <f t="shared" si="7"/>
        <v/>
      </c>
    </row>
    <row r="254" spans="17:19" x14ac:dyDescent="0.25">
      <c r="Q254" s="51" t="str">
        <f t="shared" si="6"/>
        <v/>
      </c>
      <c r="R254" s="51" t="str">
        <f>IF(M254="","",IF(M254&lt;&gt;'Tabelas auxiliares'!$B$236,"FOLHA DE PESSOAL",IF(Q254='Tabelas auxiliares'!$A$237,"CUSTEIO",IF(Q254='Tabelas auxiliares'!$A$236,"INVESTIMENTO","ERRO - VERIFICAR"))))</f>
        <v/>
      </c>
      <c r="S254" s="64" t="str">
        <f t="shared" si="7"/>
        <v/>
      </c>
    </row>
    <row r="255" spans="17:19" x14ac:dyDescent="0.25">
      <c r="Q255" s="51" t="str">
        <f t="shared" si="6"/>
        <v/>
      </c>
      <c r="R255" s="51" t="str">
        <f>IF(M255="","",IF(M255&lt;&gt;'Tabelas auxiliares'!$B$236,"FOLHA DE PESSOAL",IF(Q255='Tabelas auxiliares'!$A$237,"CUSTEIO",IF(Q255='Tabelas auxiliares'!$A$236,"INVESTIMENTO","ERRO - VERIFICAR"))))</f>
        <v/>
      </c>
      <c r="S255" s="64" t="str">
        <f t="shared" si="7"/>
        <v/>
      </c>
    </row>
    <row r="256" spans="17:19" x14ac:dyDescent="0.25">
      <c r="Q256" s="51" t="str">
        <f t="shared" si="6"/>
        <v/>
      </c>
      <c r="R256" s="51" t="str">
        <f>IF(M256="","",IF(M256&lt;&gt;'Tabelas auxiliares'!$B$236,"FOLHA DE PESSOAL",IF(Q256='Tabelas auxiliares'!$A$237,"CUSTEIO",IF(Q256='Tabelas auxiliares'!$A$236,"INVESTIMENTO","ERRO - VERIFICAR"))))</f>
        <v/>
      </c>
      <c r="S256" s="64" t="str">
        <f t="shared" si="7"/>
        <v/>
      </c>
    </row>
    <row r="257" spans="17:19" x14ac:dyDescent="0.25">
      <c r="Q257" s="51" t="str">
        <f t="shared" si="6"/>
        <v/>
      </c>
      <c r="R257" s="51" t="str">
        <f>IF(M257="","",IF(M257&lt;&gt;'Tabelas auxiliares'!$B$236,"FOLHA DE PESSOAL",IF(Q257='Tabelas auxiliares'!$A$237,"CUSTEIO",IF(Q257='Tabelas auxiliares'!$A$236,"INVESTIMENTO","ERRO - VERIFICAR"))))</f>
        <v/>
      </c>
      <c r="S257" s="64" t="str">
        <f t="shared" si="7"/>
        <v/>
      </c>
    </row>
    <row r="258" spans="17:19" x14ac:dyDescent="0.25">
      <c r="Q258" s="51" t="str">
        <f t="shared" si="6"/>
        <v/>
      </c>
      <c r="R258" s="51" t="str">
        <f>IF(M258="","",IF(M258&lt;&gt;'Tabelas auxiliares'!$B$236,"FOLHA DE PESSOAL",IF(Q258='Tabelas auxiliares'!$A$237,"CUSTEIO",IF(Q258='Tabelas auxiliares'!$A$236,"INVESTIMENTO","ERRO - VERIFICAR"))))</f>
        <v/>
      </c>
      <c r="S258" s="64" t="str">
        <f t="shared" si="7"/>
        <v/>
      </c>
    </row>
    <row r="259" spans="17:19" x14ac:dyDescent="0.25">
      <c r="Q259" s="51" t="str">
        <f t="shared" si="6"/>
        <v/>
      </c>
      <c r="R259" s="51" t="str">
        <f>IF(M259="","",IF(M259&lt;&gt;'Tabelas auxiliares'!$B$236,"FOLHA DE PESSOAL",IF(Q259='Tabelas auxiliares'!$A$237,"CUSTEIO",IF(Q259='Tabelas auxiliares'!$A$236,"INVESTIMENTO","ERRO - VERIFICAR"))))</f>
        <v/>
      </c>
      <c r="S259" s="64" t="str">
        <f t="shared" si="7"/>
        <v/>
      </c>
    </row>
    <row r="260" spans="17:19" x14ac:dyDescent="0.25">
      <c r="Q260" s="51" t="str">
        <f t="shared" ref="Q260:Q323" si="8">LEFT(O260,1)</f>
        <v/>
      </c>
      <c r="R260" s="51" t="str">
        <f>IF(M260="","",IF(M260&lt;&gt;'Tabelas auxiliares'!$B$236,"FOLHA DE PESSOAL",IF(Q260='Tabelas auxiliares'!$A$237,"CUSTEIO",IF(Q260='Tabelas auxiliares'!$A$236,"INVESTIMENTO","ERRO - VERIFICAR"))))</f>
        <v/>
      </c>
      <c r="S260" s="64" t="str">
        <f t="shared" si="7"/>
        <v/>
      </c>
    </row>
    <row r="261" spans="17:19" x14ac:dyDescent="0.25">
      <c r="Q261" s="51" t="str">
        <f t="shared" si="8"/>
        <v/>
      </c>
      <c r="R261" s="51" t="str">
        <f>IF(M261="","",IF(M261&lt;&gt;'Tabelas auxiliares'!$B$236,"FOLHA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IF(M262="","",IF(M262&lt;&gt;'Tabelas auxiliares'!$B$236,"FOLHA DE PESSOAL",IF(Q262='Tabelas auxiliares'!$A$237,"CUSTEIO",IF(Q262='Tabelas auxiliares'!$A$236,"INVESTIMENTO","ERRO - VERIFICAR"))))</f>
        <v/>
      </c>
      <c r="S262" s="64" t="str">
        <f t="shared" si="9"/>
        <v/>
      </c>
    </row>
    <row r="263" spans="17:19" x14ac:dyDescent="0.25">
      <c r="Q263" s="51" t="str">
        <f t="shared" si="8"/>
        <v/>
      </c>
      <c r="R263" s="51" t="str">
        <f>IF(M263="","",IF(M263&lt;&gt;'Tabelas auxiliares'!$B$236,"FOLHA DE PESSOAL",IF(Q263='Tabelas auxiliares'!$A$237,"CUSTEIO",IF(Q263='Tabelas auxiliares'!$A$236,"INVESTIMENTO","ERRO - VERIFICAR"))))</f>
        <v/>
      </c>
      <c r="S263" s="64" t="str">
        <f t="shared" si="9"/>
        <v/>
      </c>
    </row>
    <row r="264" spans="17:19" x14ac:dyDescent="0.25">
      <c r="Q264" s="51" t="str">
        <f t="shared" si="8"/>
        <v/>
      </c>
      <c r="R264" s="51" t="str">
        <f>IF(M264="","",IF(M264&lt;&gt;'Tabelas auxiliares'!$B$236,"FOLHA DE PESSOAL",IF(Q264='Tabelas auxiliares'!$A$237,"CUSTEIO",IF(Q264='Tabelas auxiliares'!$A$236,"INVESTIMENTO","ERRO - VERIFICAR"))))</f>
        <v/>
      </c>
      <c r="S264" s="64" t="str">
        <f t="shared" si="9"/>
        <v/>
      </c>
    </row>
    <row r="265" spans="17:19" x14ac:dyDescent="0.25">
      <c r="Q265" s="51" t="str">
        <f t="shared" si="8"/>
        <v/>
      </c>
      <c r="R265" s="51" t="str">
        <f>IF(M265="","",IF(M265&lt;&gt;'Tabelas auxiliares'!$B$236,"FOLHA DE PESSOAL",IF(Q265='Tabelas auxiliares'!$A$237,"CUSTEIO",IF(Q265='Tabelas auxiliares'!$A$236,"INVESTIMENTO","ERRO - VERIFICAR"))))</f>
        <v/>
      </c>
      <c r="S265" s="64" t="str">
        <f t="shared" si="9"/>
        <v/>
      </c>
    </row>
    <row r="266" spans="17:19" x14ac:dyDescent="0.25">
      <c r="Q266" s="51" t="str">
        <f t="shared" si="8"/>
        <v/>
      </c>
      <c r="R266" s="51" t="str">
        <f>IF(M266="","",IF(M266&lt;&gt;'Tabelas auxiliares'!$B$236,"FOLHA DE PESSOAL",IF(Q266='Tabelas auxiliares'!$A$237,"CUSTEIO",IF(Q266='Tabelas auxiliares'!$A$236,"INVESTIMENTO","ERRO - VERIFICAR"))))</f>
        <v/>
      </c>
      <c r="S266" s="64" t="str">
        <f t="shared" si="9"/>
        <v/>
      </c>
    </row>
    <row r="267" spans="17:19" x14ac:dyDescent="0.25">
      <c r="Q267" s="51" t="str">
        <f t="shared" si="8"/>
        <v/>
      </c>
      <c r="R267" s="51" t="str">
        <f>IF(M267="","",IF(M267&lt;&gt;'Tabelas auxiliares'!$B$236,"FOLHA DE PESSOAL",IF(Q267='Tabelas auxiliares'!$A$237,"CUSTEIO",IF(Q267='Tabelas auxiliares'!$A$236,"INVESTIMENTO","ERRO - VERIFICAR"))))</f>
        <v/>
      </c>
      <c r="S267" s="64" t="str">
        <f t="shared" si="9"/>
        <v/>
      </c>
    </row>
    <row r="268" spans="17:19" x14ac:dyDescent="0.25">
      <c r="Q268" s="51" t="str">
        <f t="shared" si="8"/>
        <v/>
      </c>
      <c r="R268" s="51" t="str">
        <f>IF(M268="","",IF(M268&lt;&gt;'Tabelas auxiliares'!$B$236,"FOLHA DE PESSOAL",IF(Q268='Tabelas auxiliares'!$A$237,"CUSTEIO",IF(Q268='Tabelas auxiliares'!$A$236,"INVESTIMENTO","ERRO - VERIFICAR"))))</f>
        <v/>
      </c>
      <c r="S268" s="64" t="str">
        <f t="shared" si="9"/>
        <v/>
      </c>
    </row>
    <row r="269" spans="17:19" x14ac:dyDescent="0.25">
      <c r="Q269" s="51" t="str">
        <f t="shared" si="8"/>
        <v/>
      </c>
      <c r="R269" s="51" t="str">
        <f>IF(M269="","",IF(M269&lt;&gt;'Tabelas auxiliares'!$B$236,"FOLHA DE PESSOAL",IF(Q269='Tabelas auxiliares'!$A$237,"CUSTEIO",IF(Q269='Tabelas auxiliares'!$A$236,"INVESTIMENTO","ERRO - VERIFICAR"))))</f>
        <v/>
      </c>
      <c r="S269" s="64" t="str">
        <f t="shared" si="9"/>
        <v/>
      </c>
    </row>
    <row r="270" spans="17:19" x14ac:dyDescent="0.25">
      <c r="Q270" s="51" t="str">
        <f t="shared" si="8"/>
        <v/>
      </c>
      <c r="R270" s="51" t="str">
        <f>IF(M270="","",IF(M270&lt;&gt;'Tabelas auxiliares'!$B$236,"FOLHA DE PESSOAL",IF(Q270='Tabelas auxiliares'!$A$237,"CUSTEIO",IF(Q270='Tabelas auxiliares'!$A$236,"INVESTIMENTO","ERRO - VERIFICAR"))))</f>
        <v/>
      </c>
      <c r="S270" s="64" t="str">
        <f t="shared" si="9"/>
        <v/>
      </c>
    </row>
    <row r="271" spans="17:19" x14ac:dyDescent="0.25">
      <c r="Q271" s="51" t="str">
        <f t="shared" si="8"/>
        <v/>
      </c>
      <c r="R271" s="51" t="str">
        <f>IF(M271="","",IF(M271&lt;&gt;'Tabelas auxiliares'!$B$236,"FOLHA DE PESSOAL",IF(Q271='Tabelas auxiliares'!$A$237,"CUSTEIO",IF(Q271='Tabelas auxiliares'!$A$236,"INVESTIMENTO","ERRO - VERIFICAR"))))</f>
        <v/>
      </c>
      <c r="S271" s="64" t="str">
        <f t="shared" si="9"/>
        <v/>
      </c>
    </row>
    <row r="272" spans="17:19" x14ac:dyDescent="0.25">
      <c r="Q272" s="51" t="str">
        <f t="shared" si="8"/>
        <v/>
      </c>
      <c r="R272" s="51" t="str">
        <f>IF(M272="","",IF(M272&lt;&gt;'Tabelas auxiliares'!$B$236,"FOLHA DE PESSOAL",IF(Q272='Tabelas auxiliares'!$A$237,"CUSTEIO",IF(Q272='Tabelas auxiliares'!$A$236,"INVESTIMENTO","ERRO - VERIFICAR"))))</f>
        <v/>
      </c>
      <c r="S272" s="64" t="str">
        <f t="shared" si="9"/>
        <v/>
      </c>
    </row>
    <row r="273" spans="17:19" x14ac:dyDescent="0.25">
      <c r="Q273" s="51" t="str">
        <f t="shared" si="8"/>
        <v/>
      </c>
      <c r="R273" s="51" t="str">
        <f>IF(M273="","",IF(M273&lt;&gt;'Tabelas auxiliares'!$B$236,"FOLHA DE PESSOAL",IF(Q273='Tabelas auxiliares'!$A$237,"CUSTEIO",IF(Q273='Tabelas auxiliares'!$A$236,"INVESTIMENTO","ERRO - VERIFICAR"))))</f>
        <v/>
      </c>
      <c r="S273" s="64" t="str">
        <f t="shared" si="9"/>
        <v/>
      </c>
    </row>
    <row r="274" spans="17:19" x14ac:dyDescent="0.25">
      <c r="Q274" s="51" t="str">
        <f t="shared" si="8"/>
        <v/>
      </c>
      <c r="R274" s="51" t="str">
        <f>IF(M274="","",IF(M274&lt;&gt;'Tabelas auxiliares'!$B$236,"FOLHA DE PESSOAL",IF(Q274='Tabelas auxiliares'!$A$237,"CUSTEIO",IF(Q274='Tabelas auxiliares'!$A$236,"INVESTIMENTO","ERRO - VERIFICAR"))))</f>
        <v/>
      </c>
      <c r="S274" s="64" t="str">
        <f t="shared" si="9"/>
        <v/>
      </c>
    </row>
    <row r="275" spans="17:19" x14ac:dyDescent="0.25">
      <c r="Q275" s="51" t="str">
        <f t="shared" si="8"/>
        <v/>
      </c>
      <c r="R275" s="51" t="str">
        <f>IF(M275="","",IF(M275&lt;&gt;'Tabelas auxiliares'!$B$236,"FOLHA DE PESSOAL",IF(Q275='Tabelas auxiliares'!$A$237,"CUSTEIO",IF(Q275='Tabelas auxiliares'!$A$236,"INVESTIMENTO","ERRO - VERIFICAR"))))</f>
        <v/>
      </c>
      <c r="S275" s="64" t="str">
        <f t="shared" si="9"/>
        <v/>
      </c>
    </row>
    <row r="276" spans="17:19" x14ac:dyDescent="0.25">
      <c r="Q276" s="51" t="str">
        <f t="shared" si="8"/>
        <v/>
      </c>
      <c r="R276" s="51" t="str">
        <f>IF(M276="","",IF(M276&lt;&gt;'Tabelas auxiliares'!$B$236,"FOLHA DE PESSOAL",IF(Q276='Tabelas auxiliares'!$A$237,"CUSTEIO",IF(Q276='Tabelas auxiliares'!$A$236,"INVESTIMENTO","ERRO - VERIFICAR"))))</f>
        <v/>
      </c>
      <c r="S276" s="64" t="str">
        <f t="shared" si="9"/>
        <v/>
      </c>
    </row>
    <row r="277" spans="17:19" x14ac:dyDescent="0.25">
      <c r="Q277" s="51" t="str">
        <f t="shared" si="8"/>
        <v/>
      </c>
      <c r="R277" s="51" t="str">
        <f>IF(M277="","",IF(M277&lt;&gt;'Tabelas auxiliares'!$B$236,"FOLHA DE PESSOAL",IF(Q277='Tabelas auxiliares'!$A$237,"CUSTEIO",IF(Q277='Tabelas auxiliares'!$A$236,"INVESTIMENTO","ERRO - VERIFICAR"))))</f>
        <v/>
      </c>
      <c r="S277" s="64" t="str">
        <f t="shared" si="9"/>
        <v/>
      </c>
    </row>
    <row r="278" spans="17:19" x14ac:dyDescent="0.25">
      <c r="Q278" s="51" t="str">
        <f t="shared" si="8"/>
        <v/>
      </c>
      <c r="R278" s="51" t="str">
        <f>IF(M278="","",IF(M278&lt;&gt;'Tabelas auxiliares'!$B$236,"FOLHA DE PESSOAL",IF(Q278='Tabelas auxiliares'!$A$237,"CUSTEIO",IF(Q278='Tabelas auxiliares'!$A$236,"INVESTIMENTO","ERRO - VERIFICAR"))))</f>
        <v/>
      </c>
      <c r="S278" s="64" t="str">
        <f t="shared" si="9"/>
        <v/>
      </c>
    </row>
    <row r="279" spans="17:19" x14ac:dyDescent="0.25">
      <c r="Q279" s="51" t="str">
        <f t="shared" si="8"/>
        <v/>
      </c>
      <c r="R279" s="51" t="str">
        <f>IF(M279="","",IF(M279&lt;&gt;'Tabelas auxiliares'!$B$236,"FOLHA DE PESSOAL",IF(Q279='Tabelas auxiliares'!$A$237,"CUSTEIO",IF(Q279='Tabelas auxiliares'!$A$236,"INVESTIMENTO","ERRO - VERIFICAR"))))</f>
        <v/>
      </c>
      <c r="S279" s="64" t="str">
        <f t="shared" si="9"/>
        <v/>
      </c>
    </row>
    <row r="280" spans="17:19" x14ac:dyDescent="0.25">
      <c r="Q280" s="51" t="str">
        <f t="shared" si="8"/>
        <v/>
      </c>
      <c r="R280" s="51" t="str">
        <f>IF(M280="","",IF(M280&lt;&gt;'Tabelas auxiliares'!$B$236,"FOLHA DE PESSOAL",IF(Q280='Tabelas auxiliares'!$A$237,"CUSTEIO",IF(Q280='Tabelas auxiliares'!$A$236,"INVESTIMENTO","ERRO - VERIFICAR"))))</f>
        <v/>
      </c>
      <c r="S280" s="64" t="str">
        <f t="shared" si="9"/>
        <v/>
      </c>
    </row>
    <row r="281" spans="17:19" x14ac:dyDescent="0.25">
      <c r="Q281" s="51" t="str">
        <f t="shared" si="8"/>
        <v/>
      </c>
      <c r="R281" s="51" t="str">
        <f>IF(M281="","",IF(M281&lt;&gt;'Tabelas auxiliares'!$B$236,"FOLHA DE PESSOAL",IF(Q281='Tabelas auxiliares'!$A$237,"CUSTEIO",IF(Q281='Tabelas auxiliares'!$A$236,"INVESTIMENTO","ERRO - VERIFICAR"))))</f>
        <v/>
      </c>
      <c r="S281" s="64" t="str">
        <f t="shared" si="9"/>
        <v/>
      </c>
    </row>
    <row r="282" spans="17:19" x14ac:dyDescent="0.25">
      <c r="Q282" s="51" t="str">
        <f t="shared" si="8"/>
        <v/>
      </c>
      <c r="R282" s="51" t="str">
        <f>IF(M282="","",IF(M282&lt;&gt;'Tabelas auxiliares'!$B$236,"FOLHA DE PESSOAL",IF(Q282='Tabelas auxiliares'!$A$237,"CUSTEIO",IF(Q282='Tabelas auxiliares'!$A$236,"INVESTIMENTO","ERRO - VERIFICAR"))))</f>
        <v/>
      </c>
      <c r="S282" s="64" t="str">
        <f t="shared" si="9"/>
        <v/>
      </c>
    </row>
    <row r="283" spans="17:19" x14ac:dyDescent="0.25">
      <c r="Q283" s="51" t="str">
        <f t="shared" si="8"/>
        <v/>
      </c>
      <c r="R283" s="51" t="str">
        <f>IF(M283="","",IF(M283&lt;&gt;'Tabelas auxiliares'!$B$236,"FOLHA DE PESSOAL",IF(Q283='Tabelas auxiliares'!$A$237,"CUSTEIO",IF(Q283='Tabelas auxiliares'!$A$236,"INVESTIMENTO","ERRO - VERIFICAR"))))</f>
        <v/>
      </c>
      <c r="S283" s="64" t="str">
        <f t="shared" si="9"/>
        <v/>
      </c>
    </row>
    <row r="284" spans="17:19" x14ac:dyDescent="0.25">
      <c r="Q284" s="51" t="str">
        <f t="shared" si="8"/>
        <v/>
      </c>
      <c r="R284" s="51" t="str">
        <f>IF(M284="","",IF(M284&lt;&gt;'Tabelas auxiliares'!$B$236,"FOLHA DE PESSOAL",IF(Q284='Tabelas auxiliares'!$A$237,"CUSTEIO",IF(Q284='Tabelas auxiliares'!$A$236,"INVESTIMENTO","ERRO - VERIFICAR"))))</f>
        <v/>
      </c>
      <c r="S284" s="64" t="str">
        <f t="shared" si="9"/>
        <v/>
      </c>
    </row>
    <row r="285" spans="17:19" x14ac:dyDescent="0.25">
      <c r="Q285" s="51" t="str">
        <f t="shared" si="8"/>
        <v/>
      </c>
      <c r="R285" s="51" t="str">
        <f>IF(M285="","",IF(M285&lt;&gt;'Tabelas auxiliares'!$B$236,"FOLHA DE PESSOAL",IF(Q285='Tabelas auxiliares'!$A$237,"CUSTEIO",IF(Q285='Tabelas auxiliares'!$A$236,"INVESTIMENTO","ERRO - VERIFICAR"))))</f>
        <v/>
      </c>
      <c r="S285" s="64" t="str">
        <f t="shared" si="9"/>
        <v/>
      </c>
    </row>
    <row r="286" spans="17:19" x14ac:dyDescent="0.25">
      <c r="Q286" s="51" t="str">
        <f t="shared" si="8"/>
        <v/>
      </c>
      <c r="R286" s="51" t="str">
        <f>IF(M286="","",IF(M286&lt;&gt;'Tabelas auxiliares'!$B$236,"FOLHA DE PESSOAL",IF(Q286='Tabelas auxiliares'!$A$237,"CUSTEIO",IF(Q286='Tabelas auxiliares'!$A$236,"INVESTIMENTO","ERRO - VERIFICAR"))))</f>
        <v/>
      </c>
      <c r="S286" s="64" t="str">
        <f t="shared" si="9"/>
        <v/>
      </c>
    </row>
    <row r="287" spans="17:19" x14ac:dyDescent="0.25">
      <c r="Q287" s="51" t="str">
        <f t="shared" si="8"/>
        <v/>
      </c>
      <c r="R287" s="51" t="str">
        <f>IF(M287="","",IF(M287&lt;&gt;'Tabelas auxiliares'!$B$236,"FOLHA DE PESSOAL",IF(Q287='Tabelas auxiliares'!$A$237,"CUSTEIO",IF(Q287='Tabelas auxiliares'!$A$236,"INVESTIMENTO","ERRO - VERIFICAR"))))</f>
        <v/>
      </c>
      <c r="S287" s="64" t="str">
        <f t="shared" si="9"/>
        <v/>
      </c>
    </row>
    <row r="288" spans="17:19" x14ac:dyDescent="0.25">
      <c r="Q288" s="51" t="str">
        <f t="shared" si="8"/>
        <v/>
      </c>
      <c r="R288" s="51" t="str">
        <f>IF(M288="","",IF(M288&lt;&gt;'Tabelas auxiliares'!$B$236,"FOLHA DE PESSOAL",IF(Q288='Tabelas auxiliares'!$A$237,"CUSTEIO",IF(Q288='Tabelas auxiliares'!$A$236,"INVESTIMENTO","ERRO - VERIFICAR"))))</f>
        <v/>
      </c>
      <c r="S288" s="64" t="str">
        <f t="shared" si="9"/>
        <v/>
      </c>
    </row>
    <row r="289" spans="17:19" x14ac:dyDescent="0.25">
      <c r="Q289" s="51" t="str">
        <f t="shared" si="8"/>
        <v/>
      </c>
      <c r="R289" s="51" t="str">
        <f>IF(M289="","",IF(M289&lt;&gt;'Tabelas auxiliares'!$B$236,"FOLHA DE PESSOAL",IF(Q289='Tabelas auxiliares'!$A$237,"CUSTEIO",IF(Q289='Tabelas auxiliares'!$A$236,"INVESTIMENTO","ERRO - VERIFICAR"))))</f>
        <v/>
      </c>
      <c r="S289" s="64" t="str">
        <f t="shared" si="9"/>
        <v/>
      </c>
    </row>
    <row r="290" spans="17:19" x14ac:dyDescent="0.25">
      <c r="Q290" s="51" t="str">
        <f t="shared" si="8"/>
        <v/>
      </c>
      <c r="R290" s="51" t="str">
        <f>IF(M290="","",IF(M290&lt;&gt;'Tabelas auxiliares'!$B$236,"FOLHA DE PESSOAL",IF(Q290='Tabelas auxiliares'!$A$237,"CUSTEIO",IF(Q290='Tabelas auxiliares'!$A$236,"INVESTIMENTO","ERRO - VERIFICAR"))))</f>
        <v/>
      </c>
      <c r="S290" s="64" t="str">
        <f t="shared" si="9"/>
        <v/>
      </c>
    </row>
    <row r="291" spans="17:19" x14ac:dyDescent="0.25">
      <c r="Q291" s="51" t="str">
        <f t="shared" si="8"/>
        <v/>
      </c>
      <c r="R291" s="51" t="str">
        <f>IF(M291="","",IF(M291&lt;&gt;'Tabelas auxiliares'!$B$236,"FOLHA DE PESSOAL",IF(Q291='Tabelas auxiliares'!$A$237,"CUSTEIO",IF(Q291='Tabelas auxiliares'!$A$236,"INVESTIMENTO","ERRO - VERIFICAR"))))</f>
        <v/>
      </c>
      <c r="S291" s="64" t="str">
        <f t="shared" si="9"/>
        <v/>
      </c>
    </row>
    <row r="292" spans="17:19" x14ac:dyDescent="0.25">
      <c r="Q292" s="51" t="str">
        <f t="shared" si="8"/>
        <v/>
      </c>
      <c r="R292" s="51" t="str">
        <f>IF(M292="","",IF(M292&lt;&gt;'Tabelas auxiliares'!$B$236,"FOLHA DE PESSOAL",IF(Q292='Tabelas auxiliares'!$A$237,"CUSTEIO",IF(Q292='Tabelas auxiliares'!$A$236,"INVESTIMENTO","ERRO - VERIFICAR"))))</f>
        <v/>
      </c>
      <c r="S292" s="64" t="str">
        <f t="shared" si="9"/>
        <v/>
      </c>
    </row>
    <row r="293" spans="17:19" x14ac:dyDescent="0.25">
      <c r="Q293" s="51" t="str">
        <f t="shared" si="8"/>
        <v/>
      </c>
      <c r="R293" s="51" t="str">
        <f>IF(M293="","",IF(M293&lt;&gt;'Tabelas auxiliares'!$B$236,"FOLHA DE PESSOAL",IF(Q293='Tabelas auxiliares'!$A$237,"CUSTEIO",IF(Q293='Tabelas auxiliares'!$A$236,"INVESTIMENTO","ERRO - VERIFICAR"))))</f>
        <v/>
      </c>
      <c r="S293" s="64" t="str">
        <f t="shared" si="9"/>
        <v/>
      </c>
    </row>
    <row r="294" spans="17:19" x14ac:dyDescent="0.25">
      <c r="Q294" s="51" t="str">
        <f t="shared" si="8"/>
        <v/>
      </c>
      <c r="R294" s="51" t="str">
        <f>IF(M294="","",IF(M294&lt;&gt;'Tabelas auxiliares'!$B$236,"FOLHA DE PESSOAL",IF(Q294='Tabelas auxiliares'!$A$237,"CUSTEIO",IF(Q294='Tabelas auxiliares'!$A$236,"INVESTIMENTO","ERRO - VERIFICAR"))))</f>
        <v/>
      </c>
      <c r="S294" s="64" t="str">
        <f t="shared" si="9"/>
        <v/>
      </c>
    </row>
    <row r="295" spans="17:19" x14ac:dyDescent="0.25">
      <c r="Q295" s="51" t="str">
        <f t="shared" si="8"/>
        <v/>
      </c>
      <c r="R295" s="51" t="str">
        <f>IF(M295="","",IF(M295&lt;&gt;'Tabelas auxiliares'!$B$236,"FOLHA DE PESSOAL",IF(Q295='Tabelas auxiliares'!$A$237,"CUSTEIO",IF(Q295='Tabelas auxiliares'!$A$236,"INVESTIMENTO","ERRO - VERIFICAR"))))</f>
        <v/>
      </c>
      <c r="S295" s="64" t="str">
        <f t="shared" si="9"/>
        <v/>
      </c>
    </row>
    <row r="296" spans="17:19" x14ac:dyDescent="0.25">
      <c r="Q296" s="51" t="str">
        <f t="shared" si="8"/>
        <v/>
      </c>
      <c r="R296" s="51" t="str">
        <f>IF(M296="","",IF(M296&lt;&gt;'Tabelas auxiliares'!$B$236,"FOLHA DE PESSOAL",IF(Q296='Tabelas auxiliares'!$A$237,"CUSTEIO",IF(Q296='Tabelas auxiliares'!$A$236,"INVESTIMENTO","ERRO - VERIFICAR"))))</f>
        <v/>
      </c>
      <c r="S296" s="64" t="str">
        <f t="shared" si="9"/>
        <v/>
      </c>
    </row>
    <row r="297" spans="17:19" x14ac:dyDescent="0.25">
      <c r="Q297" s="51" t="str">
        <f t="shared" si="8"/>
        <v/>
      </c>
      <c r="R297" s="51" t="str">
        <f>IF(M297="","",IF(M297&lt;&gt;'Tabelas auxiliares'!$B$236,"FOLHA DE PESSOAL",IF(Q297='Tabelas auxiliares'!$A$237,"CUSTEIO",IF(Q297='Tabelas auxiliares'!$A$236,"INVESTIMENTO","ERRO - VERIFICAR"))))</f>
        <v/>
      </c>
      <c r="S297" s="64" t="str">
        <f t="shared" si="9"/>
        <v/>
      </c>
    </row>
    <row r="298" spans="17:19" x14ac:dyDescent="0.25">
      <c r="Q298" s="51" t="str">
        <f t="shared" si="8"/>
        <v/>
      </c>
      <c r="R298" s="51" t="str">
        <f>IF(M298="","",IF(M298&lt;&gt;'Tabelas auxiliares'!$B$236,"FOLHA DE PESSOAL",IF(Q298='Tabelas auxiliares'!$A$237,"CUSTEIO",IF(Q298='Tabelas auxiliares'!$A$236,"INVESTIMENTO","ERRO - VERIFICAR"))))</f>
        <v/>
      </c>
      <c r="S298" s="64" t="str">
        <f t="shared" si="9"/>
        <v/>
      </c>
    </row>
    <row r="299" spans="17:19" x14ac:dyDescent="0.25">
      <c r="Q299" s="51" t="str">
        <f t="shared" si="8"/>
        <v/>
      </c>
      <c r="R299" s="51" t="str">
        <f>IF(M299="","",IF(M299&lt;&gt;'Tabelas auxiliares'!$B$236,"FOLHA DE PESSOAL",IF(Q299='Tabelas auxiliares'!$A$237,"CUSTEIO",IF(Q299='Tabelas auxiliares'!$A$236,"INVESTIMENTO","ERRO - VERIFICAR"))))</f>
        <v/>
      </c>
      <c r="S299" s="64" t="str">
        <f t="shared" si="9"/>
        <v/>
      </c>
    </row>
    <row r="300" spans="17:19" x14ac:dyDescent="0.25">
      <c r="Q300" s="51" t="str">
        <f t="shared" si="8"/>
        <v/>
      </c>
      <c r="R300" s="51" t="str">
        <f>IF(M300="","",IF(M300&lt;&gt;'Tabelas auxiliares'!$B$236,"FOLHA DE PESSOAL",IF(Q300='Tabelas auxiliares'!$A$237,"CUSTEIO",IF(Q300='Tabelas auxiliares'!$A$236,"INVESTIMENTO","ERRO - VERIFICAR"))))</f>
        <v/>
      </c>
      <c r="S300" s="64" t="str">
        <f t="shared" si="9"/>
        <v/>
      </c>
    </row>
    <row r="301" spans="17:19" x14ac:dyDescent="0.25">
      <c r="Q301" s="51" t="str">
        <f t="shared" si="8"/>
        <v/>
      </c>
      <c r="R301" s="51" t="str">
        <f>IF(M301="","",IF(M301&lt;&gt;'Tabelas auxiliares'!$B$236,"FOLHA DE PESSOAL",IF(Q301='Tabelas auxiliares'!$A$237,"CUSTEIO",IF(Q301='Tabelas auxiliares'!$A$236,"INVESTIMENTO","ERRO - VERIFICAR"))))</f>
        <v/>
      </c>
      <c r="S301" s="64" t="str">
        <f t="shared" si="9"/>
        <v/>
      </c>
    </row>
    <row r="302" spans="17:19" x14ac:dyDescent="0.25">
      <c r="Q302" s="51" t="str">
        <f t="shared" si="8"/>
        <v/>
      </c>
      <c r="R302" s="51" t="str">
        <f>IF(M302="","",IF(M302&lt;&gt;'Tabelas auxiliares'!$B$236,"FOLHA DE PESSOAL",IF(Q302='Tabelas auxiliares'!$A$237,"CUSTEIO",IF(Q302='Tabelas auxiliares'!$A$236,"INVESTIMENTO","ERRO - VERIFICAR"))))</f>
        <v/>
      </c>
      <c r="S302" s="64" t="str">
        <f t="shared" si="9"/>
        <v/>
      </c>
    </row>
    <row r="303" spans="17:19" x14ac:dyDescent="0.25">
      <c r="Q303" s="51" t="str">
        <f t="shared" si="8"/>
        <v/>
      </c>
      <c r="R303" s="51" t="str">
        <f>IF(M303="","",IF(M303&lt;&gt;'Tabelas auxiliares'!$B$236,"FOLHA DE PESSOAL",IF(Q303='Tabelas auxiliares'!$A$237,"CUSTEIO",IF(Q303='Tabelas auxiliares'!$A$236,"INVESTIMENTO","ERRO - VERIFICAR"))))</f>
        <v/>
      </c>
      <c r="S303" s="64" t="str">
        <f t="shared" si="9"/>
        <v/>
      </c>
    </row>
    <row r="304" spans="17:19" x14ac:dyDescent="0.25">
      <c r="Q304" s="51" t="str">
        <f t="shared" si="8"/>
        <v/>
      </c>
      <c r="R304" s="51" t="str">
        <f>IF(M304="","",IF(M304&lt;&gt;'Tabelas auxiliares'!$B$236,"FOLHA DE PESSOAL",IF(Q304='Tabelas auxiliares'!$A$237,"CUSTEIO",IF(Q304='Tabelas auxiliares'!$A$236,"INVESTIMENTO","ERRO - VERIFICAR"))))</f>
        <v/>
      </c>
      <c r="S304" s="64" t="str">
        <f t="shared" si="9"/>
        <v/>
      </c>
    </row>
    <row r="305" spans="17:19" x14ac:dyDescent="0.25">
      <c r="Q305" s="51" t="str">
        <f t="shared" si="8"/>
        <v/>
      </c>
      <c r="R305" s="51" t="str">
        <f>IF(M305="","",IF(M305&lt;&gt;'Tabelas auxiliares'!$B$236,"FOLHA DE PESSOAL",IF(Q305='Tabelas auxiliares'!$A$237,"CUSTEIO",IF(Q305='Tabelas auxiliares'!$A$236,"INVESTIMENTO","ERRO - VERIFICAR"))))</f>
        <v/>
      </c>
      <c r="S305" s="64" t="str">
        <f t="shared" si="9"/>
        <v/>
      </c>
    </row>
    <row r="306" spans="17:19" x14ac:dyDescent="0.25">
      <c r="Q306" s="51" t="str">
        <f t="shared" si="8"/>
        <v/>
      </c>
      <c r="R306" s="51" t="str">
        <f>IF(M306="","",IF(M306&lt;&gt;'Tabelas auxiliares'!$B$236,"FOLHA DE PESSOAL",IF(Q306='Tabelas auxiliares'!$A$237,"CUSTEIO",IF(Q306='Tabelas auxiliares'!$A$236,"INVESTIMENTO","ERRO - VERIFICAR"))))</f>
        <v/>
      </c>
      <c r="S306" s="64" t="str">
        <f t="shared" si="9"/>
        <v/>
      </c>
    </row>
    <row r="307" spans="17:19" x14ac:dyDescent="0.25">
      <c r="Q307" s="51" t="str">
        <f t="shared" si="8"/>
        <v/>
      </c>
      <c r="R307" s="51" t="str">
        <f>IF(M307="","",IF(M307&lt;&gt;'Tabelas auxiliares'!$B$236,"FOLHA DE PESSOAL",IF(Q307='Tabelas auxiliares'!$A$237,"CUSTEIO",IF(Q307='Tabelas auxiliares'!$A$236,"INVESTIMENTO","ERRO - VERIFICAR"))))</f>
        <v/>
      </c>
      <c r="S307" s="64" t="str">
        <f t="shared" si="9"/>
        <v/>
      </c>
    </row>
    <row r="308" spans="17:19" x14ac:dyDescent="0.25">
      <c r="Q308" s="51" t="str">
        <f t="shared" si="8"/>
        <v/>
      </c>
      <c r="R308" s="51" t="str">
        <f>IF(M308="","",IF(M308&lt;&gt;'Tabelas auxiliares'!$B$236,"FOLHA DE PESSOAL",IF(Q308='Tabelas auxiliares'!$A$237,"CUSTEIO",IF(Q308='Tabelas auxiliares'!$A$236,"INVESTIMENTO","ERRO - VERIFICAR"))))</f>
        <v/>
      </c>
      <c r="S308" s="64" t="str">
        <f t="shared" si="9"/>
        <v/>
      </c>
    </row>
    <row r="309" spans="17:19" x14ac:dyDescent="0.25">
      <c r="Q309" s="51" t="str">
        <f t="shared" si="8"/>
        <v/>
      </c>
      <c r="R309" s="51" t="str">
        <f>IF(M309="","",IF(M309&lt;&gt;'Tabelas auxiliares'!$B$236,"FOLHA DE PESSOAL",IF(Q309='Tabelas auxiliares'!$A$237,"CUSTEIO",IF(Q309='Tabelas auxiliares'!$A$236,"INVESTIMENTO","ERRO - VERIFICAR"))))</f>
        <v/>
      </c>
      <c r="S309" s="64" t="str">
        <f t="shared" si="9"/>
        <v/>
      </c>
    </row>
    <row r="310" spans="17:19" x14ac:dyDescent="0.25">
      <c r="Q310" s="51" t="str">
        <f t="shared" si="8"/>
        <v/>
      </c>
      <c r="R310" s="51" t="str">
        <f>IF(M310="","",IF(M310&lt;&gt;'Tabelas auxiliares'!$B$236,"FOLHA DE PESSOAL",IF(Q310='Tabelas auxiliares'!$A$237,"CUSTEIO",IF(Q310='Tabelas auxiliares'!$A$236,"INVESTIMENTO","ERRO - VERIFICAR"))))</f>
        <v/>
      </c>
      <c r="S310" s="64" t="str">
        <f t="shared" si="9"/>
        <v/>
      </c>
    </row>
    <row r="311" spans="17:19" x14ac:dyDescent="0.25">
      <c r="Q311" s="51" t="str">
        <f t="shared" si="8"/>
        <v/>
      </c>
      <c r="R311" s="51" t="str">
        <f>IF(M311="","",IF(M311&lt;&gt;'Tabelas auxiliares'!$B$236,"FOLHA DE PESSOAL",IF(Q311='Tabelas auxiliares'!$A$237,"CUSTEIO",IF(Q311='Tabelas auxiliares'!$A$236,"INVESTIMENTO","ERRO - VERIFICAR"))))</f>
        <v/>
      </c>
      <c r="S311" s="64" t="str">
        <f t="shared" si="9"/>
        <v/>
      </c>
    </row>
    <row r="312" spans="17:19" x14ac:dyDescent="0.25">
      <c r="Q312" s="51" t="str">
        <f t="shared" si="8"/>
        <v/>
      </c>
      <c r="R312" s="51" t="str">
        <f>IF(M312="","",IF(M312&lt;&gt;'Tabelas auxiliares'!$B$236,"FOLHA DE PESSOAL",IF(Q312='Tabelas auxiliares'!$A$237,"CUSTEIO",IF(Q312='Tabelas auxiliares'!$A$236,"INVESTIMENTO","ERRO - VERIFICAR"))))</f>
        <v/>
      </c>
      <c r="S312" s="64" t="str">
        <f t="shared" si="9"/>
        <v/>
      </c>
    </row>
    <row r="313" spans="17:19" x14ac:dyDescent="0.25">
      <c r="Q313" s="51" t="str">
        <f t="shared" si="8"/>
        <v/>
      </c>
      <c r="R313" s="51" t="str">
        <f>IF(M313="","",IF(M313&lt;&gt;'Tabelas auxiliares'!$B$236,"FOLHA DE PESSOAL",IF(Q313='Tabelas auxiliares'!$A$237,"CUSTEIO",IF(Q313='Tabelas auxiliares'!$A$236,"INVESTIMENTO","ERRO - VERIFICAR"))))</f>
        <v/>
      </c>
      <c r="S313" s="64" t="str">
        <f t="shared" si="9"/>
        <v/>
      </c>
    </row>
    <row r="314" spans="17:19" x14ac:dyDescent="0.25">
      <c r="Q314" s="51" t="str">
        <f t="shared" si="8"/>
        <v/>
      </c>
      <c r="R314" s="51" t="str">
        <f>IF(M314="","",IF(M314&lt;&gt;'Tabelas auxiliares'!$B$236,"FOLHA DE PESSOAL",IF(Q314='Tabelas auxiliares'!$A$237,"CUSTEIO",IF(Q314='Tabelas auxiliares'!$A$236,"INVESTIMENTO","ERRO - VERIFICAR"))))</f>
        <v/>
      </c>
      <c r="S314" s="64" t="str">
        <f t="shared" si="9"/>
        <v/>
      </c>
    </row>
    <row r="315" spans="17:19" x14ac:dyDescent="0.25">
      <c r="Q315" s="51" t="str">
        <f t="shared" si="8"/>
        <v/>
      </c>
      <c r="R315" s="51" t="str">
        <f>IF(M315="","",IF(M315&lt;&gt;'Tabelas auxiliares'!$B$236,"FOLHA DE PESSOAL",IF(Q315='Tabelas auxiliares'!$A$237,"CUSTEIO",IF(Q315='Tabelas auxiliares'!$A$236,"INVESTIMENTO","ERRO - VERIFICAR"))))</f>
        <v/>
      </c>
      <c r="S315" s="64" t="str">
        <f t="shared" si="9"/>
        <v/>
      </c>
    </row>
    <row r="316" spans="17:19" x14ac:dyDescent="0.25">
      <c r="Q316" s="51" t="str">
        <f t="shared" si="8"/>
        <v/>
      </c>
      <c r="R316" s="51" t="str">
        <f>IF(M316="","",IF(M316&lt;&gt;'Tabelas auxiliares'!$B$236,"FOLHA DE PESSOAL",IF(Q316='Tabelas auxiliares'!$A$237,"CUSTEIO",IF(Q316='Tabelas auxiliares'!$A$236,"INVESTIMENTO","ERRO - VERIFICAR"))))</f>
        <v/>
      </c>
      <c r="S316" s="64" t="str">
        <f t="shared" si="9"/>
        <v/>
      </c>
    </row>
    <row r="317" spans="17:19" x14ac:dyDescent="0.25">
      <c r="Q317" s="51" t="str">
        <f t="shared" si="8"/>
        <v/>
      </c>
      <c r="R317" s="51" t="str">
        <f>IF(M317="","",IF(M317&lt;&gt;'Tabelas auxiliares'!$B$236,"FOLHA DE PESSOAL",IF(Q317='Tabelas auxiliares'!$A$237,"CUSTEIO",IF(Q317='Tabelas auxiliares'!$A$236,"INVESTIMENTO","ERRO - VERIFICAR"))))</f>
        <v/>
      </c>
      <c r="S317" s="64" t="str">
        <f t="shared" si="9"/>
        <v/>
      </c>
    </row>
    <row r="318" spans="17:19" x14ac:dyDescent="0.25">
      <c r="Q318" s="51" t="str">
        <f t="shared" si="8"/>
        <v/>
      </c>
      <c r="R318" s="51" t="str">
        <f>IF(M318="","",IF(M318&lt;&gt;'Tabelas auxiliares'!$B$236,"FOLHA DE PESSOAL",IF(Q318='Tabelas auxiliares'!$A$237,"CUSTEIO",IF(Q318='Tabelas auxiliares'!$A$236,"INVESTIMENTO","ERRO - VERIFICAR"))))</f>
        <v/>
      </c>
      <c r="S318" s="64" t="str">
        <f t="shared" si="9"/>
        <v/>
      </c>
    </row>
    <row r="319" spans="17:19" x14ac:dyDescent="0.25">
      <c r="Q319" s="51" t="str">
        <f t="shared" si="8"/>
        <v/>
      </c>
      <c r="R319" s="51" t="str">
        <f>IF(M319="","",IF(M319&lt;&gt;'Tabelas auxiliares'!$B$236,"FOLHA DE PESSOAL",IF(Q319='Tabelas auxiliares'!$A$237,"CUSTEIO",IF(Q319='Tabelas auxiliares'!$A$236,"INVESTIMENTO","ERRO - VERIFICAR"))))</f>
        <v/>
      </c>
      <c r="S319" s="64" t="str">
        <f t="shared" si="9"/>
        <v/>
      </c>
    </row>
    <row r="320" spans="17:19" x14ac:dyDescent="0.25">
      <c r="Q320" s="51" t="str">
        <f t="shared" si="8"/>
        <v/>
      </c>
      <c r="R320" s="51" t="str">
        <f>IF(M320="","",IF(M320&lt;&gt;'Tabelas auxiliares'!$B$236,"FOLHA DE PESSOAL",IF(Q320='Tabelas auxiliares'!$A$237,"CUSTEIO",IF(Q320='Tabelas auxiliares'!$A$236,"INVESTIMENTO","ERRO - VERIFICAR"))))</f>
        <v/>
      </c>
      <c r="S320" s="64" t="str">
        <f t="shared" si="9"/>
        <v/>
      </c>
    </row>
    <row r="321" spans="17:19" x14ac:dyDescent="0.25">
      <c r="Q321" s="51" t="str">
        <f t="shared" si="8"/>
        <v/>
      </c>
      <c r="R321" s="51" t="str">
        <f>IF(M321="","",IF(M321&lt;&gt;'Tabelas auxiliares'!$B$236,"FOLHA DE PESSOAL",IF(Q321='Tabelas auxiliares'!$A$237,"CUSTEIO",IF(Q321='Tabelas auxiliares'!$A$236,"INVESTIMENTO","ERRO - VERIFICAR"))))</f>
        <v/>
      </c>
      <c r="S321" s="64" t="str">
        <f t="shared" si="9"/>
        <v/>
      </c>
    </row>
    <row r="322" spans="17:19" x14ac:dyDescent="0.25">
      <c r="Q322" s="51" t="str">
        <f t="shared" si="8"/>
        <v/>
      </c>
      <c r="R322" s="51" t="str">
        <f>IF(M322="","",IF(M322&lt;&gt;'Tabelas auxiliares'!$B$236,"FOLHA DE PESSOAL",IF(Q322='Tabelas auxiliares'!$A$237,"CUSTEIO",IF(Q322='Tabelas auxiliares'!$A$236,"INVESTIMENTO","ERRO - VERIFICAR"))))</f>
        <v/>
      </c>
      <c r="S322" s="64" t="str">
        <f t="shared" si="9"/>
        <v/>
      </c>
    </row>
    <row r="323" spans="17:19" x14ac:dyDescent="0.25">
      <c r="Q323" s="51" t="str">
        <f t="shared" si="8"/>
        <v/>
      </c>
      <c r="R323" s="51" t="str">
        <f>IF(M323="","",IF(M323&lt;&gt;'Tabelas auxiliares'!$B$236,"FOLHA DE PESSOAL",IF(Q323='Tabelas auxiliares'!$A$237,"CUSTEIO",IF(Q323='Tabelas auxiliares'!$A$236,"INVESTIMENTO","ERRO - VERIFICAR"))))</f>
        <v/>
      </c>
      <c r="S323" s="64" t="str">
        <f t="shared" si="9"/>
        <v/>
      </c>
    </row>
    <row r="324" spans="17:19" x14ac:dyDescent="0.25">
      <c r="Q324" s="51" t="str">
        <f t="shared" ref="Q324:Q387" si="10">LEFT(O324,1)</f>
        <v/>
      </c>
      <c r="R324" s="51" t="str">
        <f>IF(M324="","",IF(M324&lt;&gt;'Tabelas auxiliares'!$B$236,"FOLHA DE PESSOAL",IF(Q324='Tabelas auxiliares'!$A$237,"CUSTEIO",IF(Q324='Tabelas auxiliares'!$A$236,"INVESTIMENTO","ERRO - VERIFICAR"))))</f>
        <v/>
      </c>
      <c r="S324" s="64" t="str">
        <f t="shared" si="9"/>
        <v/>
      </c>
    </row>
    <row r="325" spans="17:19" x14ac:dyDescent="0.25">
      <c r="Q325" s="51" t="str">
        <f t="shared" si="10"/>
        <v/>
      </c>
      <c r="R325" s="51" t="str">
        <f>IF(M325="","",IF(M325&lt;&gt;'Tabelas auxiliares'!$B$236,"FOLHA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IF(M326="","",IF(M326&lt;&gt;'Tabelas auxiliares'!$B$236,"FOLHA DE PESSOAL",IF(Q326='Tabelas auxiliares'!$A$237,"CUSTEIO",IF(Q326='Tabelas auxiliares'!$A$236,"INVESTIMENTO","ERRO - VERIFICAR"))))</f>
        <v/>
      </c>
      <c r="S326" s="64" t="str">
        <f t="shared" si="11"/>
        <v/>
      </c>
    </row>
    <row r="327" spans="17:19" x14ac:dyDescent="0.25">
      <c r="Q327" s="51" t="str">
        <f t="shared" si="10"/>
        <v/>
      </c>
      <c r="R327" s="51" t="str">
        <f>IF(M327="","",IF(M327&lt;&gt;'Tabelas auxiliares'!$B$236,"FOLHA DE PESSOAL",IF(Q327='Tabelas auxiliares'!$A$237,"CUSTEIO",IF(Q327='Tabelas auxiliares'!$A$236,"INVESTIMENTO","ERRO - VERIFICAR"))))</f>
        <v/>
      </c>
      <c r="S327" s="64" t="str">
        <f t="shared" si="11"/>
        <v/>
      </c>
    </row>
    <row r="328" spans="17:19" x14ac:dyDescent="0.25">
      <c r="Q328" s="51" t="str">
        <f t="shared" si="10"/>
        <v/>
      </c>
      <c r="R328" s="51" t="str">
        <f>IF(M328="","",IF(M328&lt;&gt;'Tabelas auxiliares'!$B$236,"FOLHA DE PESSOAL",IF(Q328='Tabelas auxiliares'!$A$237,"CUSTEIO",IF(Q328='Tabelas auxiliares'!$A$236,"INVESTIMENTO","ERRO - VERIFICAR"))))</f>
        <v/>
      </c>
      <c r="S328" s="64" t="str">
        <f t="shared" si="11"/>
        <v/>
      </c>
    </row>
    <row r="329" spans="17:19" x14ac:dyDescent="0.25">
      <c r="Q329" s="51" t="str">
        <f t="shared" si="10"/>
        <v/>
      </c>
      <c r="R329" s="51" t="str">
        <f>IF(M329="","",IF(M329&lt;&gt;'Tabelas auxiliares'!$B$236,"FOLHA DE PESSOAL",IF(Q329='Tabelas auxiliares'!$A$237,"CUSTEIO",IF(Q329='Tabelas auxiliares'!$A$236,"INVESTIMENTO","ERRO - VERIFICAR"))))</f>
        <v/>
      </c>
      <c r="S329" s="64" t="str">
        <f t="shared" si="11"/>
        <v/>
      </c>
    </row>
    <row r="330" spans="17:19" x14ac:dyDescent="0.25">
      <c r="Q330" s="51" t="str">
        <f t="shared" si="10"/>
        <v/>
      </c>
      <c r="R330" s="51" t="str">
        <f>IF(M330="","",IF(M330&lt;&gt;'Tabelas auxiliares'!$B$236,"FOLHA DE PESSOAL",IF(Q330='Tabelas auxiliares'!$A$237,"CUSTEIO",IF(Q330='Tabelas auxiliares'!$A$236,"INVESTIMENTO","ERRO - VERIFICAR"))))</f>
        <v/>
      </c>
      <c r="S330" s="64" t="str">
        <f t="shared" si="11"/>
        <v/>
      </c>
    </row>
    <row r="331" spans="17:19" x14ac:dyDescent="0.25">
      <c r="Q331" s="51" t="str">
        <f t="shared" si="10"/>
        <v/>
      </c>
      <c r="R331" s="51" t="str">
        <f>IF(M331="","",IF(M331&lt;&gt;'Tabelas auxiliares'!$B$236,"FOLHA DE PESSOAL",IF(Q331='Tabelas auxiliares'!$A$237,"CUSTEIO",IF(Q331='Tabelas auxiliares'!$A$236,"INVESTIMENTO","ERRO - VERIFICAR"))))</f>
        <v/>
      </c>
      <c r="S331" s="64" t="str">
        <f t="shared" si="11"/>
        <v/>
      </c>
    </row>
    <row r="332" spans="17:19" x14ac:dyDescent="0.25">
      <c r="Q332" s="51" t="str">
        <f t="shared" si="10"/>
        <v/>
      </c>
      <c r="R332" s="51" t="str">
        <f>IF(M332="","",IF(M332&lt;&gt;'Tabelas auxiliares'!$B$236,"FOLHA DE PESSOAL",IF(Q332='Tabelas auxiliares'!$A$237,"CUSTEIO",IF(Q332='Tabelas auxiliares'!$A$236,"INVESTIMENTO","ERRO - VERIFICAR"))))</f>
        <v/>
      </c>
      <c r="S332" s="64" t="str">
        <f t="shared" si="11"/>
        <v/>
      </c>
    </row>
    <row r="333" spans="17:19" x14ac:dyDescent="0.25">
      <c r="Q333" s="51" t="str">
        <f t="shared" si="10"/>
        <v/>
      </c>
      <c r="R333" s="51" t="str">
        <f>IF(M333="","",IF(M333&lt;&gt;'Tabelas auxiliares'!$B$236,"FOLHA DE PESSOAL",IF(Q333='Tabelas auxiliares'!$A$237,"CUSTEIO",IF(Q333='Tabelas auxiliares'!$A$236,"INVESTIMENTO","ERRO - VERIFICAR"))))</f>
        <v/>
      </c>
      <c r="S333" s="64" t="str">
        <f t="shared" si="11"/>
        <v/>
      </c>
    </row>
    <row r="334" spans="17:19" x14ac:dyDescent="0.25">
      <c r="Q334" s="51" t="str">
        <f t="shared" si="10"/>
        <v/>
      </c>
      <c r="R334" s="51" t="str">
        <f>IF(M334="","",IF(M334&lt;&gt;'Tabelas auxiliares'!$B$236,"FOLHA DE PESSOAL",IF(Q334='Tabelas auxiliares'!$A$237,"CUSTEIO",IF(Q334='Tabelas auxiliares'!$A$236,"INVESTIMENTO","ERRO - VERIFICAR"))))</f>
        <v/>
      </c>
      <c r="S334" s="64" t="str">
        <f t="shared" si="11"/>
        <v/>
      </c>
    </row>
    <row r="335" spans="17:19" x14ac:dyDescent="0.25">
      <c r="Q335" s="51" t="str">
        <f t="shared" si="10"/>
        <v/>
      </c>
      <c r="R335" s="51" t="str">
        <f>IF(M335="","",IF(M335&lt;&gt;'Tabelas auxiliares'!$B$236,"FOLHA DE PESSOAL",IF(Q335='Tabelas auxiliares'!$A$237,"CUSTEIO",IF(Q335='Tabelas auxiliares'!$A$236,"INVESTIMENTO","ERRO - VERIFICAR"))))</f>
        <v/>
      </c>
      <c r="S335" s="64" t="str">
        <f t="shared" si="11"/>
        <v/>
      </c>
    </row>
    <row r="336" spans="17:19" x14ac:dyDescent="0.25">
      <c r="Q336" s="51" t="str">
        <f t="shared" si="10"/>
        <v/>
      </c>
      <c r="R336" s="51" t="str">
        <f>IF(M336="","",IF(M336&lt;&gt;'Tabelas auxiliares'!$B$236,"FOLHA DE PESSOAL",IF(Q336='Tabelas auxiliares'!$A$237,"CUSTEIO",IF(Q336='Tabelas auxiliares'!$A$236,"INVESTIMENTO","ERRO - VERIFICAR"))))</f>
        <v/>
      </c>
      <c r="S336" s="64" t="str">
        <f t="shared" si="11"/>
        <v/>
      </c>
    </row>
    <row r="337" spans="17:19" x14ac:dyDescent="0.25">
      <c r="Q337" s="51" t="str">
        <f t="shared" si="10"/>
        <v/>
      </c>
      <c r="R337" s="51" t="str">
        <f>IF(M337="","",IF(M337&lt;&gt;'Tabelas auxiliares'!$B$236,"FOLHA DE PESSOAL",IF(Q337='Tabelas auxiliares'!$A$237,"CUSTEIO",IF(Q337='Tabelas auxiliares'!$A$236,"INVESTIMENTO","ERRO - VERIFICAR"))))</f>
        <v/>
      </c>
      <c r="S337" s="64" t="str">
        <f t="shared" si="11"/>
        <v/>
      </c>
    </row>
    <row r="338" spans="17:19" x14ac:dyDescent="0.25">
      <c r="Q338" s="51" t="str">
        <f t="shared" si="10"/>
        <v/>
      </c>
      <c r="R338" s="51" t="str">
        <f>IF(M338="","",IF(M338&lt;&gt;'Tabelas auxiliares'!$B$236,"FOLHA DE PESSOAL",IF(Q338='Tabelas auxiliares'!$A$237,"CUSTEIO",IF(Q338='Tabelas auxiliares'!$A$236,"INVESTIMENTO","ERRO - VERIFICAR"))))</f>
        <v/>
      </c>
      <c r="S338" s="64" t="str">
        <f t="shared" si="11"/>
        <v/>
      </c>
    </row>
    <row r="339" spans="17:19" x14ac:dyDescent="0.25">
      <c r="Q339" s="51" t="str">
        <f t="shared" si="10"/>
        <v/>
      </c>
      <c r="R339" s="51" t="str">
        <f>IF(M339="","",IF(M339&lt;&gt;'Tabelas auxiliares'!$B$236,"FOLHA DE PESSOAL",IF(Q339='Tabelas auxiliares'!$A$237,"CUSTEIO",IF(Q339='Tabelas auxiliares'!$A$236,"INVESTIMENTO","ERRO - VERIFICAR"))))</f>
        <v/>
      </c>
      <c r="S339" s="64" t="str">
        <f t="shared" si="11"/>
        <v/>
      </c>
    </row>
    <row r="340" spans="17:19" x14ac:dyDescent="0.25">
      <c r="Q340" s="51" t="str">
        <f t="shared" si="10"/>
        <v/>
      </c>
      <c r="R340" s="51" t="str">
        <f>IF(M340="","",IF(M340&lt;&gt;'Tabelas auxiliares'!$B$236,"FOLHA DE PESSOAL",IF(Q340='Tabelas auxiliares'!$A$237,"CUSTEIO",IF(Q340='Tabelas auxiliares'!$A$236,"INVESTIMENTO","ERRO - VERIFICAR"))))</f>
        <v/>
      </c>
      <c r="S340" s="64" t="str">
        <f t="shared" si="11"/>
        <v/>
      </c>
    </row>
    <row r="341" spans="17:19" x14ac:dyDescent="0.25">
      <c r="Q341" s="51" t="str">
        <f t="shared" si="10"/>
        <v/>
      </c>
      <c r="R341" s="51" t="str">
        <f>IF(M341="","",IF(M341&lt;&gt;'Tabelas auxiliares'!$B$236,"FOLHA DE PESSOAL",IF(Q341='Tabelas auxiliares'!$A$237,"CUSTEIO",IF(Q341='Tabelas auxiliares'!$A$236,"INVESTIMENTO","ERRO - VERIFICAR"))))</f>
        <v/>
      </c>
      <c r="S341" s="64" t="str">
        <f t="shared" si="11"/>
        <v/>
      </c>
    </row>
    <row r="342" spans="17:19" x14ac:dyDescent="0.25">
      <c r="Q342" s="51" t="str">
        <f t="shared" si="10"/>
        <v/>
      </c>
      <c r="R342" s="51" t="str">
        <f>IF(M342="","",IF(M342&lt;&gt;'Tabelas auxiliares'!$B$236,"FOLHA DE PESSOAL",IF(Q342='Tabelas auxiliares'!$A$237,"CUSTEIO",IF(Q342='Tabelas auxiliares'!$A$236,"INVESTIMENTO","ERRO - VERIFICAR"))))</f>
        <v/>
      </c>
      <c r="S342" s="64" t="str">
        <f t="shared" si="11"/>
        <v/>
      </c>
    </row>
    <row r="343" spans="17:19" x14ac:dyDescent="0.25">
      <c r="Q343" s="51" t="str">
        <f t="shared" si="10"/>
        <v/>
      </c>
      <c r="R343" s="51" t="str">
        <f>IF(M343="","",IF(M343&lt;&gt;'Tabelas auxiliares'!$B$236,"FOLHA DE PESSOAL",IF(Q343='Tabelas auxiliares'!$A$237,"CUSTEIO",IF(Q343='Tabelas auxiliares'!$A$236,"INVESTIMENTO","ERRO - VERIFICAR"))))</f>
        <v/>
      </c>
      <c r="S343" s="64" t="str">
        <f t="shared" si="11"/>
        <v/>
      </c>
    </row>
    <row r="344" spans="17:19" x14ac:dyDescent="0.25">
      <c r="Q344" s="51" t="str">
        <f t="shared" si="10"/>
        <v/>
      </c>
      <c r="R344" s="51" t="str">
        <f>IF(M344="","",IF(M344&lt;&gt;'Tabelas auxiliares'!$B$236,"FOLHA DE PESSOAL",IF(Q344='Tabelas auxiliares'!$A$237,"CUSTEIO",IF(Q344='Tabelas auxiliares'!$A$236,"INVESTIMENTO","ERRO - VERIFICAR"))))</f>
        <v/>
      </c>
      <c r="S344" s="64" t="str">
        <f t="shared" si="11"/>
        <v/>
      </c>
    </row>
    <row r="345" spans="17:19" x14ac:dyDescent="0.25">
      <c r="Q345" s="51" t="str">
        <f t="shared" si="10"/>
        <v/>
      </c>
      <c r="R345" s="51" t="str">
        <f>IF(M345="","",IF(M345&lt;&gt;'Tabelas auxiliares'!$B$236,"FOLHA DE PESSOAL",IF(Q345='Tabelas auxiliares'!$A$237,"CUSTEIO",IF(Q345='Tabelas auxiliares'!$A$236,"INVESTIMENTO","ERRO - VERIFICAR"))))</f>
        <v/>
      </c>
      <c r="S345" s="64" t="str">
        <f t="shared" si="11"/>
        <v/>
      </c>
    </row>
    <row r="346" spans="17:19" x14ac:dyDescent="0.25">
      <c r="Q346" s="51" t="str">
        <f t="shared" si="10"/>
        <v/>
      </c>
      <c r="R346" s="51" t="str">
        <f>IF(M346="","",IF(M346&lt;&gt;'Tabelas auxiliares'!$B$236,"FOLHA DE PESSOAL",IF(Q346='Tabelas auxiliares'!$A$237,"CUSTEIO",IF(Q346='Tabelas auxiliares'!$A$236,"INVESTIMENTO","ERRO - VERIFICAR"))))</f>
        <v/>
      </c>
      <c r="S346" s="64" t="str">
        <f t="shared" si="11"/>
        <v/>
      </c>
    </row>
    <row r="347" spans="17:19" x14ac:dyDescent="0.25">
      <c r="Q347" s="51" t="str">
        <f t="shared" si="10"/>
        <v/>
      </c>
      <c r="R347" s="51" t="str">
        <f>IF(M347="","",IF(M347&lt;&gt;'Tabelas auxiliares'!$B$236,"FOLHA DE PESSOAL",IF(Q347='Tabelas auxiliares'!$A$237,"CUSTEIO",IF(Q347='Tabelas auxiliares'!$A$236,"INVESTIMENTO","ERRO - VERIFICAR"))))</f>
        <v/>
      </c>
      <c r="S347" s="64" t="str">
        <f t="shared" si="11"/>
        <v/>
      </c>
    </row>
    <row r="348" spans="17:19" x14ac:dyDescent="0.25">
      <c r="Q348" s="51" t="str">
        <f t="shared" si="10"/>
        <v/>
      </c>
      <c r="R348" s="51" t="str">
        <f>IF(M348="","",IF(M348&lt;&gt;'Tabelas auxiliares'!$B$236,"FOLHA DE PESSOAL",IF(Q348='Tabelas auxiliares'!$A$237,"CUSTEIO",IF(Q348='Tabelas auxiliares'!$A$236,"INVESTIMENTO","ERRO - VERIFICAR"))))</f>
        <v/>
      </c>
      <c r="S348" s="64" t="str">
        <f t="shared" si="11"/>
        <v/>
      </c>
    </row>
    <row r="349" spans="17:19" x14ac:dyDescent="0.25">
      <c r="Q349" s="51" t="str">
        <f t="shared" si="10"/>
        <v/>
      </c>
      <c r="R349" s="51" t="str">
        <f>IF(M349="","",IF(M349&lt;&gt;'Tabelas auxiliares'!$B$236,"FOLHA DE PESSOAL",IF(Q349='Tabelas auxiliares'!$A$237,"CUSTEIO",IF(Q349='Tabelas auxiliares'!$A$236,"INVESTIMENTO","ERRO - VERIFICAR"))))</f>
        <v/>
      </c>
      <c r="S349" s="64" t="str">
        <f t="shared" si="11"/>
        <v/>
      </c>
    </row>
    <row r="350" spans="17:19" x14ac:dyDescent="0.25">
      <c r="Q350" s="51" t="str">
        <f t="shared" si="10"/>
        <v/>
      </c>
      <c r="R350" s="51" t="str">
        <f>IF(M350="","",IF(M350&lt;&gt;'Tabelas auxiliares'!$B$236,"FOLHA DE PESSOAL",IF(Q350='Tabelas auxiliares'!$A$237,"CUSTEIO",IF(Q350='Tabelas auxiliares'!$A$236,"INVESTIMENTO","ERRO - VERIFICAR"))))</f>
        <v/>
      </c>
      <c r="S350" s="64" t="str">
        <f t="shared" si="11"/>
        <v/>
      </c>
    </row>
    <row r="351" spans="17:19" x14ac:dyDescent="0.25">
      <c r="Q351" s="51" t="str">
        <f t="shared" si="10"/>
        <v/>
      </c>
      <c r="R351" s="51" t="str">
        <f>IF(M351="","",IF(M351&lt;&gt;'Tabelas auxiliares'!$B$236,"FOLHA DE PESSOAL",IF(Q351='Tabelas auxiliares'!$A$237,"CUSTEIO",IF(Q351='Tabelas auxiliares'!$A$236,"INVESTIMENTO","ERRO - VERIFICAR"))))</f>
        <v/>
      </c>
      <c r="S351" s="64" t="str">
        <f t="shared" si="11"/>
        <v/>
      </c>
    </row>
    <row r="352" spans="17:19" x14ac:dyDescent="0.25">
      <c r="Q352" s="51" t="str">
        <f t="shared" si="10"/>
        <v/>
      </c>
      <c r="R352" s="51" t="str">
        <f>IF(M352="","",IF(M352&lt;&gt;'Tabelas auxiliares'!$B$236,"FOLHA DE PESSOAL",IF(Q352='Tabelas auxiliares'!$A$237,"CUSTEIO",IF(Q352='Tabelas auxiliares'!$A$236,"INVESTIMENTO","ERRO - VERIFICAR"))))</f>
        <v/>
      </c>
      <c r="S352" s="64" t="str">
        <f t="shared" si="11"/>
        <v/>
      </c>
    </row>
    <row r="353" spans="17:19" x14ac:dyDescent="0.25">
      <c r="Q353" s="51" t="str">
        <f t="shared" si="10"/>
        <v/>
      </c>
      <c r="R353" s="51" t="str">
        <f>IF(M353="","",IF(M353&lt;&gt;'Tabelas auxiliares'!$B$236,"FOLHA DE PESSOAL",IF(Q353='Tabelas auxiliares'!$A$237,"CUSTEIO",IF(Q353='Tabelas auxiliares'!$A$236,"INVESTIMENTO","ERRO - VERIFICAR"))))</f>
        <v/>
      </c>
      <c r="S353" s="64" t="str">
        <f t="shared" si="11"/>
        <v/>
      </c>
    </row>
    <row r="354" spans="17:19" x14ac:dyDescent="0.25">
      <c r="Q354" s="51" t="str">
        <f t="shared" si="10"/>
        <v/>
      </c>
      <c r="R354" s="51" t="str">
        <f>IF(M354="","",IF(M354&lt;&gt;'Tabelas auxiliares'!$B$236,"FOLHA DE PESSOAL",IF(Q354='Tabelas auxiliares'!$A$237,"CUSTEIO",IF(Q354='Tabelas auxiliares'!$A$236,"INVESTIMENTO","ERRO - VERIFICAR"))))</f>
        <v/>
      </c>
      <c r="S354" s="64" t="str">
        <f t="shared" si="11"/>
        <v/>
      </c>
    </row>
    <row r="355" spans="17:19" x14ac:dyDescent="0.25">
      <c r="Q355" s="51" t="str">
        <f t="shared" si="10"/>
        <v/>
      </c>
      <c r="R355" s="51" t="str">
        <f>IF(M355="","",IF(M355&lt;&gt;'Tabelas auxiliares'!$B$236,"FOLHA DE PESSOAL",IF(Q355='Tabelas auxiliares'!$A$237,"CUSTEIO",IF(Q355='Tabelas auxiliares'!$A$236,"INVESTIMENTO","ERRO - VERIFICAR"))))</f>
        <v/>
      </c>
      <c r="S355" s="64" t="str">
        <f t="shared" si="11"/>
        <v/>
      </c>
    </row>
    <row r="356" spans="17:19" x14ac:dyDescent="0.25">
      <c r="Q356" s="51" t="str">
        <f t="shared" si="10"/>
        <v/>
      </c>
      <c r="R356" s="51" t="str">
        <f>IF(M356="","",IF(M356&lt;&gt;'Tabelas auxiliares'!$B$236,"FOLHA DE PESSOAL",IF(Q356='Tabelas auxiliares'!$A$237,"CUSTEIO",IF(Q356='Tabelas auxiliares'!$A$236,"INVESTIMENTO","ERRO - VERIFICAR"))))</f>
        <v/>
      </c>
      <c r="S356" s="64" t="str">
        <f t="shared" si="11"/>
        <v/>
      </c>
    </row>
    <row r="357" spans="17:19" x14ac:dyDescent="0.25">
      <c r="Q357" s="51" t="str">
        <f t="shared" si="10"/>
        <v/>
      </c>
      <c r="R357" s="51" t="str">
        <f>IF(M357="","",IF(M357&lt;&gt;'Tabelas auxiliares'!$B$236,"FOLHA DE PESSOAL",IF(Q357='Tabelas auxiliares'!$A$237,"CUSTEIO",IF(Q357='Tabelas auxiliares'!$A$236,"INVESTIMENTO","ERRO - VERIFICAR"))))</f>
        <v/>
      </c>
      <c r="S357" s="64" t="str">
        <f t="shared" si="11"/>
        <v/>
      </c>
    </row>
    <row r="358" spans="17:19" x14ac:dyDescent="0.25">
      <c r="Q358" s="51" t="str">
        <f t="shared" si="10"/>
        <v/>
      </c>
      <c r="R358" s="51" t="str">
        <f>IF(M358="","",IF(M358&lt;&gt;'Tabelas auxiliares'!$B$236,"FOLHA DE PESSOAL",IF(Q358='Tabelas auxiliares'!$A$237,"CUSTEIO",IF(Q358='Tabelas auxiliares'!$A$236,"INVESTIMENTO","ERRO - VERIFICAR"))))</f>
        <v/>
      </c>
      <c r="S358" s="64" t="str">
        <f t="shared" si="11"/>
        <v/>
      </c>
    </row>
    <row r="359" spans="17:19" x14ac:dyDescent="0.25">
      <c r="Q359" s="51" t="str">
        <f t="shared" si="10"/>
        <v/>
      </c>
      <c r="R359" s="51" t="str">
        <f>IF(M359="","",IF(M359&lt;&gt;'Tabelas auxiliares'!$B$236,"FOLHA DE PESSOAL",IF(Q359='Tabelas auxiliares'!$A$237,"CUSTEIO",IF(Q359='Tabelas auxiliares'!$A$236,"INVESTIMENTO","ERRO - VERIFICAR"))))</f>
        <v/>
      </c>
      <c r="S359" s="64" t="str">
        <f t="shared" si="11"/>
        <v/>
      </c>
    </row>
    <row r="360" spans="17:19" x14ac:dyDescent="0.25">
      <c r="Q360" s="51" t="str">
        <f t="shared" si="10"/>
        <v/>
      </c>
      <c r="R360" s="51" t="str">
        <f>IF(M360="","",IF(M360&lt;&gt;'Tabelas auxiliares'!$B$236,"FOLHA DE PESSOAL",IF(Q360='Tabelas auxiliares'!$A$237,"CUSTEIO",IF(Q360='Tabelas auxiliares'!$A$236,"INVESTIMENTO","ERRO - VERIFICAR"))))</f>
        <v/>
      </c>
      <c r="S360" s="64" t="str">
        <f t="shared" si="11"/>
        <v/>
      </c>
    </row>
    <row r="361" spans="17:19" x14ac:dyDescent="0.25">
      <c r="Q361" s="51" t="str">
        <f t="shared" si="10"/>
        <v/>
      </c>
      <c r="R361" s="51" t="str">
        <f>IF(M361="","",IF(M361&lt;&gt;'Tabelas auxiliares'!$B$236,"FOLHA DE PESSOAL",IF(Q361='Tabelas auxiliares'!$A$237,"CUSTEIO",IF(Q361='Tabelas auxiliares'!$A$236,"INVESTIMENTO","ERRO - VERIFICAR"))))</f>
        <v/>
      </c>
      <c r="S361" s="64" t="str">
        <f t="shared" si="11"/>
        <v/>
      </c>
    </row>
    <row r="362" spans="17:19" x14ac:dyDescent="0.25">
      <c r="Q362" s="51" t="str">
        <f t="shared" si="10"/>
        <v/>
      </c>
      <c r="R362" s="51" t="str">
        <f>IF(M362="","",IF(M362&lt;&gt;'Tabelas auxiliares'!$B$236,"FOLHA DE PESSOAL",IF(Q362='Tabelas auxiliares'!$A$237,"CUSTEIO",IF(Q362='Tabelas auxiliares'!$A$236,"INVESTIMENTO","ERRO - VERIFICAR"))))</f>
        <v/>
      </c>
      <c r="S362" s="64" t="str">
        <f t="shared" si="11"/>
        <v/>
      </c>
    </row>
    <row r="363" spans="17:19" x14ac:dyDescent="0.25">
      <c r="Q363" s="51" t="str">
        <f t="shared" si="10"/>
        <v/>
      </c>
      <c r="R363" s="51" t="str">
        <f>IF(M363="","",IF(M363&lt;&gt;'Tabelas auxiliares'!$B$236,"FOLHA DE PESSOAL",IF(Q363='Tabelas auxiliares'!$A$237,"CUSTEIO",IF(Q363='Tabelas auxiliares'!$A$236,"INVESTIMENTO","ERRO - VERIFICAR"))))</f>
        <v/>
      </c>
      <c r="S363" s="64" t="str">
        <f t="shared" si="11"/>
        <v/>
      </c>
    </row>
    <row r="364" spans="17:19" x14ac:dyDescent="0.25">
      <c r="Q364" s="51" t="str">
        <f t="shared" si="10"/>
        <v/>
      </c>
      <c r="R364" s="51" t="str">
        <f>IF(M364="","",IF(M364&lt;&gt;'Tabelas auxiliares'!$B$236,"FOLHA DE PESSOAL",IF(Q364='Tabelas auxiliares'!$A$237,"CUSTEIO",IF(Q364='Tabelas auxiliares'!$A$236,"INVESTIMENTO","ERRO - VERIFICAR"))))</f>
        <v/>
      </c>
      <c r="S364" s="64" t="str">
        <f t="shared" si="11"/>
        <v/>
      </c>
    </row>
    <row r="365" spans="17:19" x14ac:dyDescent="0.25">
      <c r="Q365" s="51" t="str">
        <f t="shared" si="10"/>
        <v/>
      </c>
      <c r="R365" s="51" t="str">
        <f>IF(M365="","",IF(M365&lt;&gt;'Tabelas auxiliares'!$B$236,"FOLHA DE PESSOAL",IF(Q365='Tabelas auxiliares'!$A$237,"CUSTEIO",IF(Q365='Tabelas auxiliares'!$A$236,"INVESTIMENTO","ERRO - VERIFICAR"))))</f>
        <v/>
      </c>
      <c r="S365" s="64" t="str">
        <f t="shared" si="11"/>
        <v/>
      </c>
    </row>
    <row r="366" spans="17:19" x14ac:dyDescent="0.25">
      <c r="Q366" s="51" t="str">
        <f t="shared" si="10"/>
        <v/>
      </c>
      <c r="R366" s="51" t="str">
        <f>IF(M366="","",IF(M366&lt;&gt;'Tabelas auxiliares'!$B$236,"FOLHA DE PESSOAL",IF(Q366='Tabelas auxiliares'!$A$237,"CUSTEIO",IF(Q366='Tabelas auxiliares'!$A$236,"INVESTIMENTO","ERRO - VERIFICAR"))))</f>
        <v/>
      </c>
      <c r="S366" s="64" t="str">
        <f t="shared" si="11"/>
        <v/>
      </c>
    </row>
    <row r="367" spans="17:19" x14ac:dyDescent="0.25">
      <c r="Q367" s="51" t="str">
        <f t="shared" si="10"/>
        <v/>
      </c>
      <c r="R367" s="51" t="str">
        <f>IF(M367="","",IF(M367&lt;&gt;'Tabelas auxiliares'!$B$236,"FOLHA DE PESSOAL",IF(Q367='Tabelas auxiliares'!$A$237,"CUSTEIO",IF(Q367='Tabelas auxiliares'!$A$236,"INVESTIMENTO","ERRO - VERIFICAR"))))</f>
        <v/>
      </c>
      <c r="S367" s="64" t="str">
        <f t="shared" si="11"/>
        <v/>
      </c>
    </row>
    <row r="368" spans="17:19" x14ac:dyDescent="0.25">
      <c r="Q368" s="51" t="str">
        <f t="shared" si="10"/>
        <v/>
      </c>
      <c r="R368" s="51" t="str">
        <f>IF(M368="","",IF(M368&lt;&gt;'Tabelas auxiliares'!$B$236,"FOLHA DE PESSOAL",IF(Q368='Tabelas auxiliares'!$A$237,"CUSTEIO",IF(Q368='Tabelas auxiliares'!$A$236,"INVESTIMENTO","ERRO - VERIFICAR"))))</f>
        <v/>
      </c>
      <c r="S368" s="64" t="str">
        <f t="shared" si="11"/>
        <v/>
      </c>
    </row>
    <row r="369" spans="17:19" x14ac:dyDescent="0.25">
      <c r="Q369" s="51" t="str">
        <f t="shared" si="10"/>
        <v/>
      </c>
      <c r="R369" s="51" t="str">
        <f>IF(M369="","",IF(M369&lt;&gt;'Tabelas auxiliares'!$B$236,"FOLHA DE PESSOAL",IF(Q369='Tabelas auxiliares'!$A$237,"CUSTEIO",IF(Q369='Tabelas auxiliares'!$A$236,"INVESTIMENTO","ERRO - VERIFICAR"))))</f>
        <v/>
      </c>
      <c r="S369" s="64" t="str">
        <f t="shared" si="11"/>
        <v/>
      </c>
    </row>
    <row r="370" spans="17:19" x14ac:dyDescent="0.25">
      <c r="Q370" s="51" t="str">
        <f t="shared" si="10"/>
        <v/>
      </c>
      <c r="R370" s="51" t="str">
        <f>IF(M370="","",IF(M370&lt;&gt;'Tabelas auxiliares'!$B$236,"FOLHA DE PESSOAL",IF(Q370='Tabelas auxiliares'!$A$237,"CUSTEIO",IF(Q370='Tabelas auxiliares'!$A$236,"INVESTIMENTO","ERRO - VERIFICAR"))))</f>
        <v/>
      </c>
      <c r="S370" s="64" t="str">
        <f t="shared" si="11"/>
        <v/>
      </c>
    </row>
    <row r="371" spans="17:19" x14ac:dyDescent="0.25">
      <c r="Q371" s="51" t="str">
        <f t="shared" si="10"/>
        <v/>
      </c>
      <c r="R371" s="51" t="str">
        <f>IF(M371="","",IF(M371&lt;&gt;'Tabelas auxiliares'!$B$236,"FOLHA DE PESSOAL",IF(Q371='Tabelas auxiliares'!$A$237,"CUSTEIO",IF(Q371='Tabelas auxiliares'!$A$236,"INVESTIMENTO","ERRO - VERIFICAR"))))</f>
        <v/>
      </c>
      <c r="S371" s="64" t="str">
        <f t="shared" si="11"/>
        <v/>
      </c>
    </row>
    <row r="372" spans="17:19" x14ac:dyDescent="0.25">
      <c r="Q372" s="51" t="str">
        <f t="shared" si="10"/>
        <v/>
      </c>
      <c r="R372" s="51" t="str">
        <f>IF(M372="","",IF(M372&lt;&gt;'Tabelas auxiliares'!$B$236,"FOLHA DE PESSOAL",IF(Q372='Tabelas auxiliares'!$A$237,"CUSTEIO",IF(Q372='Tabelas auxiliares'!$A$236,"INVESTIMENTO","ERRO - VERIFICAR"))))</f>
        <v/>
      </c>
      <c r="S372" s="64" t="str">
        <f t="shared" si="11"/>
        <v/>
      </c>
    </row>
    <row r="373" spans="17:19" x14ac:dyDescent="0.25">
      <c r="Q373" s="51" t="str">
        <f t="shared" si="10"/>
        <v/>
      </c>
      <c r="R373" s="51" t="str">
        <f>IF(M373="","",IF(M373&lt;&gt;'Tabelas auxiliares'!$B$236,"FOLHA DE PESSOAL",IF(Q373='Tabelas auxiliares'!$A$237,"CUSTEIO",IF(Q373='Tabelas auxiliares'!$A$236,"INVESTIMENTO","ERRO - VERIFICAR"))))</f>
        <v/>
      </c>
      <c r="S373" s="64" t="str">
        <f t="shared" si="11"/>
        <v/>
      </c>
    </row>
    <row r="374" spans="17:19" x14ac:dyDescent="0.25">
      <c r="Q374" s="51" t="str">
        <f t="shared" si="10"/>
        <v/>
      </c>
      <c r="R374" s="51" t="str">
        <f>IF(M374="","",IF(M374&lt;&gt;'Tabelas auxiliares'!$B$236,"FOLHA DE PESSOAL",IF(Q374='Tabelas auxiliares'!$A$237,"CUSTEIO",IF(Q374='Tabelas auxiliares'!$A$236,"INVESTIMENTO","ERRO - VERIFICAR"))))</f>
        <v/>
      </c>
      <c r="S374" s="64" t="str">
        <f t="shared" si="11"/>
        <v/>
      </c>
    </row>
    <row r="375" spans="17:19" x14ac:dyDescent="0.25">
      <c r="Q375" s="51" t="str">
        <f t="shared" si="10"/>
        <v/>
      </c>
      <c r="R375" s="51" t="str">
        <f>IF(M375="","",IF(M375&lt;&gt;'Tabelas auxiliares'!$B$236,"FOLHA DE PESSOAL",IF(Q375='Tabelas auxiliares'!$A$237,"CUSTEIO",IF(Q375='Tabelas auxiliares'!$A$236,"INVESTIMENTO","ERRO - VERIFICAR"))))</f>
        <v/>
      </c>
      <c r="S375" s="64" t="str">
        <f t="shared" si="11"/>
        <v/>
      </c>
    </row>
    <row r="376" spans="17:19" x14ac:dyDescent="0.25">
      <c r="Q376" s="51" t="str">
        <f t="shared" si="10"/>
        <v/>
      </c>
      <c r="R376" s="51" t="str">
        <f>IF(M376="","",IF(M376&lt;&gt;'Tabelas auxiliares'!$B$236,"FOLHA DE PESSOAL",IF(Q376='Tabelas auxiliares'!$A$237,"CUSTEIO",IF(Q376='Tabelas auxiliares'!$A$236,"INVESTIMENTO","ERRO - VERIFICAR"))))</f>
        <v/>
      </c>
      <c r="S376" s="64" t="str">
        <f t="shared" si="11"/>
        <v/>
      </c>
    </row>
    <row r="377" spans="17:19" x14ac:dyDescent="0.25">
      <c r="Q377" s="51" t="str">
        <f t="shared" si="10"/>
        <v/>
      </c>
      <c r="R377" s="51" t="str">
        <f>IF(M377="","",IF(M377&lt;&gt;'Tabelas auxiliares'!$B$236,"FOLHA DE PESSOAL",IF(Q377='Tabelas auxiliares'!$A$237,"CUSTEIO",IF(Q377='Tabelas auxiliares'!$A$236,"INVESTIMENTO","ERRO - VERIFICAR"))))</f>
        <v/>
      </c>
      <c r="S377" s="64" t="str">
        <f t="shared" si="11"/>
        <v/>
      </c>
    </row>
    <row r="378" spans="17:19" x14ac:dyDescent="0.25">
      <c r="Q378" s="51" t="str">
        <f t="shared" si="10"/>
        <v/>
      </c>
      <c r="R378" s="51" t="str">
        <f>IF(M378="","",IF(M378&lt;&gt;'Tabelas auxiliares'!$B$236,"FOLHA DE PESSOAL",IF(Q378='Tabelas auxiliares'!$A$237,"CUSTEIO",IF(Q378='Tabelas auxiliares'!$A$236,"INVESTIMENTO","ERRO - VERIFICAR"))))</f>
        <v/>
      </c>
      <c r="S378" s="64" t="str">
        <f t="shared" si="11"/>
        <v/>
      </c>
    </row>
    <row r="379" spans="17:19" x14ac:dyDescent="0.25">
      <c r="Q379" s="51" t="str">
        <f t="shared" si="10"/>
        <v/>
      </c>
      <c r="R379" s="51" t="str">
        <f>IF(M379="","",IF(M379&lt;&gt;'Tabelas auxiliares'!$B$236,"FOLHA DE PESSOAL",IF(Q379='Tabelas auxiliares'!$A$237,"CUSTEIO",IF(Q379='Tabelas auxiliares'!$A$236,"INVESTIMENTO","ERRO - VERIFICAR"))))</f>
        <v/>
      </c>
      <c r="S379" s="64" t="str">
        <f t="shared" si="11"/>
        <v/>
      </c>
    </row>
    <row r="380" spans="17:19" x14ac:dyDescent="0.25">
      <c r="Q380" s="51" t="str">
        <f t="shared" si="10"/>
        <v/>
      </c>
      <c r="R380" s="51" t="str">
        <f>IF(M380="","",IF(M380&lt;&gt;'Tabelas auxiliares'!$B$236,"FOLHA DE PESSOAL",IF(Q380='Tabelas auxiliares'!$A$237,"CUSTEIO",IF(Q380='Tabelas auxiliares'!$A$236,"INVESTIMENTO","ERRO - VERIFICAR"))))</f>
        <v/>
      </c>
      <c r="S380" s="64" t="str">
        <f t="shared" si="11"/>
        <v/>
      </c>
    </row>
    <row r="381" spans="17:19" x14ac:dyDescent="0.25">
      <c r="Q381" s="51" t="str">
        <f t="shared" si="10"/>
        <v/>
      </c>
      <c r="R381" s="51" t="str">
        <f>IF(M381="","",IF(M381&lt;&gt;'Tabelas auxiliares'!$B$236,"FOLHA DE PESSOAL",IF(Q381='Tabelas auxiliares'!$A$237,"CUSTEIO",IF(Q381='Tabelas auxiliares'!$A$236,"INVESTIMENTO","ERRO - VERIFICAR"))))</f>
        <v/>
      </c>
      <c r="S381" s="64" t="str">
        <f t="shared" si="11"/>
        <v/>
      </c>
    </row>
    <row r="382" spans="17:19" x14ac:dyDescent="0.25">
      <c r="Q382" s="51" t="str">
        <f t="shared" si="10"/>
        <v/>
      </c>
      <c r="R382" s="51" t="str">
        <f>IF(M382="","",IF(M382&lt;&gt;'Tabelas auxiliares'!$B$236,"FOLHA DE PESSOAL",IF(Q382='Tabelas auxiliares'!$A$237,"CUSTEIO",IF(Q382='Tabelas auxiliares'!$A$236,"INVESTIMENTO","ERRO - VERIFICAR"))))</f>
        <v/>
      </c>
      <c r="S382" s="64" t="str">
        <f t="shared" si="11"/>
        <v/>
      </c>
    </row>
    <row r="383" spans="17:19" x14ac:dyDescent="0.25">
      <c r="Q383" s="51" t="str">
        <f t="shared" si="10"/>
        <v/>
      </c>
      <c r="R383" s="51" t="str">
        <f>IF(M383="","",IF(M383&lt;&gt;'Tabelas auxiliares'!$B$236,"FOLHA DE PESSOAL",IF(Q383='Tabelas auxiliares'!$A$237,"CUSTEIO",IF(Q383='Tabelas auxiliares'!$A$236,"INVESTIMENTO","ERRO - VERIFICAR"))))</f>
        <v/>
      </c>
      <c r="S383" s="64" t="str">
        <f t="shared" si="11"/>
        <v/>
      </c>
    </row>
    <row r="384" spans="17:19" x14ac:dyDescent="0.25">
      <c r="Q384" s="51" t="str">
        <f t="shared" si="10"/>
        <v/>
      </c>
      <c r="R384" s="51" t="str">
        <f>IF(M384="","",IF(M384&lt;&gt;'Tabelas auxiliares'!$B$236,"FOLHA DE PESSOAL",IF(Q384='Tabelas auxiliares'!$A$237,"CUSTEIO",IF(Q384='Tabelas auxiliares'!$A$236,"INVESTIMENTO","ERRO - VERIFICAR"))))</f>
        <v/>
      </c>
      <c r="S384" s="64" t="str">
        <f t="shared" si="11"/>
        <v/>
      </c>
    </row>
    <row r="385" spans="17:19" x14ac:dyDescent="0.25">
      <c r="Q385" s="51" t="str">
        <f t="shared" si="10"/>
        <v/>
      </c>
      <c r="R385" s="51" t="str">
        <f>IF(M385="","",IF(M385&lt;&gt;'Tabelas auxiliares'!$B$236,"FOLHA DE PESSOAL",IF(Q385='Tabelas auxiliares'!$A$237,"CUSTEIO",IF(Q385='Tabelas auxiliares'!$A$236,"INVESTIMENTO","ERRO - VERIFICAR"))))</f>
        <v/>
      </c>
      <c r="S385" s="64" t="str">
        <f t="shared" si="11"/>
        <v/>
      </c>
    </row>
    <row r="386" spans="17:19" x14ac:dyDescent="0.25">
      <c r="Q386" s="51" t="str">
        <f t="shared" si="10"/>
        <v/>
      </c>
      <c r="R386" s="51" t="str">
        <f>IF(M386="","",IF(M386&lt;&gt;'Tabelas auxiliares'!$B$236,"FOLHA DE PESSOAL",IF(Q386='Tabelas auxiliares'!$A$237,"CUSTEIO",IF(Q386='Tabelas auxiliares'!$A$236,"INVESTIMENTO","ERRO - VERIFICAR"))))</f>
        <v/>
      </c>
      <c r="S386" s="64" t="str">
        <f t="shared" si="11"/>
        <v/>
      </c>
    </row>
    <row r="387" spans="17:19" x14ac:dyDescent="0.25">
      <c r="Q387" s="51" t="str">
        <f t="shared" si="10"/>
        <v/>
      </c>
      <c r="R387" s="51" t="str">
        <f>IF(M387="","",IF(M387&lt;&gt;'Tabelas auxiliares'!$B$236,"FOLHA DE PESSOAL",IF(Q387='Tabelas auxiliares'!$A$237,"CUSTEIO",IF(Q387='Tabelas auxiliares'!$A$236,"INVESTIMENTO","ERRO - VERIFICAR"))))</f>
        <v/>
      </c>
      <c r="S387" s="64" t="str">
        <f t="shared" si="11"/>
        <v/>
      </c>
    </row>
    <row r="388" spans="17:19" x14ac:dyDescent="0.25">
      <c r="Q388" s="51" t="str">
        <f t="shared" ref="Q388:Q451" si="12">LEFT(O388,1)</f>
        <v/>
      </c>
      <c r="R388" s="51" t="str">
        <f>IF(M388="","",IF(M388&lt;&gt;'Tabelas auxiliares'!$B$236,"FOLHA DE PESSOAL",IF(Q388='Tabelas auxiliares'!$A$237,"CUSTEIO",IF(Q388='Tabelas auxiliares'!$A$236,"INVESTIMENTO","ERRO - VERIFICAR"))))</f>
        <v/>
      </c>
      <c r="S388" s="64" t="str">
        <f t="shared" si="11"/>
        <v/>
      </c>
    </row>
    <row r="389" spans="17:19" x14ac:dyDescent="0.25">
      <c r="Q389" s="51" t="str">
        <f t="shared" si="12"/>
        <v/>
      </c>
      <c r="R389" s="51" t="str">
        <f>IF(M389="","",IF(M389&lt;&gt;'Tabelas auxiliares'!$B$236,"FOLHA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IF(M390="","",IF(M390&lt;&gt;'Tabelas auxiliares'!$B$236,"FOLHA DE PESSOAL",IF(Q390='Tabelas auxiliares'!$A$237,"CUSTEIO",IF(Q390='Tabelas auxiliares'!$A$236,"INVESTIMENTO","ERRO - VERIFICAR"))))</f>
        <v/>
      </c>
      <c r="S390" s="64" t="str">
        <f t="shared" si="13"/>
        <v/>
      </c>
    </row>
    <row r="391" spans="17:19" x14ac:dyDescent="0.25">
      <c r="Q391" s="51" t="str">
        <f t="shared" si="12"/>
        <v/>
      </c>
      <c r="R391" s="51" t="str">
        <f>IF(M391="","",IF(M391&lt;&gt;'Tabelas auxiliares'!$B$236,"FOLHA DE PESSOAL",IF(Q391='Tabelas auxiliares'!$A$237,"CUSTEIO",IF(Q391='Tabelas auxiliares'!$A$236,"INVESTIMENTO","ERRO - VERIFICAR"))))</f>
        <v/>
      </c>
      <c r="S391" s="64" t="str">
        <f t="shared" si="13"/>
        <v/>
      </c>
    </row>
    <row r="392" spans="17:19" x14ac:dyDescent="0.25">
      <c r="Q392" s="51" t="str">
        <f t="shared" si="12"/>
        <v/>
      </c>
      <c r="R392" s="51" t="str">
        <f>IF(M392="","",IF(M392&lt;&gt;'Tabelas auxiliares'!$B$236,"FOLHA DE PESSOAL",IF(Q392='Tabelas auxiliares'!$A$237,"CUSTEIO",IF(Q392='Tabelas auxiliares'!$A$236,"INVESTIMENTO","ERRO - VERIFICAR"))))</f>
        <v/>
      </c>
      <c r="S392" s="64" t="str">
        <f t="shared" si="13"/>
        <v/>
      </c>
    </row>
    <row r="393" spans="17:19" x14ac:dyDescent="0.25">
      <c r="Q393" s="51" t="str">
        <f t="shared" si="12"/>
        <v/>
      </c>
      <c r="R393" s="51" t="str">
        <f>IF(M393="","",IF(M393&lt;&gt;'Tabelas auxiliares'!$B$236,"FOLHA DE PESSOAL",IF(Q393='Tabelas auxiliares'!$A$237,"CUSTEIO",IF(Q393='Tabelas auxiliares'!$A$236,"INVESTIMENTO","ERRO - VERIFICAR"))))</f>
        <v/>
      </c>
      <c r="S393" s="64" t="str">
        <f t="shared" si="13"/>
        <v/>
      </c>
    </row>
    <row r="394" spans="17:19" x14ac:dyDescent="0.25">
      <c r="Q394" s="51" t="str">
        <f t="shared" si="12"/>
        <v/>
      </c>
      <c r="R394" s="51" t="str">
        <f>IF(M394="","",IF(M394&lt;&gt;'Tabelas auxiliares'!$B$236,"FOLHA DE PESSOAL",IF(Q394='Tabelas auxiliares'!$A$237,"CUSTEIO",IF(Q394='Tabelas auxiliares'!$A$236,"INVESTIMENTO","ERRO - VERIFICAR"))))</f>
        <v/>
      </c>
      <c r="S394" s="64" t="str">
        <f t="shared" si="13"/>
        <v/>
      </c>
    </row>
    <row r="395" spans="17:19" x14ac:dyDescent="0.25">
      <c r="Q395" s="51" t="str">
        <f t="shared" si="12"/>
        <v/>
      </c>
      <c r="R395" s="51" t="str">
        <f>IF(M395="","",IF(M395&lt;&gt;'Tabelas auxiliares'!$B$236,"FOLHA DE PESSOAL",IF(Q395='Tabelas auxiliares'!$A$237,"CUSTEIO",IF(Q395='Tabelas auxiliares'!$A$236,"INVESTIMENTO","ERRO - VERIFICAR"))))</f>
        <v/>
      </c>
      <c r="S395" s="64" t="str">
        <f t="shared" si="13"/>
        <v/>
      </c>
    </row>
    <row r="396" spans="17:19" x14ac:dyDescent="0.25">
      <c r="Q396" s="51" t="str">
        <f t="shared" si="12"/>
        <v/>
      </c>
      <c r="R396" s="51" t="str">
        <f>IF(M396="","",IF(M396&lt;&gt;'Tabelas auxiliares'!$B$236,"FOLHA DE PESSOAL",IF(Q396='Tabelas auxiliares'!$A$237,"CUSTEIO",IF(Q396='Tabelas auxiliares'!$A$236,"INVESTIMENTO","ERRO - VERIFICAR"))))</f>
        <v/>
      </c>
      <c r="S396" s="64" t="str">
        <f t="shared" si="13"/>
        <v/>
      </c>
    </row>
    <row r="397" spans="17:19" x14ac:dyDescent="0.25">
      <c r="Q397" s="51" t="str">
        <f t="shared" si="12"/>
        <v/>
      </c>
      <c r="R397" s="51" t="str">
        <f>IF(M397="","",IF(M397&lt;&gt;'Tabelas auxiliares'!$B$236,"FOLHA DE PESSOAL",IF(Q397='Tabelas auxiliares'!$A$237,"CUSTEIO",IF(Q397='Tabelas auxiliares'!$A$236,"INVESTIMENTO","ERRO - VERIFICAR"))))</f>
        <v/>
      </c>
      <c r="S397" s="64" t="str">
        <f t="shared" si="13"/>
        <v/>
      </c>
    </row>
    <row r="398" spans="17:19" x14ac:dyDescent="0.25">
      <c r="Q398" s="51" t="str">
        <f t="shared" si="12"/>
        <v/>
      </c>
      <c r="R398" s="51" t="str">
        <f>IF(M398="","",IF(M398&lt;&gt;'Tabelas auxiliares'!$B$236,"FOLHA DE PESSOAL",IF(Q398='Tabelas auxiliares'!$A$237,"CUSTEIO",IF(Q398='Tabelas auxiliares'!$A$236,"INVESTIMENTO","ERRO - VERIFICAR"))))</f>
        <v/>
      </c>
      <c r="S398" s="64" t="str">
        <f t="shared" si="13"/>
        <v/>
      </c>
    </row>
    <row r="399" spans="17:19" x14ac:dyDescent="0.25">
      <c r="Q399" s="51" t="str">
        <f t="shared" si="12"/>
        <v/>
      </c>
      <c r="R399" s="51" t="str">
        <f>IF(M399="","",IF(M399&lt;&gt;'Tabelas auxiliares'!$B$236,"FOLHA DE PESSOAL",IF(Q399='Tabelas auxiliares'!$A$237,"CUSTEIO",IF(Q399='Tabelas auxiliares'!$A$236,"INVESTIMENTO","ERRO - VERIFICAR"))))</f>
        <v/>
      </c>
      <c r="S399" s="64" t="str">
        <f t="shared" si="13"/>
        <v/>
      </c>
    </row>
    <row r="400" spans="17:19" x14ac:dyDescent="0.25">
      <c r="Q400" s="51" t="str">
        <f t="shared" si="12"/>
        <v/>
      </c>
      <c r="R400" s="51" t="str">
        <f>IF(M400="","",IF(M400&lt;&gt;'Tabelas auxiliares'!$B$236,"FOLHA DE PESSOAL",IF(Q400='Tabelas auxiliares'!$A$237,"CUSTEIO",IF(Q400='Tabelas auxiliares'!$A$236,"INVESTIMENTO","ERRO - VERIFICAR"))))</f>
        <v/>
      </c>
      <c r="S400" s="64" t="str">
        <f t="shared" si="13"/>
        <v/>
      </c>
    </row>
    <row r="401" spans="17:19" x14ac:dyDescent="0.25">
      <c r="Q401" s="51" t="str">
        <f t="shared" si="12"/>
        <v/>
      </c>
      <c r="R401" s="51" t="str">
        <f>IF(M401="","",IF(M401&lt;&gt;'Tabelas auxiliares'!$B$236,"FOLHA DE PESSOAL",IF(Q401='Tabelas auxiliares'!$A$237,"CUSTEIO",IF(Q401='Tabelas auxiliares'!$A$236,"INVESTIMENTO","ERRO - VERIFICAR"))))</f>
        <v/>
      </c>
      <c r="S401" s="64" t="str">
        <f t="shared" si="13"/>
        <v/>
      </c>
    </row>
    <row r="402" spans="17:19" x14ac:dyDescent="0.25">
      <c r="Q402" s="51" t="str">
        <f t="shared" si="12"/>
        <v/>
      </c>
      <c r="R402" s="51" t="str">
        <f>IF(M402="","",IF(M402&lt;&gt;'Tabelas auxiliares'!$B$236,"FOLHA DE PESSOAL",IF(Q402='Tabelas auxiliares'!$A$237,"CUSTEIO",IF(Q402='Tabelas auxiliares'!$A$236,"INVESTIMENTO","ERRO - VERIFICAR"))))</f>
        <v/>
      </c>
      <c r="S402" s="64" t="str">
        <f t="shared" si="13"/>
        <v/>
      </c>
    </row>
    <row r="403" spans="17:19" x14ac:dyDescent="0.25">
      <c r="Q403" s="51" t="str">
        <f t="shared" si="12"/>
        <v/>
      </c>
      <c r="R403" s="51" t="str">
        <f>IF(M403="","",IF(M403&lt;&gt;'Tabelas auxiliares'!$B$236,"FOLHA DE PESSOAL",IF(Q403='Tabelas auxiliares'!$A$237,"CUSTEIO",IF(Q403='Tabelas auxiliares'!$A$236,"INVESTIMENTO","ERRO - VERIFICAR"))))</f>
        <v/>
      </c>
      <c r="S403" s="64" t="str">
        <f t="shared" si="13"/>
        <v/>
      </c>
    </row>
    <row r="404" spans="17:19" x14ac:dyDescent="0.25">
      <c r="Q404" s="51" t="str">
        <f t="shared" si="12"/>
        <v/>
      </c>
      <c r="R404" s="51" t="str">
        <f>IF(M404="","",IF(M404&lt;&gt;'Tabelas auxiliares'!$B$236,"FOLHA DE PESSOAL",IF(Q404='Tabelas auxiliares'!$A$237,"CUSTEIO",IF(Q404='Tabelas auxiliares'!$A$236,"INVESTIMENTO","ERRO - VERIFICAR"))))</f>
        <v/>
      </c>
      <c r="S404" s="64" t="str">
        <f t="shared" si="13"/>
        <v/>
      </c>
    </row>
    <row r="405" spans="17:19" x14ac:dyDescent="0.25">
      <c r="Q405" s="51" t="str">
        <f t="shared" si="12"/>
        <v/>
      </c>
      <c r="R405" s="51" t="str">
        <f>IF(M405="","",IF(M405&lt;&gt;'Tabelas auxiliares'!$B$236,"FOLHA DE PESSOAL",IF(Q405='Tabelas auxiliares'!$A$237,"CUSTEIO",IF(Q405='Tabelas auxiliares'!$A$236,"INVESTIMENTO","ERRO - VERIFICAR"))))</f>
        <v/>
      </c>
      <c r="S405" s="64" t="str">
        <f t="shared" si="13"/>
        <v/>
      </c>
    </row>
    <row r="406" spans="17:19" x14ac:dyDescent="0.25">
      <c r="Q406" s="51" t="str">
        <f t="shared" si="12"/>
        <v/>
      </c>
      <c r="R406" s="51" t="str">
        <f>IF(M406="","",IF(M406&lt;&gt;'Tabelas auxiliares'!$B$236,"FOLHA DE PESSOAL",IF(Q406='Tabelas auxiliares'!$A$237,"CUSTEIO",IF(Q406='Tabelas auxiliares'!$A$236,"INVESTIMENTO","ERRO - VERIFICAR"))))</f>
        <v/>
      </c>
      <c r="S406" s="64" t="str">
        <f t="shared" si="13"/>
        <v/>
      </c>
    </row>
    <row r="407" spans="17:19" x14ac:dyDescent="0.25">
      <c r="Q407" s="51" t="str">
        <f t="shared" si="12"/>
        <v/>
      </c>
      <c r="R407" s="51" t="str">
        <f>IF(M407="","",IF(M407&lt;&gt;'Tabelas auxiliares'!$B$236,"FOLHA DE PESSOAL",IF(Q407='Tabelas auxiliares'!$A$237,"CUSTEIO",IF(Q407='Tabelas auxiliares'!$A$236,"INVESTIMENTO","ERRO - VERIFICAR"))))</f>
        <v/>
      </c>
      <c r="S407" s="64" t="str">
        <f t="shared" si="13"/>
        <v/>
      </c>
    </row>
    <row r="408" spans="17:19" x14ac:dyDescent="0.25">
      <c r="Q408" s="51" t="str">
        <f t="shared" si="12"/>
        <v/>
      </c>
      <c r="R408" s="51" t="str">
        <f>IF(M408="","",IF(M408&lt;&gt;'Tabelas auxiliares'!$B$236,"FOLHA DE PESSOAL",IF(Q408='Tabelas auxiliares'!$A$237,"CUSTEIO",IF(Q408='Tabelas auxiliares'!$A$236,"INVESTIMENTO","ERRO - VERIFICAR"))))</f>
        <v/>
      </c>
      <c r="S408" s="64" t="str">
        <f t="shared" si="13"/>
        <v/>
      </c>
    </row>
    <row r="409" spans="17:19" x14ac:dyDescent="0.25">
      <c r="Q409" s="51" t="str">
        <f t="shared" si="12"/>
        <v/>
      </c>
      <c r="R409" s="51" t="str">
        <f>IF(M409="","",IF(M409&lt;&gt;'Tabelas auxiliares'!$B$236,"FOLHA DE PESSOAL",IF(Q409='Tabelas auxiliares'!$A$237,"CUSTEIO",IF(Q409='Tabelas auxiliares'!$A$236,"INVESTIMENTO","ERRO - VERIFICAR"))))</f>
        <v/>
      </c>
      <c r="S409" s="64" t="str">
        <f t="shared" si="13"/>
        <v/>
      </c>
    </row>
    <row r="410" spans="17:19" x14ac:dyDescent="0.25">
      <c r="Q410" s="51" t="str">
        <f t="shared" si="12"/>
        <v/>
      </c>
      <c r="R410" s="51" t="str">
        <f>IF(M410="","",IF(M410&lt;&gt;'Tabelas auxiliares'!$B$236,"FOLHA DE PESSOAL",IF(Q410='Tabelas auxiliares'!$A$237,"CUSTEIO",IF(Q410='Tabelas auxiliares'!$A$236,"INVESTIMENTO","ERRO - VERIFICAR"))))</f>
        <v/>
      </c>
      <c r="S410" s="64" t="str">
        <f t="shared" si="13"/>
        <v/>
      </c>
    </row>
    <row r="411" spans="17:19" x14ac:dyDescent="0.25">
      <c r="Q411" s="51" t="str">
        <f t="shared" si="12"/>
        <v/>
      </c>
      <c r="R411" s="51" t="str">
        <f>IF(M411="","",IF(M411&lt;&gt;'Tabelas auxiliares'!$B$236,"FOLHA DE PESSOAL",IF(Q411='Tabelas auxiliares'!$A$237,"CUSTEIO",IF(Q411='Tabelas auxiliares'!$A$236,"INVESTIMENTO","ERRO - VERIFICAR"))))</f>
        <v/>
      </c>
      <c r="S411" s="64" t="str">
        <f t="shared" si="13"/>
        <v/>
      </c>
    </row>
    <row r="412" spans="17:19" x14ac:dyDescent="0.25">
      <c r="Q412" s="51" t="str">
        <f t="shared" si="12"/>
        <v/>
      </c>
      <c r="R412" s="51" t="str">
        <f>IF(M412="","",IF(M412&lt;&gt;'Tabelas auxiliares'!$B$236,"FOLHA DE PESSOAL",IF(Q412='Tabelas auxiliares'!$A$237,"CUSTEIO",IF(Q412='Tabelas auxiliares'!$A$236,"INVESTIMENTO","ERRO - VERIFICAR"))))</f>
        <v/>
      </c>
      <c r="S412" s="64" t="str">
        <f t="shared" si="13"/>
        <v/>
      </c>
    </row>
    <row r="413" spans="17:19" x14ac:dyDescent="0.25">
      <c r="Q413" s="51" t="str">
        <f t="shared" si="12"/>
        <v/>
      </c>
      <c r="R413" s="51" t="str">
        <f>IF(M413="","",IF(M413&lt;&gt;'Tabelas auxiliares'!$B$236,"FOLHA DE PESSOAL",IF(Q413='Tabelas auxiliares'!$A$237,"CUSTEIO",IF(Q413='Tabelas auxiliares'!$A$236,"INVESTIMENTO","ERRO - VERIFICAR"))))</f>
        <v/>
      </c>
      <c r="S413" s="64" t="str">
        <f t="shared" si="13"/>
        <v/>
      </c>
    </row>
    <row r="414" spans="17:19" x14ac:dyDescent="0.25">
      <c r="Q414" s="51" t="str">
        <f t="shared" si="12"/>
        <v/>
      </c>
      <c r="R414" s="51" t="str">
        <f>IF(M414="","",IF(M414&lt;&gt;'Tabelas auxiliares'!$B$236,"FOLHA DE PESSOAL",IF(Q414='Tabelas auxiliares'!$A$237,"CUSTEIO",IF(Q414='Tabelas auxiliares'!$A$236,"INVESTIMENTO","ERRO - VERIFICAR"))))</f>
        <v/>
      </c>
      <c r="S414" s="64" t="str">
        <f t="shared" si="13"/>
        <v/>
      </c>
    </row>
    <row r="415" spans="17:19" x14ac:dyDescent="0.25">
      <c r="Q415" s="51" t="str">
        <f t="shared" si="12"/>
        <v/>
      </c>
      <c r="R415" s="51" t="str">
        <f>IF(M415="","",IF(M415&lt;&gt;'Tabelas auxiliares'!$B$236,"FOLHA DE PESSOAL",IF(Q415='Tabelas auxiliares'!$A$237,"CUSTEIO",IF(Q415='Tabelas auxiliares'!$A$236,"INVESTIMENTO","ERRO - VERIFICAR"))))</f>
        <v/>
      </c>
      <c r="S415" s="64" t="str">
        <f t="shared" si="13"/>
        <v/>
      </c>
    </row>
    <row r="416" spans="17:19" x14ac:dyDescent="0.25">
      <c r="Q416" s="51" t="str">
        <f t="shared" si="12"/>
        <v/>
      </c>
      <c r="R416" s="51" t="str">
        <f>IF(M416="","",IF(M416&lt;&gt;'Tabelas auxiliares'!$B$236,"FOLHA DE PESSOAL",IF(Q416='Tabelas auxiliares'!$A$237,"CUSTEIO",IF(Q416='Tabelas auxiliares'!$A$236,"INVESTIMENTO","ERRO - VERIFICAR"))))</f>
        <v/>
      </c>
      <c r="S416" s="64" t="str">
        <f t="shared" si="13"/>
        <v/>
      </c>
    </row>
    <row r="417" spans="17:19" x14ac:dyDescent="0.25">
      <c r="Q417" s="51" t="str">
        <f t="shared" si="12"/>
        <v/>
      </c>
      <c r="R417" s="51" t="str">
        <f>IF(M417="","",IF(M417&lt;&gt;'Tabelas auxiliares'!$B$236,"FOLHA DE PESSOAL",IF(Q417='Tabelas auxiliares'!$A$237,"CUSTEIO",IF(Q417='Tabelas auxiliares'!$A$236,"INVESTIMENTO","ERRO - VERIFICAR"))))</f>
        <v/>
      </c>
      <c r="S417" s="64" t="str">
        <f t="shared" si="13"/>
        <v/>
      </c>
    </row>
    <row r="418" spans="17:19" x14ac:dyDescent="0.25">
      <c r="Q418" s="51" t="str">
        <f t="shared" si="12"/>
        <v/>
      </c>
      <c r="R418" s="51" t="str">
        <f>IF(M418="","",IF(M418&lt;&gt;'Tabelas auxiliares'!$B$236,"FOLHA DE PESSOAL",IF(Q418='Tabelas auxiliares'!$A$237,"CUSTEIO",IF(Q418='Tabelas auxiliares'!$A$236,"INVESTIMENTO","ERRO - VERIFICAR"))))</f>
        <v/>
      </c>
      <c r="S418" s="64" t="str">
        <f t="shared" si="13"/>
        <v/>
      </c>
    </row>
    <row r="419" spans="17:19" x14ac:dyDescent="0.25">
      <c r="Q419" s="51" t="str">
        <f t="shared" si="12"/>
        <v/>
      </c>
      <c r="R419" s="51" t="str">
        <f>IF(M419="","",IF(M419&lt;&gt;'Tabelas auxiliares'!$B$236,"FOLHA DE PESSOAL",IF(Q419='Tabelas auxiliares'!$A$237,"CUSTEIO",IF(Q419='Tabelas auxiliares'!$A$236,"INVESTIMENTO","ERRO - VERIFICAR"))))</f>
        <v/>
      </c>
      <c r="S419" s="64" t="str">
        <f t="shared" si="13"/>
        <v/>
      </c>
    </row>
    <row r="420" spans="17:19" x14ac:dyDescent="0.25">
      <c r="Q420" s="51" t="str">
        <f t="shared" si="12"/>
        <v/>
      </c>
      <c r="R420" s="51" t="str">
        <f>IF(M420="","",IF(M420&lt;&gt;'Tabelas auxiliares'!$B$236,"FOLHA DE PESSOAL",IF(Q420='Tabelas auxiliares'!$A$237,"CUSTEIO",IF(Q420='Tabelas auxiliares'!$A$236,"INVESTIMENTO","ERRO - VERIFICAR"))))</f>
        <v/>
      </c>
      <c r="S420" s="64" t="str">
        <f t="shared" si="13"/>
        <v/>
      </c>
    </row>
    <row r="421" spans="17:19" x14ac:dyDescent="0.25">
      <c r="Q421" s="51" t="str">
        <f t="shared" si="12"/>
        <v/>
      </c>
      <c r="R421" s="51" t="str">
        <f>IF(M421="","",IF(M421&lt;&gt;'Tabelas auxiliares'!$B$236,"FOLHA DE PESSOAL",IF(Q421='Tabelas auxiliares'!$A$237,"CUSTEIO",IF(Q421='Tabelas auxiliares'!$A$236,"INVESTIMENTO","ERRO - VERIFICAR"))))</f>
        <v/>
      </c>
      <c r="S421" s="64" t="str">
        <f t="shared" si="13"/>
        <v/>
      </c>
    </row>
    <row r="422" spans="17:19" x14ac:dyDescent="0.25">
      <c r="Q422" s="51" t="str">
        <f t="shared" si="12"/>
        <v/>
      </c>
      <c r="R422" s="51" t="str">
        <f>IF(M422="","",IF(M422&lt;&gt;'Tabelas auxiliares'!$B$236,"FOLHA DE PESSOAL",IF(Q422='Tabelas auxiliares'!$A$237,"CUSTEIO",IF(Q422='Tabelas auxiliares'!$A$236,"INVESTIMENTO","ERRO - VERIFICAR"))))</f>
        <v/>
      </c>
      <c r="S422" s="64" t="str">
        <f t="shared" si="13"/>
        <v/>
      </c>
    </row>
    <row r="423" spans="17:19" x14ac:dyDescent="0.25">
      <c r="Q423" s="51" t="str">
        <f t="shared" si="12"/>
        <v/>
      </c>
      <c r="R423" s="51" t="str">
        <f>IF(M423="","",IF(M423&lt;&gt;'Tabelas auxiliares'!$B$236,"FOLHA DE PESSOAL",IF(Q423='Tabelas auxiliares'!$A$237,"CUSTEIO",IF(Q423='Tabelas auxiliares'!$A$236,"INVESTIMENTO","ERRO - VERIFICAR"))))</f>
        <v/>
      </c>
      <c r="S423" s="64" t="str">
        <f t="shared" si="13"/>
        <v/>
      </c>
    </row>
    <row r="424" spans="17:19" x14ac:dyDescent="0.25">
      <c r="Q424" s="51" t="str">
        <f t="shared" si="12"/>
        <v/>
      </c>
      <c r="R424" s="51" t="str">
        <f>IF(M424="","",IF(M424&lt;&gt;'Tabelas auxiliares'!$B$236,"FOLHA DE PESSOAL",IF(Q424='Tabelas auxiliares'!$A$237,"CUSTEIO",IF(Q424='Tabelas auxiliares'!$A$236,"INVESTIMENTO","ERRO - VERIFICAR"))))</f>
        <v/>
      </c>
      <c r="S424" s="64" t="str">
        <f t="shared" si="13"/>
        <v/>
      </c>
    </row>
    <row r="425" spans="17:19" x14ac:dyDescent="0.25">
      <c r="Q425" s="51" t="str">
        <f t="shared" si="12"/>
        <v/>
      </c>
      <c r="R425" s="51" t="str">
        <f>IF(M425="","",IF(M425&lt;&gt;'Tabelas auxiliares'!$B$236,"FOLHA DE PESSOAL",IF(Q425='Tabelas auxiliares'!$A$237,"CUSTEIO",IF(Q425='Tabelas auxiliares'!$A$236,"INVESTIMENTO","ERRO - VERIFICAR"))))</f>
        <v/>
      </c>
      <c r="S425" s="64" t="str">
        <f t="shared" si="13"/>
        <v/>
      </c>
    </row>
    <row r="426" spans="17:19" x14ac:dyDescent="0.25">
      <c r="Q426" s="51" t="str">
        <f t="shared" si="12"/>
        <v/>
      </c>
      <c r="R426" s="51" t="str">
        <f>IF(M426="","",IF(M426&lt;&gt;'Tabelas auxiliares'!$B$236,"FOLHA DE PESSOAL",IF(Q426='Tabelas auxiliares'!$A$237,"CUSTEIO",IF(Q426='Tabelas auxiliares'!$A$236,"INVESTIMENTO","ERRO - VERIFICAR"))))</f>
        <v/>
      </c>
      <c r="S426" s="64" t="str">
        <f t="shared" si="13"/>
        <v/>
      </c>
    </row>
    <row r="427" spans="17:19" x14ac:dyDescent="0.25">
      <c r="Q427" s="51" t="str">
        <f t="shared" si="12"/>
        <v/>
      </c>
      <c r="R427" s="51" t="str">
        <f>IF(M427="","",IF(M427&lt;&gt;'Tabelas auxiliares'!$B$236,"FOLHA DE PESSOAL",IF(Q427='Tabelas auxiliares'!$A$237,"CUSTEIO",IF(Q427='Tabelas auxiliares'!$A$236,"INVESTIMENTO","ERRO - VERIFICAR"))))</f>
        <v/>
      </c>
      <c r="S427" s="64" t="str">
        <f t="shared" si="13"/>
        <v/>
      </c>
    </row>
    <row r="428" spans="17:19" x14ac:dyDescent="0.25">
      <c r="Q428" s="51" t="str">
        <f t="shared" si="12"/>
        <v/>
      </c>
      <c r="R428" s="51" t="str">
        <f>IF(M428="","",IF(M428&lt;&gt;'Tabelas auxiliares'!$B$236,"FOLHA DE PESSOAL",IF(Q428='Tabelas auxiliares'!$A$237,"CUSTEIO",IF(Q428='Tabelas auxiliares'!$A$236,"INVESTIMENTO","ERRO - VERIFICAR"))))</f>
        <v/>
      </c>
      <c r="S428" s="64" t="str">
        <f t="shared" si="13"/>
        <v/>
      </c>
    </row>
    <row r="429" spans="17:19" x14ac:dyDescent="0.25">
      <c r="Q429" s="51" t="str">
        <f t="shared" si="12"/>
        <v/>
      </c>
      <c r="R429" s="51" t="str">
        <f>IF(M429="","",IF(M429&lt;&gt;'Tabelas auxiliares'!$B$236,"FOLHA DE PESSOAL",IF(Q429='Tabelas auxiliares'!$A$237,"CUSTEIO",IF(Q429='Tabelas auxiliares'!$A$236,"INVESTIMENTO","ERRO - VERIFICAR"))))</f>
        <v/>
      </c>
      <c r="S429" s="64" t="str">
        <f t="shared" si="13"/>
        <v/>
      </c>
    </row>
    <row r="430" spans="17:19" x14ac:dyDescent="0.25">
      <c r="Q430" s="51" t="str">
        <f t="shared" si="12"/>
        <v/>
      </c>
      <c r="R430" s="51" t="str">
        <f>IF(M430="","",IF(M430&lt;&gt;'Tabelas auxiliares'!$B$236,"FOLHA DE PESSOAL",IF(Q430='Tabelas auxiliares'!$A$237,"CUSTEIO",IF(Q430='Tabelas auxiliares'!$A$236,"INVESTIMENTO","ERRO - VERIFICAR"))))</f>
        <v/>
      </c>
      <c r="S430" s="64" t="str">
        <f t="shared" si="13"/>
        <v/>
      </c>
    </row>
    <row r="431" spans="17:19" x14ac:dyDescent="0.25">
      <c r="Q431" s="51" t="str">
        <f t="shared" si="12"/>
        <v/>
      </c>
      <c r="R431" s="51" t="str">
        <f>IF(M431="","",IF(M431&lt;&gt;'Tabelas auxiliares'!$B$236,"FOLHA DE PESSOAL",IF(Q431='Tabelas auxiliares'!$A$237,"CUSTEIO",IF(Q431='Tabelas auxiliares'!$A$236,"INVESTIMENTO","ERRO - VERIFICAR"))))</f>
        <v/>
      </c>
      <c r="S431" s="64" t="str">
        <f t="shared" si="13"/>
        <v/>
      </c>
    </row>
    <row r="432" spans="17:19" x14ac:dyDescent="0.25">
      <c r="Q432" s="51" t="str">
        <f t="shared" si="12"/>
        <v/>
      </c>
      <c r="R432" s="51" t="str">
        <f>IF(M432="","",IF(M432&lt;&gt;'Tabelas auxiliares'!$B$236,"FOLHA DE PESSOAL",IF(Q432='Tabelas auxiliares'!$A$237,"CUSTEIO",IF(Q432='Tabelas auxiliares'!$A$236,"INVESTIMENTO","ERRO - VERIFICAR"))))</f>
        <v/>
      </c>
      <c r="S432" s="64" t="str">
        <f t="shared" si="13"/>
        <v/>
      </c>
    </row>
    <row r="433" spans="17:19" x14ac:dyDescent="0.25">
      <c r="Q433" s="51" t="str">
        <f t="shared" si="12"/>
        <v/>
      </c>
      <c r="R433" s="51" t="str">
        <f>IF(M433="","",IF(M433&lt;&gt;'Tabelas auxiliares'!$B$236,"FOLHA DE PESSOAL",IF(Q433='Tabelas auxiliares'!$A$237,"CUSTEIO",IF(Q433='Tabelas auxiliares'!$A$236,"INVESTIMENTO","ERRO - VERIFICAR"))))</f>
        <v/>
      </c>
      <c r="S433" s="64" t="str">
        <f t="shared" si="13"/>
        <v/>
      </c>
    </row>
    <row r="434" spans="17:19" x14ac:dyDescent="0.25">
      <c r="Q434" s="51" t="str">
        <f t="shared" si="12"/>
        <v/>
      </c>
      <c r="R434" s="51" t="str">
        <f>IF(M434="","",IF(M434&lt;&gt;'Tabelas auxiliares'!$B$236,"FOLHA DE PESSOAL",IF(Q434='Tabelas auxiliares'!$A$237,"CUSTEIO",IF(Q434='Tabelas auxiliares'!$A$236,"INVESTIMENTO","ERRO - VERIFICAR"))))</f>
        <v/>
      </c>
      <c r="S434" s="64" t="str">
        <f t="shared" si="13"/>
        <v/>
      </c>
    </row>
    <row r="435" spans="17:19" x14ac:dyDescent="0.25">
      <c r="Q435" s="51" t="str">
        <f t="shared" si="12"/>
        <v/>
      </c>
      <c r="R435" s="51" t="str">
        <f>IF(M435="","",IF(M435&lt;&gt;'Tabelas auxiliares'!$B$236,"FOLHA DE PESSOAL",IF(Q435='Tabelas auxiliares'!$A$237,"CUSTEIO",IF(Q435='Tabelas auxiliares'!$A$236,"INVESTIMENTO","ERRO - VERIFICAR"))))</f>
        <v/>
      </c>
      <c r="S435" s="64" t="str">
        <f t="shared" si="13"/>
        <v/>
      </c>
    </row>
    <row r="436" spans="17:19" x14ac:dyDescent="0.25">
      <c r="Q436" s="51" t="str">
        <f t="shared" si="12"/>
        <v/>
      </c>
      <c r="R436" s="51" t="str">
        <f>IF(M436="","",IF(M436&lt;&gt;'Tabelas auxiliares'!$B$236,"FOLHA DE PESSOAL",IF(Q436='Tabelas auxiliares'!$A$237,"CUSTEIO",IF(Q436='Tabelas auxiliares'!$A$236,"INVESTIMENTO","ERRO - VERIFICAR"))))</f>
        <v/>
      </c>
      <c r="S436" s="64" t="str">
        <f t="shared" si="13"/>
        <v/>
      </c>
    </row>
    <row r="437" spans="17:19" x14ac:dyDescent="0.25">
      <c r="Q437" s="51" t="str">
        <f t="shared" si="12"/>
        <v/>
      </c>
      <c r="R437" s="51" t="str">
        <f>IF(M437="","",IF(M437&lt;&gt;'Tabelas auxiliares'!$B$236,"FOLHA DE PESSOAL",IF(Q437='Tabelas auxiliares'!$A$237,"CUSTEIO",IF(Q437='Tabelas auxiliares'!$A$236,"INVESTIMENTO","ERRO - VERIFICAR"))))</f>
        <v/>
      </c>
      <c r="S437" s="64" t="str">
        <f t="shared" si="13"/>
        <v/>
      </c>
    </row>
    <row r="438" spans="17:19" x14ac:dyDescent="0.25">
      <c r="Q438" s="51" t="str">
        <f t="shared" si="12"/>
        <v/>
      </c>
      <c r="R438" s="51" t="str">
        <f>IF(M438="","",IF(M438&lt;&gt;'Tabelas auxiliares'!$B$236,"FOLHA DE PESSOAL",IF(Q438='Tabelas auxiliares'!$A$237,"CUSTEIO",IF(Q438='Tabelas auxiliares'!$A$236,"INVESTIMENTO","ERRO - VERIFICAR"))))</f>
        <v/>
      </c>
      <c r="S438" s="64" t="str">
        <f t="shared" si="13"/>
        <v/>
      </c>
    </row>
    <row r="439" spans="17:19" x14ac:dyDescent="0.25">
      <c r="Q439" s="51" t="str">
        <f t="shared" si="12"/>
        <v/>
      </c>
      <c r="R439" s="51" t="str">
        <f>IF(M439="","",IF(M439&lt;&gt;'Tabelas auxiliares'!$B$236,"FOLHA DE PESSOAL",IF(Q439='Tabelas auxiliares'!$A$237,"CUSTEIO",IF(Q439='Tabelas auxiliares'!$A$236,"INVESTIMENTO","ERRO - VERIFICAR"))))</f>
        <v/>
      </c>
      <c r="S439" s="64" t="str">
        <f t="shared" si="13"/>
        <v/>
      </c>
    </row>
    <row r="440" spans="17:19" x14ac:dyDescent="0.25">
      <c r="Q440" s="51" t="str">
        <f t="shared" si="12"/>
        <v/>
      </c>
      <c r="R440" s="51" t="str">
        <f>IF(M440="","",IF(M440&lt;&gt;'Tabelas auxiliares'!$B$236,"FOLHA DE PESSOAL",IF(Q440='Tabelas auxiliares'!$A$237,"CUSTEIO",IF(Q440='Tabelas auxiliares'!$A$236,"INVESTIMENTO","ERRO - VERIFICAR"))))</f>
        <v/>
      </c>
      <c r="S440" s="64" t="str">
        <f t="shared" si="13"/>
        <v/>
      </c>
    </row>
    <row r="441" spans="17:19" x14ac:dyDescent="0.25">
      <c r="Q441" s="51" t="str">
        <f t="shared" si="12"/>
        <v/>
      </c>
      <c r="R441" s="51" t="str">
        <f>IF(M441="","",IF(M441&lt;&gt;'Tabelas auxiliares'!$B$236,"FOLHA DE PESSOAL",IF(Q441='Tabelas auxiliares'!$A$237,"CUSTEIO",IF(Q441='Tabelas auxiliares'!$A$236,"INVESTIMENTO","ERRO - VERIFICAR"))))</f>
        <v/>
      </c>
      <c r="S441" s="64" t="str">
        <f t="shared" si="13"/>
        <v/>
      </c>
    </row>
    <row r="442" spans="17:19" x14ac:dyDescent="0.25">
      <c r="Q442" s="51" t="str">
        <f t="shared" si="12"/>
        <v/>
      </c>
      <c r="R442" s="51" t="str">
        <f>IF(M442="","",IF(M442&lt;&gt;'Tabelas auxiliares'!$B$236,"FOLHA DE PESSOAL",IF(Q442='Tabelas auxiliares'!$A$237,"CUSTEIO",IF(Q442='Tabelas auxiliares'!$A$236,"INVESTIMENTO","ERRO - VERIFICAR"))))</f>
        <v/>
      </c>
      <c r="S442" s="64" t="str">
        <f t="shared" si="13"/>
        <v/>
      </c>
    </row>
    <row r="443" spans="17:19" x14ac:dyDescent="0.25">
      <c r="Q443" s="51" t="str">
        <f t="shared" si="12"/>
        <v/>
      </c>
      <c r="R443" s="51" t="str">
        <f>IF(M443="","",IF(M443&lt;&gt;'Tabelas auxiliares'!$B$236,"FOLHA DE PESSOAL",IF(Q443='Tabelas auxiliares'!$A$237,"CUSTEIO",IF(Q443='Tabelas auxiliares'!$A$236,"INVESTIMENTO","ERRO - VERIFICAR"))))</f>
        <v/>
      </c>
      <c r="S443" s="64" t="str">
        <f t="shared" si="13"/>
        <v/>
      </c>
    </row>
    <row r="444" spans="17:19" x14ac:dyDescent="0.25">
      <c r="Q444" s="51" t="str">
        <f t="shared" si="12"/>
        <v/>
      </c>
      <c r="R444" s="51" t="str">
        <f>IF(M444="","",IF(M444&lt;&gt;'Tabelas auxiliares'!$B$236,"FOLHA DE PESSOAL",IF(Q444='Tabelas auxiliares'!$A$237,"CUSTEIO",IF(Q444='Tabelas auxiliares'!$A$236,"INVESTIMENTO","ERRO - VERIFICAR"))))</f>
        <v/>
      </c>
      <c r="S444" s="64" t="str">
        <f t="shared" si="13"/>
        <v/>
      </c>
    </row>
    <row r="445" spans="17:19" x14ac:dyDescent="0.25">
      <c r="Q445" s="51" t="str">
        <f t="shared" si="12"/>
        <v/>
      </c>
      <c r="R445" s="51" t="str">
        <f>IF(M445="","",IF(M445&lt;&gt;'Tabelas auxiliares'!$B$236,"FOLHA DE PESSOAL",IF(Q445='Tabelas auxiliares'!$A$237,"CUSTEIO",IF(Q445='Tabelas auxiliares'!$A$236,"INVESTIMENTO","ERRO - VERIFICAR"))))</f>
        <v/>
      </c>
      <c r="S445" s="64" t="str">
        <f t="shared" si="13"/>
        <v/>
      </c>
    </row>
    <row r="446" spans="17:19" x14ac:dyDescent="0.25">
      <c r="Q446" s="51" t="str">
        <f t="shared" si="12"/>
        <v/>
      </c>
      <c r="R446" s="51" t="str">
        <f>IF(M446="","",IF(M446&lt;&gt;'Tabelas auxiliares'!$B$236,"FOLHA DE PESSOAL",IF(Q446='Tabelas auxiliares'!$A$237,"CUSTEIO",IF(Q446='Tabelas auxiliares'!$A$236,"INVESTIMENTO","ERRO - VERIFICAR"))))</f>
        <v/>
      </c>
      <c r="S446" s="64" t="str">
        <f t="shared" si="13"/>
        <v/>
      </c>
    </row>
    <row r="447" spans="17:19" x14ac:dyDescent="0.25">
      <c r="Q447" s="51" t="str">
        <f t="shared" si="12"/>
        <v/>
      </c>
      <c r="R447" s="51" t="str">
        <f>IF(M447="","",IF(M447&lt;&gt;'Tabelas auxiliares'!$B$236,"FOLHA DE PESSOAL",IF(Q447='Tabelas auxiliares'!$A$237,"CUSTEIO",IF(Q447='Tabelas auxiliares'!$A$236,"INVESTIMENTO","ERRO - VERIFICAR"))))</f>
        <v/>
      </c>
      <c r="S447" s="64" t="str">
        <f t="shared" si="13"/>
        <v/>
      </c>
    </row>
    <row r="448" spans="17:19" x14ac:dyDescent="0.25">
      <c r="Q448" s="51" t="str">
        <f t="shared" si="12"/>
        <v/>
      </c>
      <c r="R448" s="51" t="str">
        <f>IF(M448="","",IF(M448&lt;&gt;'Tabelas auxiliares'!$B$236,"FOLHA DE PESSOAL",IF(Q448='Tabelas auxiliares'!$A$237,"CUSTEIO",IF(Q448='Tabelas auxiliares'!$A$236,"INVESTIMENTO","ERRO - VERIFICAR"))))</f>
        <v/>
      </c>
      <c r="S448" s="64" t="str">
        <f t="shared" si="13"/>
        <v/>
      </c>
    </row>
    <row r="449" spans="17:19" x14ac:dyDescent="0.25">
      <c r="Q449" s="51" t="str">
        <f t="shared" si="12"/>
        <v/>
      </c>
      <c r="R449" s="51" t="str">
        <f>IF(M449="","",IF(M449&lt;&gt;'Tabelas auxiliares'!$B$236,"FOLHA DE PESSOAL",IF(Q449='Tabelas auxiliares'!$A$237,"CUSTEIO",IF(Q449='Tabelas auxiliares'!$A$236,"INVESTIMENTO","ERRO - VERIFICAR"))))</f>
        <v/>
      </c>
      <c r="S449" s="64" t="str">
        <f t="shared" si="13"/>
        <v/>
      </c>
    </row>
    <row r="450" spans="17:19" x14ac:dyDescent="0.25">
      <c r="Q450" s="51" t="str">
        <f t="shared" si="12"/>
        <v/>
      </c>
      <c r="R450" s="51" t="str">
        <f>IF(M450="","",IF(M450&lt;&gt;'Tabelas auxiliares'!$B$236,"FOLHA DE PESSOAL",IF(Q450='Tabelas auxiliares'!$A$237,"CUSTEIO",IF(Q450='Tabelas auxiliares'!$A$236,"INVESTIMENTO","ERRO - VERIFICAR"))))</f>
        <v/>
      </c>
      <c r="S450" s="64" t="str">
        <f t="shared" si="13"/>
        <v/>
      </c>
    </row>
    <row r="451" spans="17:19" x14ac:dyDescent="0.25">
      <c r="Q451" s="51" t="str">
        <f t="shared" si="12"/>
        <v/>
      </c>
      <c r="R451" s="51" t="str">
        <f>IF(M451="","",IF(M451&lt;&gt;'Tabelas auxiliares'!$B$236,"FOLHA DE PESSOAL",IF(Q451='Tabelas auxiliares'!$A$237,"CUSTEIO",IF(Q451='Tabelas auxiliares'!$A$236,"INVESTIMENTO","ERRO - VERIFICAR"))))</f>
        <v/>
      </c>
      <c r="S451" s="64" t="str">
        <f t="shared" si="13"/>
        <v/>
      </c>
    </row>
    <row r="452" spans="17:19" x14ac:dyDescent="0.25">
      <c r="Q452" s="51" t="str">
        <f t="shared" ref="Q452:Q515" si="14">LEFT(O452,1)</f>
        <v/>
      </c>
      <c r="R452" s="51" t="str">
        <f>IF(M452="","",IF(M452&lt;&gt;'Tabelas auxiliares'!$B$236,"FOLHA DE PESSOAL",IF(Q452='Tabelas auxiliares'!$A$237,"CUSTEIO",IF(Q452='Tabelas auxiliares'!$A$236,"INVESTIMENTO","ERRO - VERIFICAR"))))</f>
        <v/>
      </c>
      <c r="S452" s="64" t="str">
        <f t="shared" si="13"/>
        <v/>
      </c>
    </row>
    <row r="453" spans="17:19" x14ac:dyDescent="0.25">
      <c r="Q453" s="51" t="str">
        <f t="shared" si="14"/>
        <v/>
      </c>
      <c r="R453" s="51" t="str">
        <f>IF(M453="","",IF(M453&lt;&gt;'Tabelas auxiliares'!$B$236,"FOLHA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IF(M454="","",IF(M454&lt;&gt;'Tabelas auxiliares'!$B$236,"FOLHA DE PESSOAL",IF(Q454='Tabelas auxiliares'!$A$237,"CUSTEIO",IF(Q454='Tabelas auxiliares'!$A$236,"INVESTIMENTO","ERRO - VERIFICAR"))))</f>
        <v/>
      </c>
      <c r="S454" s="64" t="str">
        <f t="shared" si="15"/>
        <v/>
      </c>
    </row>
    <row r="455" spans="17:19" x14ac:dyDescent="0.25">
      <c r="Q455" s="51" t="str">
        <f t="shared" si="14"/>
        <v/>
      </c>
      <c r="R455" s="51" t="str">
        <f>IF(M455="","",IF(M455&lt;&gt;'Tabelas auxiliares'!$B$236,"FOLHA DE PESSOAL",IF(Q455='Tabelas auxiliares'!$A$237,"CUSTEIO",IF(Q455='Tabelas auxiliares'!$A$236,"INVESTIMENTO","ERRO - VERIFICAR"))))</f>
        <v/>
      </c>
      <c r="S455" s="64" t="str">
        <f t="shared" si="15"/>
        <v/>
      </c>
    </row>
    <row r="456" spans="17:19" x14ac:dyDescent="0.25">
      <c r="Q456" s="51" t="str">
        <f t="shared" si="14"/>
        <v/>
      </c>
      <c r="R456" s="51" t="str">
        <f>IF(M456="","",IF(M456&lt;&gt;'Tabelas auxiliares'!$B$236,"FOLHA DE PESSOAL",IF(Q456='Tabelas auxiliares'!$A$237,"CUSTEIO",IF(Q456='Tabelas auxiliares'!$A$236,"INVESTIMENTO","ERRO - VERIFICAR"))))</f>
        <v/>
      </c>
      <c r="S456" s="64" t="str">
        <f t="shared" si="15"/>
        <v/>
      </c>
    </row>
    <row r="457" spans="17:19" x14ac:dyDescent="0.25">
      <c r="Q457" s="51" t="str">
        <f t="shared" si="14"/>
        <v/>
      </c>
      <c r="R457" s="51" t="str">
        <f>IF(M457="","",IF(M457&lt;&gt;'Tabelas auxiliares'!$B$236,"FOLHA DE PESSOAL",IF(Q457='Tabelas auxiliares'!$A$237,"CUSTEIO",IF(Q457='Tabelas auxiliares'!$A$236,"INVESTIMENTO","ERRO - VERIFICAR"))))</f>
        <v/>
      </c>
      <c r="S457" s="64" t="str">
        <f t="shared" si="15"/>
        <v/>
      </c>
    </row>
    <row r="458" spans="17:19" x14ac:dyDescent="0.25">
      <c r="Q458" s="51" t="str">
        <f t="shared" si="14"/>
        <v/>
      </c>
      <c r="R458" s="51" t="str">
        <f>IF(M458="","",IF(M458&lt;&gt;'Tabelas auxiliares'!$B$236,"FOLHA DE PESSOAL",IF(Q458='Tabelas auxiliares'!$A$237,"CUSTEIO",IF(Q458='Tabelas auxiliares'!$A$236,"INVESTIMENTO","ERRO - VERIFICAR"))))</f>
        <v/>
      </c>
      <c r="S458" s="64" t="str">
        <f t="shared" si="15"/>
        <v/>
      </c>
    </row>
    <row r="459" spans="17:19" x14ac:dyDescent="0.25">
      <c r="Q459" s="51" t="str">
        <f t="shared" si="14"/>
        <v/>
      </c>
      <c r="R459" s="51" t="str">
        <f>IF(M459="","",IF(M459&lt;&gt;'Tabelas auxiliares'!$B$236,"FOLHA DE PESSOAL",IF(Q459='Tabelas auxiliares'!$A$237,"CUSTEIO",IF(Q459='Tabelas auxiliares'!$A$236,"INVESTIMENTO","ERRO - VERIFICAR"))))</f>
        <v/>
      </c>
      <c r="S459" s="64" t="str">
        <f t="shared" si="15"/>
        <v/>
      </c>
    </row>
    <row r="460" spans="17:19" x14ac:dyDescent="0.25">
      <c r="Q460" s="51" t="str">
        <f t="shared" si="14"/>
        <v/>
      </c>
      <c r="R460" s="51" t="str">
        <f>IF(M460="","",IF(M460&lt;&gt;'Tabelas auxiliares'!$B$236,"FOLHA DE PESSOAL",IF(Q460='Tabelas auxiliares'!$A$237,"CUSTEIO",IF(Q460='Tabelas auxiliares'!$A$236,"INVESTIMENTO","ERRO - VERIFICAR"))))</f>
        <v/>
      </c>
      <c r="S460" s="64" t="str">
        <f t="shared" si="15"/>
        <v/>
      </c>
    </row>
    <row r="461" spans="17:19" x14ac:dyDescent="0.25">
      <c r="Q461" s="51" t="str">
        <f t="shared" si="14"/>
        <v/>
      </c>
      <c r="R461" s="51" t="str">
        <f>IF(M461="","",IF(M461&lt;&gt;'Tabelas auxiliares'!$B$236,"FOLHA DE PESSOAL",IF(Q461='Tabelas auxiliares'!$A$237,"CUSTEIO",IF(Q461='Tabelas auxiliares'!$A$236,"INVESTIMENTO","ERRO - VERIFICAR"))))</f>
        <v/>
      </c>
      <c r="S461" s="64" t="str">
        <f t="shared" si="15"/>
        <v/>
      </c>
    </row>
    <row r="462" spans="17:19" x14ac:dyDescent="0.25">
      <c r="Q462" s="51" t="str">
        <f t="shared" si="14"/>
        <v/>
      </c>
      <c r="R462" s="51" t="str">
        <f>IF(M462="","",IF(M462&lt;&gt;'Tabelas auxiliares'!$B$236,"FOLHA DE PESSOAL",IF(Q462='Tabelas auxiliares'!$A$237,"CUSTEIO",IF(Q462='Tabelas auxiliares'!$A$236,"INVESTIMENTO","ERRO - VERIFICAR"))))</f>
        <v/>
      </c>
      <c r="S462" s="64" t="str">
        <f t="shared" si="15"/>
        <v/>
      </c>
    </row>
    <row r="463" spans="17:19" x14ac:dyDescent="0.25">
      <c r="Q463" s="51" t="str">
        <f t="shared" si="14"/>
        <v/>
      </c>
      <c r="R463" s="51" t="str">
        <f>IF(M463="","",IF(M463&lt;&gt;'Tabelas auxiliares'!$B$236,"FOLHA DE PESSOAL",IF(Q463='Tabelas auxiliares'!$A$237,"CUSTEIO",IF(Q463='Tabelas auxiliares'!$A$236,"INVESTIMENTO","ERRO - VERIFICAR"))))</f>
        <v/>
      </c>
      <c r="S463" s="64" t="str">
        <f t="shared" si="15"/>
        <v/>
      </c>
    </row>
    <row r="464" spans="17:19" x14ac:dyDescent="0.25">
      <c r="Q464" s="51" t="str">
        <f t="shared" si="14"/>
        <v/>
      </c>
      <c r="R464" s="51" t="str">
        <f>IF(M464="","",IF(M464&lt;&gt;'Tabelas auxiliares'!$B$236,"FOLHA DE PESSOAL",IF(Q464='Tabelas auxiliares'!$A$237,"CUSTEIO",IF(Q464='Tabelas auxiliares'!$A$236,"INVESTIMENTO","ERRO - VERIFICAR"))))</f>
        <v/>
      </c>
      <c r="S464" s="64" t="str">
        <f t="shared" si="15"/>
        <v/>
      </c>
    </row>
    <row r="465" spans="17:19" x14ac:dyDescent="0.25">
      <c r="Q465" s="51" t="str">
        <f t="shared" si="14"/>
        <v/>
      </c>
      <c r="R465" s="51" t="str">
        <f>IF(M465="","",IF(M465&lt;&gt;'Tabelas auxiliares'!$B$236,"FOLHA DE PESSOAL",IF(Q465='Tabelas auxiliares'!$A$237,"CUSTEIO",IF(Q465='Tabelas auxiliares'!$A$236,"INVESTIMENTO","ERRO - VERIFICAR"))))</f>
        <v/>
      </c>
      <c r="S465" s="64" t="str">
        <f t="shared" si="15"/>
        <v/>
      </c>
    </row>
    <row r="466" spans="17:19" x14ac:dyDescent="0.25">
      <c r="Q466" s="51" t="str">
        <f t="shared" si="14"/>
        <v/>
      </c>
      <c r="R466" s="51" t="str">
        <f>IF(M466="","",IF(M466&lt;&gt;'Tabelas auxiliares'!$B$236,"FOLHA DE PESSOAL",IF(Q466='Tabelas auxiliares'!$A$237,"CUSTEIO",IF(Q466='Tabelas auxiliares'!$A$236,"INVESTIMENTO","ERRO - VERIFICAR"))))</f>
        <v/>
      </c>
      <c r="S466" s="64" t="str">
        <f t="shared" si="15"/>
        <v/>
      </c>
    </row>
    <row r="467" spans="17:19" x14ac:dyDescent="0.25">
      <c r="Q467" s="51" t="str">
        <f t="shared" si="14"/>
        <v/>
      </c>
      <c r="R467" s="51" t="str">
        <f>IF(M467="","",IF(M467&lt;&gt;'Tabelas auxiliares'!$B$236,"FOLHA DE PESSOAL",IF(Q467='Tabelas auxiliares'!$A$237,"CUSTEIO",IF(Q467='Tabelas auxiliares'!$A$236,"INVESTIMENTO","ERRO - VERIFICAR"))))</f>
        <v/>
      </c>
      <c r="S467" s="64" t="str">
        <f t="shared" si="15"/>
        <v/>
      </c>
    </row>
    <row r="468" spans="17:19" x14ac:dyDescent="0.25">
      <c r="Q468" s="51" t="str">
        <f t="shared" si="14"/>
        <v/>
      </c>
      <c r="R468" s="51" t="str">
        <f>IF(M468="","",IF(M468&lt;&gt;'Tabelas auxiliares'!$B$236,"FOLHA DE PESSOAL",IF(Q468='Tabelas auxiliares'!$A$237,"CUSTEIO",IF(Q468='Tabelas auxiliares'!$A$236,"INVESTIMENTO","ERRO - VERIFICAR"))))</f>
        <v/>
      </c>
      <c r="S468" s="64" t="str">
        <f t="shared" si="15"/>
        <v/>
      </c>
    </row>
    <row r="469" spans="17:19" x14ac:dyDescent="0.25">
      <c r="Q469" s="51" t="str">
        <f t="shared" si="14"/>
        <v/>
      </c>
      <c r="R469" s="51" t="str">
        <f>IF(M469="","",IF(M469&lt;&gt;'Tabelas auxiliares'!$B$236,"FOLHA DE PESSOAL",IF(Q469='Tabelas auxiliares'!$A$237,"CUSTEIO",IF(Q469='Tabelas auxiliares'!$A$236,"INVESTIMENTO","ERRO - VERIFICAR"))))</f>
        <v/>
      </c>
      <c r="S469" s="64" t="str">
        <f t="shared" si="15"/>
        <v/>
      </c>
    </row>
    <row r="470" spans="17:19" x14ac:dyDescent="0.25">
      <c r="Q470" s="51" t="str">
        <f t="shared" si="14"/>
        <v/>
      </c>
      <c r="R470" s="51" t="str">
        <f>IF(M470="","",IF(M470&lt;&gt;'Tabelas auxiliares'!$B$236,"FOLHA DE PESSOAL",IF(Q470='Tabelas auxiliares'!$A$237,"CUSTEIO",IF(Q470='Tabelas auxiliares'!$A$236,"INVESTIMENTO","ERRO - VERIFICAR"))))</f>
        <v/>
      </c>
      <c r="S470" s="64" t="str">
        <f t="shared" si="15"/>
        <v/>
      </c>
    </row>
    <row r="471" spans="17:19" x14ac:dyDescent="0.25">
      <c r="Q471" s="51" t="str">
        <f t="shared" si="14"/>
        <v/>
      </c>
      <c r="R471" s="51" t="str">
        <f>IF(M471="","",IF(M471&lt;&gt;'Tabelas auxiliares'!$B$236,"FOLHA DE PESSOAL",IF(Q471='Tabelas auxiliares'!$A$237,"CUSTEIO",IF(Q471='Tabelas auxiliares'!$A$236,"INVESTIMENTO","ERRO - VERIFICAR"))))</f>
        <v/>
      </c>
      <c r="S471" s="64" t="str">
        <f t="shared" si="15"/>
        <v/>
      </c>
    </row>
    <row r="472" spans="17:19" x14ac:dyDescent="0.25">
      <c r="Q472" s="51" t="str">
        <f t="shared" si="14"/>
        <v/>
      </c>
      <c r="R472" s="51" t="str">
        <f>IF(M472="","",IF(M472&lt;&gt;'Tabelas auxiliares'!$B$236,"FOLHA DE PESSOAL",IF(Q472='Tabelas auxiliares'!$A$237,"CUSTEIO",IF(Q472='Tabelas auxiliares'!$A$236,"INVESTIMENTO","ERRO - VERIFICAR"))))</f>
        <v/>
      </c>
      <c r="S472" s="64" t="str">
        <f t="shared" si="15"/>
        <v/>
      </c>
    </row>
    <row r="473" spans="17:19" x14ac:dyDescent="0.25">
      <c r="Q473" s="51" t="str">
        <f t="shared" si="14"/>
        <v/>
      </c>
      <c r="R473" s="51" t="str">
        <f>IF(M473="","",IF(M473&lt;&gt;'Tabelas auxiliares'!$B$236,"FOLHA DE PESSOAL",IF(Q473='Tabelas auxiliares'!$A$237,"CUSTEIO",IF(Q473='Tabelas auxiliares'!$A$236,"INVESTIMENTO","ERRO - VERIFICAR"))))</f>
        <v/>
      </c>
      <c r="S473" s="64" t="str">
        <f t="shared" si="15"/>
        <v/>
      </c>
    </row>
    <row r="474" spans="17:19" x14ac:dyDescent="0.25">
      <c r="Q474" s="51" t="str">
        <f t="shared" si="14"/>
        <v/>
      </c>
      <c r="R474" s="51" t="str">
        <f>IF(M474="","",IF(M474&lt;&gt;'Tabelas auxiliares'!$B$236,"FOLHA DE PESSOAL",IF(Q474='Tabelas auxiliares'!$A$237,"CUSTEIO",IF(Q474='Tabelas auxiliares'!$A$236,"INVESTIMENTO","ERRO - VERIFICAR"))))</f>
        <v/>
      </c>
      <c r="S474" s="64" t="str">
        <f t="shared" si="15"/>
        <v/>
      </c>
    </row>
    <row r="475" spans="17:19" x14ac:dyDescent="0.25">
      <c r="Q475" s="51" t="str">
        <f t="shared" si="14"/>
        <v/>
      </c>
      <c r="R475" s="51" t="str">
        <f>IF(M475="","",IF(M475&lt;&gt;'Tabelas auxiliares'!$B$236,"FOLHA DE PESSOAL",IF(Q475='Tabelas auxiliares'!$A$237,"CUSTEIO",IF(Q475='Tabelas auxiliares'!$A$236,"INVESTIMENTO","ERRO - VERIFICAR"))))</f>
        <v/>
      </c>
      <c r="S475" s="64" t="str">
        <f t="shared" si="15"/>
        <v/>
      </c>
    </row>
    <row r="476" spans="17:19" x14ac:dyDescent="0.25">
      <c r="Q476" s="51" t="str">
        <f t="shared" si="14"/>
        <v/>
      </c>
      <c r="R476" s="51" t="str">
        <f>IF(M476="","",IF(M476&lt;&gt;'Tabelas auxiliares'!$B$236,"FOLHA DE PESSOAL",IF(Q476='Tabelas auxiliares'!$A$237,"CUSTEIO",IF(Q476='Tabelas auxiliares'!$A$236,"INVESTIMENTO","ERRO - VERIFICAR"))))</f>
        <v/>
      </c>
      <c r="S476" s="64" t="str">
        <f t="shared" si="15"/>
        <v/>
      </c>
    </row>
    <row r="477" spans="17:19" x14ac:dyDescent="0.25">
      <c r="Q477" s="51" t="str">
        <f t="shared" si="14"/>
        <v/>
      </c>
      <c r="R477" s="51" t="str">
        <f>IF(M477="","",IF(M477&lt;&gt;'Tabelas auxiliares'!$B$236,"FOLHA DE PESSOAL",IF(Q477='Tabelas auxiliares'!$A$237,"CUSTEIO",IF(Q477='Tabelas auxiliares'!$A$236,"INVESTIMENTO","ERRO - VERIFICAR"))))</f>
        <v/>
      </c>
      <c r="S477" s="64" t="str">
        <f t="shared" si="15"/>
        <v/>
      </c>
    </row>
    <row r="478" spans="17:19" x14ac:dyDescent="0.25">
      <c r="Q478" s="51" t="str">
        <f t="shared" si="14"/>
        <v/>
      </c>
      <c r="R478" s="51" t="str">
        <f>IF(M478="","",IF(M478&lt;&gt;'Tabelas auxiliares'!$B$236,"FOLHA DE PESSOAL",IF(Q478='Tabelas auxiliares'!$A$237,"CUSTEIO",IF(Q478='Tabelas auxiliares'!$A$236,"INVESTIMENTO","ERRO - VERIFICAR"))))</f>
        <v/>
      </c>
      <c r="S478" s="64" t="str">
        <f t="shared" si="15"/>
        <v/>
      </c>
    </row>
    <row r="479" spans="17:19" x14ac:dyDescent="0.25">
      <c r="Q479" s="51" t="str">
        <f t="shared" si="14"/>
        <v/>
      </c>
      <c r="R479" s="51" t="str">
        <f>IF(M479="","",IF(M479&lt;&gt;'Tabelas auxiliares'!$B$236,"FOLHA DE PESSOAL",IF(Q479='Tabelas auxiliares'!$A$237,"CUSTEIO",IF(Q479='Tabelas auxiliares'!$A$236,"INVESTIMENTO","ERRO - VERIFICAR"))))</f>
        <v/>
      </c>
      <c r="S479" s="64" t="str">
        <f t="shared" si="15"/>
        <v/>
      </c>
    </row>
    <row r="480" spans="17:19" x14ac:dyDescent="0.25">
      <c r="Q480" s="51" t="str">
        <f t="shared" si="14"/>
        <v/>
      </c>
      <c r="R480" s="51" t="str">
        <f>IF(M480="","",IF(M480&lt;&gt;'Tabelas auxiliares'!$B$236,"FOLHA DE PESSOAL",IF(Q480='Tabelas auxiliares'!$A$237,"CUSTEIO",IF(Q480='Tabelas auxiliares'!$A$236,"INVESTIMENTO","ERRO - VERIFICAR"))))</f>
        <v/>
      </c>
      <c r="S480" s="64" t="str">
        <f t="shared" si="15"/>
        <v/>
      </c>
    </row>
    <row r="481" spans="17:19" x14ac:dyDescent="0.25">
      <c r="Q481" s="51" t="str">
        <f t="shared" si="14"/>
        <v/>
      </c>
      <c r="R481" s="51" t="str">
        <f>IF(M481="","",IF(M481&lt;&gt;'Tabelas auxiliares'!$B$236,"FOLHA DE PESSOAL",IF(Q481='Tabelas auxiliares'!$A$237,"CUSTEIO",IF(Q481='Tabelas auxiliares'!$A$236,"INVESTIMENTO","ERRO - VERIFICAR"))))</f>
        <v/>
      </c>
      <c r="S481" s="64" t="str">
        <f t="shared" si="15"/>
        <v/>
      </c>
    </row>
    <row r="482" spans="17:19" x14ac:dyDescent="0.25">
      <c r="Q482" s="51" t="str">
        <f t="shared" si="14"/>
        <v/>
      </c>
      <c r="R482" s="51" t="str">
        <f>IF(M482="","",IF(M482&lt;&gt;'Tabelas auxiliares'!$B$236,"FOLHA DE PESSOAL",IF(Q482='Tabelas auxiliares'!$A$237,"CUSTEIO",IF(Q482='Tabelas auxiliares'!$A$236,"INVESTIMENTO","ERRO - VERIFICAR"))))</f>
        <v/>
      </c>
      <c r="S482" s="64" t="str">
        <f t="shared" si="15"/>
        <v/>
      </c>
    </row>
    <row r="483" spans="17:19" x14ac:dyDescent="0.25">
      <c r="Q483" s="51" t="str">
        <f t="shared" si="14"/>
        <v/>
      </c>
      <c r="R483" s="51" t="str">
        <f>IF(M483="","",IF(M483&lt;&gt;'Tabelas auxiliares'!$B$236,"FOLHA DE PESSOAL",IF(Q483='Tabelas auxiliares'!$A$237,"CUSTEIO",IF(Q483='Tabelas auxiliares'!$A$236,"INVESTIMENTO","ERRO - VERIFICAR"))))</f>
        <v/>
      </c>
      <c r="S483" s="64" t="str">
        <f t="shared" si="15"/>
        <v/>
      </c>
    </row>
    <row r="484" spans="17:19" x14ac:dyDescent="0.25">
      <c r="Q484" s="51" t="str">
        <f t="shared" si="14"/>
        <v/>
      </c>
      <c r="R484" s="51" t="str">
        <f>IF(M484="","",IF(M484&lt;&gt;'Tabelas auxiliares'!$B$236,"FOLHA DE PESSOAL",IF(Q484='Tabelas auxiliares'!$A$237,"CUSTEIO",IF(Q484='Tabelas auxiliares'!$A$236,"INVESTIMENTO","ERRO - VERIFICAR"))))</f>
        <v/>
      </c>
      <c r="S484" s="64" t="str">
        <f t="shared" si="15"/>
        <v/>
      </c>
    </row>
    <row r="485" spans="17:19" x14ac:dyDescent="0.25">
      <c r="Q485" s="51" t="str">
        <f t="shared" si="14"/>
        <v/>
      </c>
      <c r="R485" s="51" t="str">
        <f>IF(M485="","",IF(M485&lt;&gt;'Tabelas auxiliares'!$B$236,"FOLHA DE PESSOAL",IF(Q485='Tabelas auxiliares'!$A$237,"CUSTEIO",IF(Q485='Tabelas auxiliares'!$A$236,"INVESTIMENTO","ERRO - VERIFICAR"))))</f>
        <v/>
      </c>
      <c r="S485" s="64" t="str">
        <f t="shared" si="15"/>
        <v/>
      </c>
    </row>
    <row r="486" spans="17:19" x14ac:dyDescent="0.25">
      <c r="Q486" s="51" t="str">
        <f t="shared" si="14"/>
        <v/>
      </c>
      <c r="R486" s="51" t="str">
        <f>IF(M486="","",IF(M486&lt;&gt;'Tabelas auxiliares'!$B$236,"FOLHA DE PESSOAL",IF(Q486='Tabelas auxiliares'!$A$237,"CUSTEIO",IF(Q486='Tabelas auxiliares'!$A$236,"INVESTIMENTO","ERRO - VERIFICAR"))))</f>
        <v/>
      </c>
      <c r="S486" s="64" t="str">
        <f t="shared" si="15"/>
        <v/>
      </c>
    </row>
    <row r="487" spans="17:19" x14ac:dyDescent="0.25">
      <c r="Q487" s="51" t="str">
        <f t="shared" si="14"/>
        <v/>
      </c>
      <c r="R487" s="51" t="str">
        <f>IF(M487="","",IF(M487&lt;&gt;'Tabelas auxiliares'!$B$236,"FOLHA DE PESSOAL",IF(Q487='Tabelas auxiliares'!$A$237,"CUSTEIO",IF(Q487='Tabelas auxiliares'!$A$236,"INVESTIMENTO","ERRO - VERIFICAR"))))</f>
        <v/>
      </c>
      <c r="S487" s="64" t="str">
        <f t="shared" si="15"/>
        <v/>
      </c>
    </row>
    <row r="488" spans="17:19" x14ac:dyDescent="0.25">
      <c r="Q488" s="51" t="str">
        <f t="shared" si="14"/>
        <v/>
      </c>
      <c r="R488" s="51" t="str">
        <f>IF(M488="","",IF(M488&lt;&gt;'Tabelas auxiliares'!$B$236,"FOLHA DE PESSOAL",IF(Q488='Tabelas auxiliares'!$A$237,"CUSTEIO",IF(Q488='Tabelas auxiliares'!$A$236,"INVESTIMENTO","ERRO - VERIFICAR"))))</f>
        <v/>
      </c>
      <c r="S488" s="64" t="str">
        <f t="shared" si="15"/>
        <v/>
      </c>
    </row>
    <row r="489" spans="17:19" x14ac:dyDescent="0.25">
      <c r="Q489" s="51" t="str">
        <f t="shared" si="14"/>
        <v/>
      </c>
      <c r="R489" s="51" t="str">
        <f>IF(M489="","",IF(M489&lt;&gt;'Tabelas auxiliares'!$B$236,"FOLHA DE PESSOAL",IF(Q489='Tabelas auxiliares'!$A$237,"CUSTEIO",IF(Q489='Tabelas auxiliares'!$A$236,"INVESTIMENTO","ERRO - VERIFICAR"))))</f>
        <v/>
      </c>
      <c r="S489" s="64" t="str">
        <f t="shared" si="15"/>
        <v/>
      </c>
    </row>
    <row r="490" spans="17:19" x14ac:dyDescent="0.25">
      <c r="Q490" s="51" t="str">
        <f t="shared" si="14"/>
        <v/>
      </c>
      <c r="R490" s="51" t="str">
        <f>IF(M490="","",IF(M490&lt;&gt;'Tabelas auxiliares'!$B$236,"FOLHA DE PESSOAL",IF(Q490='Tabelas auxiliares'!$A$237,"CUSTEIO",IF(Q490='Tabelas auxiliares'!$A$236,"INVESTIMENTO","ERRO - VERIFICAR"))))</f>
        <v/>
      </c>
      <c r="S490" s="64" t="str">
        <f t="shared" si="15"/>
        <v/>
      </c>
    </row>
    <row r="491" spans="17:19" x14ac:dyDescent="0.25">
      <c r="Q491" s="51" t="str">
        <f t="shared" si="14"/>
        <v/>
      </c>
      <c r="R491" s="51" t="str">
        <f>IF(M491="","",IF(M491&lt;&gt;'Tabelas auxiliares'!$B$236,"FOLHA DE PESSOAL",IF(Q491='Tabelas auxiliares'!$A$237,"CUSTEIO",IF(Q491='Tabelas auxiliares'!$A$236,"INVESTIMENTO","ERRO - VERIFICAR"))))</f>
        <v/>
      </c>
      <c r="S491" s="64" t="str">
        <f t="shared" si="15"/>
        <v/>
      </c>
    </row>
    <row r="492" spans="17:19" x14ac:dyDescent="0.25">
      <c r="Q492" s="51" t="str">
        <f t="shared" si="14"/>
        <v/>
      </c>
      <c r="R492" s="51" t="str">
        <f>IF(M492="","",IF(M492&lt;&gt;'Tabelas auxiliares'!$B$236,"FOLHA DE PESSOAL",IF(Q492='Tabelas auxiliares'!$A$237,"CUSTEIO",IF(Q492='Tabelas auxiliares'!$A$236,"INVESTIMENTO","ERRO - VERIFICAR"))))</f>
        <v/>
      </c>
      <c r="S492" s="64" t="str">
        <f t="shared" si="15"/>
        <v/>
      </c>
    </row>
    <row r="493" spans="17:19" x14ac:dyDescent="0.25">
      <c r="Q493" s="51" t="str">
        <f t="shared" si="14"/>
        <v/>
      </c>
      <c r="R493" s="51" t="str">
        <f>IF(M493="","",IF(M493&lt;&gt;'Tabelas auxiliares'!$B$236,"FOLHA DE PESSOAL",IF(Q493='Tabelas auxiliares'!$A$237,"CUSTEIO",IF(Q493='Tabelas auxiliares'!$A$236,"INVESTIMENTO","ERRO - VERIFICAR"))))</f>
        <v/>
      </c>
      <c r="S493" s="64" t="str">
        <f t="shared" si="15"/>
        <v/>
      </c>
    </row>
    <row r="494" spans="17:19" x14ac:dyDescent="0.25">
      <c r="Q494" s="51" t="str">
        <f t="shared" si="14"/>
        <v/>
      </c>
      <c r="R494" s="51" t="str">
        <f>IF(M494="","",IF(M494&lt;&gt;'Tabelas auxiliares'!$B$236,"FOLHA DE PESSOAL",IF(Q494='Tabelas auxiliares'!$A$237,"CUSTEIO",IF(Q494='Tabelas auxiliares'!$A$236,"INVESTIMENTO","ERRO - VERIFICAR"))))</f>
        <v/>
      </c>
      <c r="S494" s="64" t="str">
        <f t="shared" si="15"/>
        <v/>
      </c>
    </row>
    <row r="495" spans="17:19" x14ac:dyDescent="0.25">
      <c r="Q495" s="51" t="str">
        <f t="shared" si="14"/>
        <v/>
      </c>
      <c r="R495" s="51" t="str">
        <f>IF(M495="","",IF(M495&lt;&gt;'Tabelas auxiliares'!$B$236,"FOLHA DE PESSOAL",IF(Q495='Tabelas auxiliares'!$A$237,"CUSTEIO",IF(Q495='Tabelas auxiliares'!$A$236,"INVESTIMENTO","ERRO - VERIFICAR"))))</f>
        <v/>
      </c>
      <c r="S495" s="64" t="str">
        <f t="shared" si="15"/>
        <v/>
      </c>
    </row>
    <row r="496" spans="17:19" x14ac:dyDescent="0.25">
      <c r="Q496" s="51" t="str">
        <f t="shared" si="14"/>
        <v/>
      </c>
      <c r="R496" s="51" t="str">
        <f>IF(M496="","",IF(M496&lt;&gt;'Tabelas auxiliares'!$B$236,"FOLHA DE PESSOAL",IF(Q496='Tabelas auxiliares'!$A$237,"CUSTEIO",IF(Q496='Tabelas auxiliares'!$A$236,"INVESTIMENTO","ERRO - VERIFICAR"))))</f>
        <v/>
      </c>
      <c r="S496" s="64" t="str">
        <f t="shared" si="15"/>
        <v/>
      </c>
    </row>
    <row r="497" spans="17:19" x14ac:dyDescent="0.25">
      <c r="Q497" s="51" t="str">
        <f t="shared" si="14"/>
        <v/>
      </c>
      <c r="R497" s="51" t="str">
        <f>IF(M497="","",IF(M497&lt;&gt;'Tabelas auxiliares'!$B$236,"FOLHA DE PESSOAL",IF(Q497='Tabelas auxiliares'!$A$237,"CUSTEIO",IF(Q497='Tabelas auxiliares'!$A$236,"INVESTIMENTO","ERRO - VERIFICAR"))))</f>
        <v/>
      </c>
      <c r="S497" s="64" t="str">
        <f t="shared" si="15"/>
        <v/>
      </c>
    </row>
    <row r="498" spans="17:19" x14ac:dyDescent="0.25">
      <c r="Q498" s="51" t="str">
        <f t="shared" si="14"/>
        <v/>
      </c>
      <c r="R498" s="51" t="str">
        <f>IF(M498="","",IF(M498&lt;&gt;'Tabelas auxiliares'!$B$236,"FOLHA DE PESSOAL",IF(Q498='Tabelas auxiliares'!$A$237,"CUSTEIO",IF(Q498='Tabelas auxiliares'!$A$236,"INVESTIMENTO","ERRO - VERIFICAR"))))</f>
        <v/>
      </c>
      <c r="S498" s="64" t="str">
        <f t="shared" si="15"/>
        <v/>
      </c>
    </row>
    <row r="499" spans="17:19" x14ac:dyDescent="0.25">
      <c r="Q499" s="51" t="str">
        <f t="shared" si="14"/>
        <v/>
      </c>
      <c r="R499" s="51" t="str">
        <f>IF(M499="","",IF(M499&lt;&gt;'Tabelas auxiliares'!$B$236,"FOLHA DE PESSOAL",IF(Q499='Tabelas auxiliares'!$A$237,"CUSTEIO",IF(Q499='Tabelas auxiliares'!$A$236,"INVESTIMENTO","ERRO - VERIFICAR"))))</f>
        <v/>
      </c>
      <c r="S499" s="64" t="str">
        <f t="shared" si="15"/>
        <v/>
      </c>
    </row>
    <row r="500" spans="17:19" x14ac:dyDescent="0.25">
      <c r="Q500" s="51" t="str">
        <f t="shared" si="14"/>
        <v/>
      </c>
      <c r="R500" s="51" t="str">
        <f>IF(M500="","",IF(M500&lt;&gt;'Tabelas auxiliares'!$B$236,"FOLHA DE PESSOAL",IF(Q500='Tabelas auxiliares'!$A$237,"CUSTEIO",IF(Q500='Tabelas auxiliares'!$A$236,"INVESTIMENTO","ERRO - VERIFICAR"))))</f>
        <v/>
      </c>
      <c r="S500" s="64" t="str">
        <f t="shared" si="15"/>
        <v/>
      </c>
    </row>
    <row r="501" spans="17:19" x14ac:dyDescent="0.25">
      <c r="Q501" s="51" t="str">
        <f t="shared" si="14"/>
        <v/>
      </c>
      <c r="R501" s="51" t="str">
        <f>IF(M501="","",IF(M501&lt;&gt;'Tabelas auxiliares'!$B$236,"FOLHA DE PESSOAL",IF(Q501='Tabelas auxiliares'!$A$237,"CUSTEIO",IF(Q501='Tabelas auxiliares'!$A$236,"INVESTIMENTO","ERRO - VERIFICAR"))))</f>
        <v/>
      </c>
      <c r="S501" s="64" t="str">
        <f t="shared" si="15"/>
        <v/>
      </c>
    </row>
    <row r="502" spans="17:19" x14ac:dyDescent="0.25">
      <c r="Q502" s="51" t="str">
        <f t="shared" si="14"/>
        <v/>
      </c>
      <c r="R502" s="51" t="str">
        <f>IF(M502="","",IF(M502&lt;&gt;'Tabelas auxiliares'!$B$236,"FOLHA DE PESSOAL",IF(Q502='Tabelas auxiliares'!$A$237,"CUSTEIO",IF(Q502='Tabelas auxiliares'!$A$236,"INVESTIMENTO","ERRO - VERIFICAR"))))</f>
        <v/>
      </c>
      <c r="S502" s="64" t="str">
        <f t="shared" si="15"/>
        <v/>
      </c>
    </row>
    <row r="503" spans="17:19" x14ac:dyDescent="0.25">
      <c r="Q503" s="51" t="str">
        <f t="shared" si="14"/>
        <v/>
      </c>
      <c r="R503" s="51" t="str">
        <f>IF(M503="","",IF(M503&lt;&gt;'Tabelas auxiliares'!$B$236,"FOLHA DE PESSOAL",IF(Q503='Tabelas auxiliares'!$A$237,"CUSTEIO",IF(Q503='Tabelas auxiliares'!$A$236,"INVESTIMENTO","ERRO - VERIFICAR"))))</f>
        <v/>
      </c>
      <c r="S503" s="64" t="str">
        <f t="shared" si="15"/>
        <v/>
      </c>
    </row>
    <row r="504" spans="17:19" x14ac:dyDescent="0.25">
      <c r="Q504" s="51" t="str">
        <f t="shared" si="14"/>
        <v/>
      </c>
      <c r="R504" s="51" t="str">
        <f>IF(M504="","",IF(M504&lt;&gt;'Tabelas auxiliares'!$B$236,"FOLHA DE PESSOAL",IF(Q504='Tabelas auxiliares'!$A$237,"CUSTEIO",IF(Q504='Tabelas auxiliares'!$A$236,"INVESTIMENTO","ERRO - VERIFICAR"))))</f>
        <v/>
      </c>
      <c r="S504" s="64" t="str">
        <f t="shared" si="15"/>
        <v/>
      </c>
    </row>
    <row r="505" spans="17:19" x14ac:dyDescent="0.25">
      <c r="Q505" s="51" t="str">
        <f t="shared" si="14"/>
        <v/>
      </c>
      <c r="R505" s="51" t="str">
        <f>IF(M505="","",IF(M505&lt;&gt;'Tabelas auxiliares'!$B$236,"FOLHA DE PESSOAL",IF(Q505='Tabelas auxiliares'!$A$237,"CUSTEIO",IF(Q505='Tabelas auxiliares'!$A$236,"INVESTIMENTO","ERRO - VERIFICAR"))))</f>
        <v/>
      </c>
      <c r="S505" s="64" t="str">
        <f t="shared" si="15"/>
        <v/>
      </c>
    </row>
    <row r="506" spans="17:19" x14ac:dyDescent="0.25">
      <c r="Q506" s="51" t="str">
        <f t="shared" si="14"/>
        <v/>
      </c>
      <c r="R506" s="51" t="str">
        <f>IF(M506="","",IF(M506&lt;&gt;'Tabelas auxiliares'!$B$236,"FOLHA DE PESSOAL",IF(Q506='Tabelas auxiliares'!$A$237,"CUSTEIO",IF(Q506='Tabelas auxiliares'!$A$236,"INVESTIMENTO","ERRO - VERIFICAR"))))</f>
        <v/>
      </c>
      <c r="S506" s="64" t="str">
        <f t="shared" si="15"/>
        <v/>
      </c>
    </row>
    <row r="507" spans="17:19" x14ac:dyDescent="0.25">
      <c r="Q507" s="51" t="str">
        <f t="shared" si="14"/>
        <v/>
      </c>
      <c r="R507" s="51" t="str">
        <f>IF(M507="","",IF(M507&lt;&gt;'Tabelas auxiliares'!$B$236,"FOLHA DE PESSOAL",IF(Q507='Tabelas auxiliares'!$A$237,"CUSTEIO",IF(Q507='Tabelas auxiliares'!$A$236,"INVESTIMENTO","ERRO - VERIFICAR"))))</f>
        <v/>
      </c>
      <c r="S507" s="64" t="str">
        <f t="shared" si="15"/>
        <v/>
      </c>
    </row>
    <row r="508" spans="17:19" x14ac:dyDescent="0.25">
      <c r="Q508" s="51" t="str">
        <f t="shared" si="14"/>
        <v/>
      </c>
      <c r="R508" s="51" t="str">
        <f>IF(M508="","",IF(M508&lt;&gt;'Tabelas auxiliares'!$B$236,"FOLHA DE PESSOAL",IF(Q508='Tabelas auxiliares'!$A$237,"CUSTEIO",IF(Q508='Tabelas auxiliares'!$A$236,"INVESTIMENTO","ERRO - VERIFICAR"))))</f>
        <v/>
      </c>
      <c r="S508" s="64" t="str">
        <f t="shared" si="15"/>
        <v/>
      </c>
    </row>
    <row r="509" spans="17:19" x14ac:dyDescent="0.25">
      <c r="Q509" s="51" t="str">
        <f t="shared" si="14"/>
        <v/>
      </c>
      <c r="R509" s="51" t="str">
        <f>IF(M509="","",IF(M509&lt;&gt;'Tabelas auxiliares'!$B$236,"FOLHA DE PESSOAL",IF(Q509='Tabelas auxiliares'!$A$237,"CUSTEIO",IF(Q509='Tabelas auxiliares'!$A$236,"INVESTIMENTO","ERRO - VERIFICAR"))))</f>
        <v/>
      </c>
      <c r="S509" s="64" t="str">
        <f t="shared" si="15"/>
        <v/>
      </c>
    </row>
    <row r="510" spans="17:19" x14ac:dyDescent="0.25">
      <c r="Q510" s="51" t="str">
        <f t="shared" si="14"/>
        <v/>
      </c>
      <c r="R510" s="51" t="str">
        <f>IF(M510="","",IF(M510&lt;&gt;'Tabelas auxiliares'!$B$236,"FOLHA DE PESSOAL",IF(Q510='Tabelas auxiliares'!$A$237,"CUSTEIO",IF(Q510='Tabelas auxiliares'!$A$236,"INVESTIMENTO","ERRO - VERIFICAR"))))</f>
        <v/>
      </c>
      <c r="S510" s="64" t="str">
        <f t="shared" si="15"/>
        <v/>
      </c>
    </row>
    <row r="511" spans="17:19" x14ac:dyDescent="0.25">
      <c r="Q511" s="51" t="str">
        <f t="shared" si="14"/>
        <v/>
      </c>
      <c r="R511" s="51" t="str">
        <f>IF(M511="","",IF(M511&lt;&gt;'Tabelas auxiliares'!$B$236,"FOLHA DE PESSOAL",IF(Q511='Tabelas auxiliares'!$A$237,"CUSTEIO",IF(Q511='Tabelas auxiliares'!$A$236,"INVESTIMENTO","ERRO - VERIFICAR"))))</f>
        <v/>
      </c>
      <c r="S511" s="64" t="str">
        <f t="shared" si="15"/>
        <v/>
      </c>
    </row>
    <row r="512" spans="17:19" x14ac:dyDescent="0.25">
      <c r="Q512" s="51" t="str">
        <f t="shared" si="14"/>
        <v/>
      </c>
      <c r="R512" s="51" t="str">
        <f>IF(M512="","",IF(M512&lt;&gt;'Tabelas auxiliares'!$B$236,"FOLHA DE PESSOAL",IF(Q512='Tabelas auxiliares'!$A$237,"CUSTEIO",IF(Q512='Tabelas auxiliares'!$A$236,"INVESTIMENTO","ERRO - VERIFICAR"))))</f>
        <v/>
      </c>
      <c r="S512" s="64" t="str">
        <f t="shared" si="15"/>
        <v/>
      </c>
    </row>
    <row r="513" spans="17:19" x14ac:dyDescent="0.25">
      <c r="Q513" s="51" t="str">
        <f t="shared" si="14"/>
        <v/>
      </c>
      <c r="R513" s="51" t="str">
        <f>IF(M513="","",IF(M513&lt;&gt;'Tabelas auxiliares'!$B$236,"FOLHA DE PESSOAL",IF(Q513='Tabelas auxiliares'!$A$237,"CUSTEIO",IF(Q513='Tabelas auxiliares'!$A$236,"INVESTIMENTO","ERRO - VERIFICAR"))))</f>
        <v/>
      </c>
      <c r="S513" s="64" t="str">
        <f t="shared" si="15"/>
        <v/>
      </c>
    </row>
    <row r="514" spans="17:19" x14ac:dyDescent="0.25">
      <c r="Q514" s="51" t="str">
        <f t="shared" si="14"/>
        <v/>
      </c>
      <c r="R514" s="51" t="str">
        <f>IF(M514="","",IF(M514&lt;&gt;'Tabelas auxiliares'!$B$236,"FOLHA DE PESSOAL",IF(Q514='Tabelas auxiliares'!$A$237,"CUSTEIO",IF(Q514='Tabelas auxiliares'!$A$236,"INVESTIMENTO","ERRO - VERIFICAR"))))</f>
        <v/>
      </c>
      <c r="S514" s="64" t="str">
        <f t="shared" si="15"/>
        <v/>
      </c>
    </row>
    <row r="515" spans="17:19" x14ac:dyDescent="0.25">
      <c r="Q515" s="51" t="str">
        <f t="shared" si="14"/>
        <v/>
      </c>
      <c r="R515" s="51" t="str">
        <f>IF(M515="","",IF(M515&lt;&gt;'Tabelas auxiliares'!$B$236,"FOLHA DE PESSOAL",IF(Q515='Tabelas auxiliares'!$A$237,"CUSTEIO",IF(Q515='Tabelas auxiliares'!$A$236,"INVESTIMENTO","ERRO - VERIFICAR"))))</f>
        <v/>
      </c>
      <c r="S515" s="64" t="str">
        <f t="shared" si="15"/>
        <v/>
      </c>
    </row>
    <row r="516" spans="17:19" x14ac:dyDescent="0.25">
      <c r="Q516" s="51" t="str">
        <f t="shared" ref="Q516:Q579" si="16">LEFT(O516,1)</f>
        <v/>
      </c>
      <c r="R516" s="51" t="str">
        <f>IF(M516="","",IF(M516&lt;&gt;'Tabelas auxiliares'!$B$236,"FOLHA DE PESSOAL",IF(Q516='Tabelas auxiliares'!$A$237,"CUSTEIO",IF(Q516='Tabelas auxiliares'!$A$236,"INVESTIMENTO","ERRO - VERIFICAR"))))</f>
        <v/>
      </c>
      <c r="S516" s="64" t="str">
        <f t="shared" si="15"/>
        <v/>
      </c>
    </row>
    <row r="517" spans="17:19" x14ac:dyDescent="0.25">
      <c r="Q517" s="51" t="str">
        <f t="shared" si="16"/>
        <v/>
      </c>
      <c r="R517" s="51" t="str">
        <f>IF(M517="","",IF(M517&lt;&gt;'Tabelas auxiliares'!$B$236,"FOLHA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IF(M518="","",IF(M518&lt;&gt;'Tabelas auxiliares'!$B$236,"FOLHA DE PESSOAL",IF(Q518='Tabelas auxiliares'!$A$237,"CUSTEIO",IF(Q518='Tabelas auxiliares'!$A$236,"INVESTIMENTO","ERRO - VERIFICAR"))))</f>
        <v/>
      </c>
      <c r="S518" s="64" t="str">
        <f t="shared" si="17"/>
        <v/>
      </c>
    </row>
    <row r="519" spans="17:19" x14ac:dyDescent="0.25">
      <c r="Q519" s="51" t="str">
        <f t="shared" si="16"/>
        <v/>
      </c>
      <c r="R519" s="51" t="str">
        <f>IF(M519="","",IF(M519&lt;&gt;'Tabelas auxiliares'!$B$236,"FOLHA DE PESSOAL",IF(Q519='Tabelas auxiliares'!$A$237,"CUSTEIO",IF(Q519='Tabelas auxiliares'!$A$236,"INVESTIMENTO","ERRO - VERIFICAR"))))</f>
        <v/>
      </c>
      <c r="S519" s="64" t="str">
        <f t="shared" si="17"/>
        <v/>
      </c>
    </row>
    <row r="520" spans="17:19" x14ac:dyDescent="0.25">
      <c r="Q520" s="51" t="str">
        <f t="shared" si="16"/>
        <v/>
      </c>
      <c r="R520" s="51" t="str">
        <f>IF(M520="","",IF(M520&lt;&gt;'Tabelas auxiliares'!$B$236,"FOLHA DE PESSOAL",IF(Q520='Tabelas auxiliares'!$A$237,"CUSTEIO",IF(Q520='Tabelas auxiliares'!$A$236,"INVESTIMENTO","ERRO - VERIFICAR"))))</f>
        <v/>
      </c>
      <c r="S520" s="64" t="str">
        <f t="shared" si="17"/>
        <v/>
      </c>
    </row>
    <row r="521" spans="17:19" x14ac:dyDescent="0.25">
      <c r="Q521" s="51" t="str">
        <f t="shared" si="16"/>
        <v/>
      </c>
      <c r="R521" s="51" t="str">
        <f>IF(M521="","",IF(M521&lt;&gt;'Tabelas auxiliares'!$B$236,"FOLHA DE PESSOAL",IF(Q521='Tabelas auxiliares'!$A$237,"CUSTEIO",IF(Q521='Tabelas auxiliares'!$A$236,"INVESTIMENTO","ERRO - VERIFICAR"))))</f>
        <v/>
      </c>
      <c r="S521" s="64" t="str">
        <f t="shared" si="17"/>
        <v/>
      </c>
    </row>
    <row r="522" spans="17:19" x14ac:dyDescent="0.25">
      <c r="Q522" s="51" t="str">
        <f t="shared" si="16"/>
        <v/>
      </c>
      <c r="R522" s="51" t="str">
        <f>IF(M522="","",IF(M522&lt;&gt;'Tabelas auxiliares'!$B$236,"FOLHA DE PESSOAL",IF(Q522='Tabelas auxiliares'!$A$237,"CUSTEIO",IF(Q522='Tabelas auxiliares'!$A$236,"INVESTIMENTO","ERRO - VERIFICAR"))))</f>
        <v/>
      </c>
      <c r="S522" s="64" t="str">
        <f t="shared" si="17"/>
        <v/>
      </c>
    </row>
    <row r="523" spans="17:19" x14ac:dyDescent="0.25">
      <c r="Q523" s="51" t="str">
        <f t="shared" si="16"/>
        <v/>
      </c>
      <c r="R523" s="51" t="str">
        <f>IF(M523="","",IF(M523&lt;&gt;'Tabelas auxiliares'!$B$236,"FOLHA DE PESSOAL",IF(Q523='Tabelas auxiliares'!$A$237,"CUSTEIO",IF(Q523='Tabelas auxiliares'!$A$236,"INVESTIMENTO","ERRO - VERIFICAR"))))</f>
        <v/>
      </c>
      <c r="S523" s="64" t="str">
        <f t="shared" si="17"/>
        <v/>
      </c>
    </row>
    <row r="524" spans="17:19" x14ac:dyDescent="0.25">
      <c r="Q524" s="51" t="str">
        <f t="shared" si="16"/>
        <v/>
      </c>
      <c r="R524" s="51" t="str">
        <f>IF(M524="","",IF(M524&lt;&gt;'Tabelas auxiliares'!$B$236,"FOLHA DE PESSOAL",IF(Q524='Tabelas auxiliares'!$A$237,"CUSTEIO",IF(Q524='Tabelas auxiliares'!$A$236,"INVESTIMENTO","ERRO - VERIFICAR"))))</f>
        <v/>
      </c>
      <c r="S524" s="64" t="str">
        <f t="shared" si="17"/>
        <v/>
      </c>
    </row>
    <row r="525" spans="17:19" x14ac:dyDescent="0.25">
      <c r="Q525" s="51" t="str">
        <f t="shared" si="16"/>
        <v/>
      </c>
      <c r="R525" s="51" t="str">
        <f>IF(M525="","",IF(M525&lt;&gt;'Tabelas auxiliares'!$B$236,"FOLHA DE PESSOAL",IF(Q525='Tabelas auxiliares'!$A$237,"CUSTEIO",IF(Q525='Tabelas auxiliares'!$A$236,"INVESTIMENTO","ERRO - VERIFICAR"))))</f>
        <v/>
      </c>
      <c r="S525" s="64" t="str">
        <f t="shared" si="17"/>
        <v/>
      </c>
    </row>
    <row r="526" spans="17:19" x14ac:dyDescent="0.25">
      <c r="Q526" s="51" t="str">
        <f t="shared" si="16"/>
        <v/>
      </c>
      <c r="R526" s="51" t="str">
        <f>IF(M526="","",IF(M526&lt;&gt;'Tabelas auxiliares'!$B$236,"FOLHA DE PESSOAL",IF(Q526='Tabelas auxiliares'!$A$237,"CUSTEIO",IF(Q526='Tabelas auxiliares'!$A$236,"INVESTIMENTO","ERRO - VERIFICAR"))))</f>
        <v/>
      </c>
      <c r="S526" s="64" t="str">
        <f t="shared" si="17"/>
        <v/>
      </c>
    </row>
    <row r="527" spans="17:19" x14ac:dyDescent="0.25">
      <c r="Q527" s="51" t="str">
        <f t="shared" si="16"/>
        <v/>
      </c>
      <c r="R527" s="51" t="str">
        <f>IF(M527="","",IF(M527&lt;&gt;'Tabelas auxiliares'!$B$236,"FOLHA DE PESSOAL",IF(Q527='Tabelas auxiliares'!$A$237,"CUSTEIO",IF(Q527='Tabelas auxiliares'!$A$236,"INVESTIMENTO","ERRO - VERIFICAR"))))</f>
        <v/>
      </c>
      <c r="S527" s="64" t="str">
        <f t="shared" si="17"/>
        <v/>
      </c>
    </row>
    <row r="528" spans="17:19" x14ac:dyDescent="0.25">
      <c r="Q528" s="51" t="str">
        <f t="shared" si="16"/>
        <v/>
      </c>
      <c r="R528" s="51" t="str">
        <f>IF(M528="","",IF(M528&lt;&gt;'Tabelas auxiliares'!$B$236,"FOLHA DE PESSOAL",IF(Q528='Tabelas auxiliares'!$A$237,"CUSTEIO",IF(Q528='Tabelas auxiliares'!$A$236,"INVESTIMENTO","ERRO - VERIFICAR"))))</f>
        <v/>
      </c>
      <c r="S528" s="64" t="str">
        <f t="shared" si="17"/>
        <v/>
      </c>
    </row>
    <row r="529" spans="17:19" x14ac:dyDescent="0.25">
      <c r="Q529" s="51" t="str">
        <f t="shared" si="16"/>
        <v/>
      </c>
      <c r="R529" s="51" t="str">
        <f>IF(M529="","",IF(M529&lt;&gt;'Tabelas auxiliares'!$B$236,"FOLHA DE PESSOAL",IF(Q529='Tabelas auxiliares'!$A$237,"CUSTEIO",IF(Q529='Tabelas auxiliares'!$A$236,"INVESTIMENTO","ERRO - VERIFICAR"))))</f>
        <v/>
      </c>
      <c r="S529" s="64" t="str">
        <f t="shared" si="17"/>
        <v/>
      </c>
    </row>
    <row r="530" spans="17:19" x14ac:dyDescent="0.25">
      <c r="Q530" s="51" t="str">
        <f t="shared" si="16"/>
        <v/>
      </c>
      <c r="R530" s="51" t="str">
        <f>IF(M530="","",IF(M530&lt;&gt;'Tabelas auxiliares'!$B$236,"FOLHA DE PESSOAL",IF(Q530='Tabelas auxiliares'!$A$237,"CUSTEIO",IF(Q530='Tabelas auxiliares'!$A$236,"INVESTIMENTO","ERRO - VERIFICAR"))))</f>
        <v/>
      </c>
      <c r="S530" s="64" t="str">
        <f t="shared" si="17"/>
        <v/>
      </c>
    </row>
    <row r="531" spans="17:19" x14ac:dyDescent="0.25">
      <c r="Q531" s="51" t="str">
        <f t="shared" si="16"/>
        <v/>
      </c>
      <c r="R531" s="51" t="str">
        <f>IF(M531="","",IF(M531&lt;&gt;'Tabelas auxiliares'!$B$236,"FOLHA DE PESSOAL",IF(Q531='Tabelas auxiliares'!$A$237,"CUSTEIO",IF(Q531='Tabelas auxiliares'!$A$236,"INVESTIMENTO","ERRO - VERIFICAR"))))</f>
        <v/>
      </c>
      <c r="S531" s="64" t="str">
        <f t="shared" si="17"/>
        <v/>
      </c>
    </row>
    <row r="532" spans="17:19" x14ac:dyDescent="0.25">
      <c r="Q532" s="51" t="str">
        <f t="shared" si="16"/>
        <v/>
      </c>
      <c r="R532" s="51" t="str">
        <f>IF(M532="","",IF(M532&lt;&gt;'Tabelas auxiliares'!$B$236,"FOLHA DE PESSOAL",IF(Q532='Tabelas auxiliares'!$A$237,"CUSTEIO",IF(Q532='Tabelas auxiliares'!$A$236,"INVESTIMENTO","ERRO - VERIFICAR"))))</f>
        <v/>
      </c>
      <c r="S532" s="64" t="str">
        <f t="shared" si="17"/>
        <v/>
      </c>
    </row>
    <row r="533" spans="17:19" x14ac:dyDescent="0.25">
      <c r="Q533" s="51" t="str">
        <f t="shared" si="16"/>
        <v/>
      </c>
      <c r="R533" s="51" t="str">
        <f>IF(M533="","",IF(M533&lt;&gt;'Tabelas auxiliares'!$B$236,"FOLHA DE PESSOAL",IF(Q533='Tabelas auxiliares'!$A$237,"CUSTEIO",IF(Q533='Tabelas auxiliares'!$A$236,"INVESTIMENTO","ERRO - VERIFICAR"))))</f>
        <v/>
      </c>
      <c r="S533" s="64" t="str">
        <f t="shared" si="17"/>
        <v/>
      </c>
    </row>
    <row r="534" spans="17:19" x14ac:dyDescent="0.25">
      <c r="Q534" s="51" t="str">
        <f t="shared" si="16"/>
        <v/>
      </c>
      <c r="R534" s="51" t="str">
        <f>IF(M534="","",IF(M534&lt;&gt;'Tabelas auxiliares'!$B$236,"FOLHA DE PESSOAL",IF(Q534='Tabelas auxiliares'!$A$237,"CUSTEIO",IF(Q534='Tabelas auxiliares'!$A$236,"INVESTIMENTO","ERRO - VERIFICAR"))))</f>
        <v/>
      </c>
      <c r="S534" s="64" t="str">
        <f t="shared" si="17"/>
        <v/>
      </c>
    </row>
    <row r="535" spans="17:19" x14ac:dyDescent="0.25">
      <c r="Q535" s="51" t="str">
        <f t="shared" si="16"/>
        <v/>
      </c>
      <c r="R535" s="51" t="str">
        <f>IF(M535="","",IF(M535&lt;&gt;'Tabelas auxiliares'!$B$236,"FOLHA DE PESSOAL",IF(Q535='Tabelas auxiliares'!$A$237,"CUSTEIO",IF(Q535='Tabelas auxiliares'!$A$236,"INVESTIMENTO","ERRO - VERIFICAR"))))</f>
        <v/>
      </c>
      <c r="S535" s="64" t="str">
        <f t="shared" si="17"/>
        <v/>
      </c>
    </row>
    <row r="536" spans="17:19" x14ac:dyDescent="0.25">
      <c r="Q536" s="51" t="str">
        <f t="shared" si="16"/>
        <v/>
      </c>
      <c r="R536" s="51" t="str">
        <f>IF(M536="","",IF(M536&lt;&gt;'Tabelas auxiliares'!$B$236,"FOLHA DE PESSOAL",IF(Q536='Tabelas auxiliares'!$A$237,"CUSTEIO",IF(Q536='Tabelas auxiliares'!$A$236,"INVESTIMENTO","ERRO - VERIFICAR"))))</f>
        <v/>
      </c>
      <c r="S536" s="64" t="str">
        <f t="shared" si="17"/>
        <v/>
      </c>
    </row>
    <row r="537" spans="17:19" x14ac:dyDescent="0.25">
      <c r="Q537" s="51" t="str">
        <f t="shared" si="16"/>
        <v/>
      </c>
      <c r="R537" s="51" t="str">
        <f>IF(M537="","",IF(M537&lt;&gt;'Tabelas auxiliares'!$B$236,"FOLHA DE PESSOAL",IF(Q537='Tabelas auxiliares'!$A$237,"CUSTEIO",IF(Q537='Tabelas auxiliares'!$A$236,"INVESTIMENTO","ERRO - VERIFICAR"))))</f>
        <v/>
      </c>
      <c r="S537" s="64" t="str">
        <f t="shared" si="17"/>
        <v/>
      </c>
    </row>
    <row r="538" spans="17:19" x14ac:dyDescent="0.25">
      <c r="Q538" s="51" t="str">
        <f t="shared" si="16"/>
        <v/>
      </c>
      <c r="R538" s="51" t="str">
        <f>IF(M538="","",IF(M538&lt;&gt;'Tabelas auxiliares'!$B$236,"FOLHA DE PESSOAL",IF(Q538='Tabelas auxiliares'!$A$237,"CUSTEIO",IF(Q538='Tabelas auxiliares'!$A$236,"INVESTIMENTO","ERRO - VERIFICAR"))))</f>
        <v/>
      </c>
      <c r="S538" s="64" t="str">
        <f t="shared" si="17"/>
        <v/>
      </c>
    </row>
    <row r="539" spans="17:19" x14ac:dyDescent="0.25">
      <c r="Q539" s="51" t="str">
        <f t="shared" si="16"/>
        <v/>
      </c>
      <c r="R539" s="51" t="str">
        <f>IF(M539="","",IF(M539&lt;&gt;'Tabelas auxiliares'!$B$236,"FOLHA DE PESSOAL",IF(Q539='Tabelas auxiliares'!$A$237,"CUSTEIO",IF(Q539='Tabelas auxiliares'!$A$236,"INVESTIMENTO","ERRO - VERIFICAR"))))</f>
        <v/>
      </c>
      <c r="S539" s="64" t="str">
        <f t="shared" si="17"/>
        <v/>
      </c>
    </row>
    <row r="540" spans="17:19" x14ac:dyDescent="0.25">
      <c r="Q540" s="51" t="str">
        <f t="shared" si="16"/>
        <v/>
      </c>
      <c r="R540" s="51" t="str">
        <f>IF(M540="","",IF(M540&lt;&gt;'Tabelas auxiliares'!$B$236,"FOLHA DE PESSOAL",IF(Q540='Tabelas auxiliares'!$A$237,"CUSTEIO",IF(Q540='Tabelas auxiliares'!$A$236,"INVESTIMENTO","ERRO - VERIFICAR"))))</f>
        <v/>
      </c>
      <c r="S540" s="64" t="str">
        <f t="shared" si="17"/>
        <v/>
      </c>
    </row>
    <row r="541" spans="17:19" x14ac:dyDescent="0.25">
      <c r="Q541" s="51" t="str">
        <f t="shared" si="16"/>
        <v/>
      </c>
      <c r="R541" s="51" t="str">
        <f>IF(M541="","",IF(M541&lt;&gt;'Tabelas auxiliares'!$B$236,"FOLHA DE PESSOAL",IF(Q541='Tabelas auxiliares'!$A$237,"CUSTEIO",IF(Q541='Tabelas auxiliares'!$A$236,"INVESTIMENTO","ERRO - VERIFICAR"))))</f>
        <v/>
      </c>
      <c r="S541" s="64" t="str">
        <f t="shared" si="17"/>
        <v/>
      </c>
    </row>
    <row r="542" spans="17:19" x14ac:dyDescent="0.25">
      <c r="Q542" s="51" t="str">
        <f t="shared" si="16"/>
        <v/>
      </c>
      <c r="R542" s="51" t="str">
        <f>IF(M542="","",IF(M542&lt;&gt;'Tabelas auxiliares'!$B$236,"FOLHA DE PESSOAL",IF(Q542='Tabelas auxiliares'!$A$237,"CUSTEIO",IF(Q542='Tabelas auxiliares'!$A$236,"INVESTIMENTO","ERRO - VERIFICAR"))))</f>
        <v/>
      </c>
      <c r="S542" s="64" t="str">
        <f t="shared" si="17"/>
        <v/>
      </c>
    </row>
    <row r="543" spans="17:19" x14ac:dyDescent="0.25">
      <c r="Q543" s="51" t="str">
        <f t="shared" si="16"/>
        <v/>
      </c>
      <c r="R543" s="51" t="str">
        <f>IF(M543="","",IF(M543&lt;&gt;'Tabelas auxiliares'!$B$236,"FOLHA DE PESSOAL",IF(Q543='Tabelas auxiliares'!$A$237,"CUSTEIO",IF(Q543='Tabelas auxiliares'!$A$236,"INVESTIMENTO","ERRO - VERIFICAR"))))</f>
        <v/>
      </c>
      <c r="S543" s="64" t="str">
        <f t="shared" si="17"/>
        <v/>
      </c>
    </row>
    <row r="544" spans="17:19" x14ac:dyDescent="0.25">
      <c r="Q544" s="51" t="str">
        <f t="shared" si="16"/>
        <v/>
      </c>
      <c r="R544" s="51" t="str">
        <f>IF(M544="","",IF(M544&lt;&gt;'Tabelas auxiliares'!$B$236,"FOLHA DE PESSOAL",IF(Q544='Tabelas auxiliares'!$A$237,"CUSTEIO",IF(Q544='Tabelas auxiliares'!$A$236,"INVESTIMENTO","ERRO - VERIFICAR"))))</f>
        <v/>
      </c>
      <c r="S544" s="64" t="str">
        <f t="shared" si="17"/>
        <v/>
      </c>
    </row>
    <row r="545" spans="17:19" x14ac:dyDescent="0.25">
      <c r="Q545" s="51" t="str">
        <f t="shared" si="16"/>
        <v/>
      </c>
      <c r="R545" s="51" t="str">
        <f>IF(M545="","",IF(M545&lt;&gt;'Tabelas auxiliares'!$B$236,"FOLHA DE PESSOAL",IF(Q545='Tabelas auxiliares'!$A$237,"CUSTEIO",IF(Q545='Tabelas auxiliares'!$A$236,"INVESTIMENTO","ERRO - VERIFICAR"))))</f>
        <v/>
      </c>
      <c r="S545" s="64" t="str">
        <f t="shared" si="17"/>
        <v/>
      </c>
    </row>
    <row r="546" spans="17:19" x14ac:dyDescent="0.25">
      <c r="Q546" s="51" t="str">
        <f t="shared" si="16"/>
        <v/>
      </c>
      <c r="R546" s="51" t="str">
        <f>IF(M546="","",IF(M546&lt;&gt;'Tabelas auxiliares'!$B$236,"FOLHA DE PESSOAL",IF(Q546='Tabelas auxiliares'!$A$237,"CUSTEIO",IF(Q546='Tabelas auxiliares'!$A$236,"INVESTIMENTO","ERRO - VERIFICAR"))))</f>
        <v/>
      </c>
      <c r="S546" s="64" t="str">
        <f t="shared" si="17"/>
        <v/>
      </c>
    </row>
    <row r="547" spans="17:19" x14ac:dyDescent="0.25">
      <c r="Q547" s="51" t="str">
        <f t="shared" si="16"/>
        <v/>
      </c>
      <c r="R547" s="51" t="str">
        <f>IF(M547="","",IF(M547&lt;&gt;'Tabelas auxiliares'!$B$236,"FOLHA DE PESSOAL",IF(Q547='Tabelas auxiliares'!$A$237,"CUSTEIO",IF(Q547='Tabelas auxiliares'!$A$236,"INVESTIMENTO","ERRO - VERIFICAR"))))</f>
        <v/>
      </c>
      <c r="S547" s="64" t="str">
        <f t="shared" si="17"/>
        <v/>
      </c>
    </row>
    <row r="548" spans="17:19" x14ac:dyDescent="0.25">
      <c r="Q548" s="51" t="str">
        <f t="shared" si="16"/>
        <v/>
      </c>
      <c r="R548" s="51" t="str">
        <f>IF(M548="","",IF(M548&lt;&gt;'Tabelas auxiliares'!$B$236,"FOLHA DE PESSOAL",IF(Q548='Tabelas auxiliares'!$A$237,"CUSTEIO",IF(Q548='Tabelas auxiliares'!$A$236,"INVESTIMENTO","ERRO - VERIFICAR"))))</f>
        <v/>
      </c>
      <c r="S548" s="64" t="str">
        <f t="shared" si="17"/>
        <v/>
      </c>
    </row>
    <row r="549" spans="17:19" x14ac:dyDescent="0.25">
      <c r="Q549" s="51" t="str">
        <f t="shared" si="16"/>
        <v/>
      </c>
      <c r="R549" s="51" t="str">
        <f>IF(M549="","",IF(M549&lt;&gt;'Tabelas auxiliares'!$B$236,"FOLHA DE PESSOAL",IF(Q549='Tabelas auxiliares'!$A$237,"CUSTEIO",IF(Q549='Tabelas auxiliares'!$A$236,"INVESTIMENTO","ERRO - VERIFICAR"))))</f>
        <v/>
      </c>
      <c r="S549" s="64" t="str">
        <f t="shared" si="17"/>
        <v/>
      </c>
    </row>
    <row r="550" spans="17:19" x14ac:dyDescent="0.25">
      <c r="Q550" s="51" t="str">
        <f t="shared" si="16"/>
        <v/>
      </c>
      <c r="R550" s="51" t="str">
        <f>IF(M550="","",IF(M550&lt;&gt;'Tabelas auxiliares'!$B$236,"FOLHA DE PESSOAL",IF(Q550='Tabelas auxiliares'!$A$237,"CUSTEIO",IF(Q550='Tabelas auxiliares'!$A$236,"INVESTIMENTO","ERRO - VERIFICAR"))))</f>
        <v/>
      </c>
      <c r="S550" s="64" t="str">
        <f t="shared" si="17"/>
        <v/>
      </c>
    </row>
    <row r="551" spans="17:19" x14ac:dyDescent="0.25">
      <c r="Q551" s="51" t="str">
        <f t="shared" si="16"/>
        <v/>
      </c>
      <c r="R551" s="51" t="str">
        <f>IF(M551="","",IF(M551&lt;&gt;'Tabelas auxiliares'!$B$236,"FOLHA DE PESSOAL",IF(Q551='Tabelas auxiliares'!$A$237,"CUSTEIO",IF(Q551='Tabelas auxiliares'!$A$236,"INVESTIMENTO","ERRO - VERIFICAR"))))</f>
        <v/>
      </c>
      <c r="S551" s="64" t="str">
        <f t="shared" si="17"/>
        <v/>
      </c>
    </row>
    <row r="552" spans="17:19" x14ac:dyDescent="0.25">
      <c r="Q552" s="51" t="str">
        <f t="shared" si="16"/>
        <v/>
      </c>
      <c r="R552" s="51" t="str">
        <f>IF(M552="","",IF(M552&lt;&gt;'Tabelas auxiliares'!$B$236,"FOLHA DE PESSOAL",IF(Q552='Tabelas auxiliares'!$A$237,"CUSTEIO",IF(Q552='Tabelas auxiliares'!$A$236,"INVESTIMENTO","ERRO - VERIFICAR"))))</f>
        <v/>
      </c>
      <c r="S552" s="64" t="str">
        <f t="shared" si="17"/>
        <v/>
      </c>
    </row>
    <row r="553" spans="17:19" x14ac:dyDescent="0.25">
      <c r="Q553" s="51" t="str">
        <f t="shared" si="16"/>
        <v/>
      </c>
      <c r="R553" s="51" t="str">
        <f>IF(M553="","",IF(M553&lt;&gt;'Tabelas auxiliares'!$B$236,"FOLHA DE PESSOAL",IF(Q553='Tabelas auxiliares'!$A$237,"CUSTEIO",IF(Q553='Tabelas auxiliares'!$A$236,"INVESTIMENTO","ERRO - VERIFICAR"))))</f>
        <v/>
      </c>
      <c r="S553" s="64" t="str">
        <f t="shared" si="17"/>
        <v/>
      </c>
    </row>
    <row r="554" spans="17:19" x14ac:dyDescent="0.25">
      <c r="Q554" s="51" t="str">
        <f t="shared" si="16"/>
        <v/>
      </c>
      <c r="R554" s="51" t="str">
        <f>IF(M554="","",IF(M554&lt;&gt;'Tabelas auxiliares'!$B$236,"FOLHA DE PESSOAL",IF(Q554='Tabelas auxiliares'!$A$237,"CUSTEIO",IF(Q554='Tabelas auxiliares'!$A$236,"INVESTIMENTO","ERRO - VERIFICAR"))))</f>
        <v/>
      </c>
      <c r="S554" s="64" t="str">
        <f t="shared" si="17"/>
        <v/>
      </c>
    </row>
    <row r="555" spans="17:19" x14ac:dyDescent="0.25">
      <c r="Q555" s="51" t="str">
        <f t="shared" si="16"/>
        <v/>
      </c>
      <c r="R555" s="51" t="str">
        <f>IF(M555="","",IF(M555&lt;&gt;'Tabelas auxiliares'!$B$236,"FOLHA DE PESSOAL",IF(Q555='Tabelas auxiliares'!$A$237,"CUSTEIO",IF(Q555='Tabelas auxiliares'!$A$236,"INVESTIMENTO","ERRO - VERIFICAR"))))</f>
        <v/>
      </c>
      <c r="S555" s="64" t="str">
        <f t="shared" si="17"/>
        <v/>
      </c>
    </row>
    <row r="556" spans="17:19" x14ac:dyDescent="0.25">
      <c r="Q556" s="51" t="str">
        <f t="shared" si="16"/>
        <v/>
      </c>
      <c r="R556" s="51" t="str">
        <f>IF(M556="","",IF(M556&lt;&gt;'Tabelas auxiliares'!$B$236,"FOLHA DE PESSOAL",IF(Q556='Tabelas auxiliares'!$A$237,"CUSTEIO",IF(Q556='Tabelas auxiliares'!$A$236,"INVESTIMENTO","ERRO - VERIFICAR"))))</f>
        <v/>
      </c>
      <c r="S556" s="64" t="str">
        <f t="shared" si="17"/>
        <v/>
      </c>
    </row>
    <row r="557" spans="17:19" x14ac:dyDescent="0.25">
      <c r="Q557" s="51" t="str">
        <f t="shared" si="16"/>
        <v/>
      </c>
      <c r="R557" s="51" t="str">
        <f>IF(M557="","",IF(M557&lt;&gt;'Tabelas auxiliares'!$B$236,"FOLHA DE PESSOAL",IF(Q557='Tabelas auxiliares'!$A$237,"CUSTEIO",IF(Q557='Tabelas auxiliares'!$A$236,"INVESTIMENTO","ERRO - VERIFICAR"))))</f>
        <v/>
      </c>
      <c r="S557" s="64" t="str">
        <f t="shared" si="17"/>
        <v/>
      </c>
    </row>
    <row r="558" spans="17:19" x14ac:dyDescent="0.25">
      <c r="Q558" s="51" t="str">
        <f t="shared" si="16"/>
        <v/>
      </c>
      <c r="R558" s="51" t="str">
        <f>IF(M558="","",IF(M558&lt;&gt;'Tabelas auxiliares'!$B$236,"FOLHA DE PESSOAL",IF(Q558='Tabelas auxiliares'!$A$237,"CUSTEIO",IF(Q558='Tabelas auxiliares'!$A$236,"INVESTIMENTO","ERRO - VERIFICAR"))))</f>
        <v/>
      </c>
      <c r="S558" s="64" t="str">
        <f t="shared" si="17"/>
        <v/>
      </c>
    </row>
    <row r="559" spans="17:19" x14ac:dyDescent="0.25">
      <c r="Q559" s="51" t="str">
        <f t="shared" si="16"/>
        <v/>
      </c>
      <c r="R559" s="51" t="str">
        <f>IF(M559="","",IF(M559&lt;&gt;'Tabelas auxiliares'!$B$236,"FOLHA DE PESSOAL",IF(Q559='Tabelas auxiliares'!$A$237,"CUSTEIO",IF(Q559='Tabelas auxiliares'!$A$236,"INVESTIMENTO","ERRO - VERIFICAR"))))</f>
        <v/>
      </c>
      <c r="S559" s="64" t="str">
        <f t="shared" si="17"/>
        <v/>
      </c>
    </row>
    <row r="560" spans="17:19" x14ac:dyDescent="0.25">
      <c r="Q560" s="51" t="str">
        <f t="shared" si="16"/>
        <v/>
      </c>
      <c r="R560" s="51" t="str">
        <f>IF(M560="","",IF(M560&lt;&gt;'Tabelas auxiliares'!$B$236,"FOLHA DE PESSOAL",IF(Q560='Tabelas auxiliares'!$A$237,"CUSTEIO",IF(Q560='Tabelas auxiliares'!$A$236,"INVESTIMENTO","ERRO - VERIFICAR"))))</f>
        <v/>
      </c>
      <c r="S560" s="64" t="str">
        <f t="shared" si="17"/>
        <v/>
      </c>
    </row>
    <row r="561" spans="17:19" x14ac:dyDescent="0.25">
      <c r="Q561" s="51" t="str">
        <f t="shared" si="16"/>
        <v/>
      </c>
      <c r="R561" s="51" t="str">
        <f>IF(M561="","",IF(M561&lt;&gt;'Tabelas auxiliares'!$B$236,"FOLHA DE PESSOAL",IF(Q561='Tabelas auxiliares'!$A$237,"CUSTEIO",IF(Q561='Tabelas auxiliares'!$A$236,"INVESTIMENTO","ERRO - VERIFICAR"))))</f>
        <v/>
      </c>
      <c r="S561" s="64" t="str">
        <f t="shared" si="17"/>
        <v/>
      </c>
    </row>
    <row r="562" spans="17:19" x14ac:dyDescent="0.25">
      <c r="Q562" s="51" t="str">
        <f t="shared" si="16"/>
        <v/>
      </c>
      <c r="R562" s="51" t="str">
        <f>IF(M562="","",IF(M562&lt;&gt;'Tabelas auxiliares'!$B$236,"FOLHA DE PESSOAL",IF(Q562='Tabelas auxiliares'!$A$237,"CUSTEIO",IF(Q562='Tabelas auxiliares'!$A$236,"INVESTIMENTO","ERRO - VERIFICAR"))))</f>
        <v/>
      </c>
      <c r="S562" s="64" t="str">
        <f t="shared" si="17"/>
        <v/>
      </c>
    </row>
    <row r="563" spans="17:19" x14ac:dyDescent="0.25">
      <c r="Q563" s="51" t="str">
        <f t="shared" si="16"/>
        <v/>
      </c>
      <c r="R563" s="51" t="str">
        <f>IF(M563="","",IF(M563&lt;&gt;'Tabelas auxiliares'!$B$236,"FOLHA DE PESSOAL",IF(Q563='Tabelas auxiliares'!$A$237,"CUSTEIO",IF(Q563='Tabelas auxiliares'!$A$236,"INVESTIMENTO","ERRO - VERIFICAR"))))</f>
        <v/>
      </c>
      <c r="S563" s="64" t="str">
        <f t="shared" si="17"/>
        <v/>
      </c>
    </row>
    <row r="564" spans="17:19" x14ac:dyDescent="0.25">
      <c r="Q564" s="51" t="str">
        <f t="shared" si="16"/>
        <v/>
      </c>
      <c r="R564" s="51" t="str">
        <f>IF(M564="","",IF(M564&lt;&gt;'Tabelas auxiliares'!$B$236,"FOLHA DE PESSOAL",IF(Q564='Tabelas auxiliares'!$A$237,"CUSTEIO",IF(Q564='Tabelas auxiliares'!$A$236,"INVESTIMENTO","ERRO - VERIFICAR"))))</f>
        <v/>
      </c>
      <c r="S564" s="64" t="str">
        <f t="shared" si="17"/>
        <v/>
      </c>
    </row>
    <row r="565" spans="17:19" x14ac:dyDescent="0.25">
      <c r="Q565" s="51" t="str">
        <f t="shared" si="16"/>
        <v/>
      </c>
      <c r="R565" s="51" t="str">
        <f>IF(M565="","",IF(M565&lt;&gt;'Tabelas auxiliares'!$B$236,"FOLHA DE PESSOAL",IF(Q565='Tabelas auxiliares'!$A$237,"CUSTEIO",IF(Q565='Tabelas auxiliares'!$A$236,"INVESTIMENTO","ERRO - VERIFICAR"))))</f>
        <v/>
      </c>
      <c r="S565" s="64" t="str">
        <f t="shared" si="17"/>
        <v/>
      </c>
    </row>
    <row r="566" spans="17:19" x14ac:dyDescent="0.25">
      <c r="Q566" s="51" t="str">
        <f t="shared" si="16"/>
        <v/>
      </c>
      <c r="R566" s="51" t="str">
        <f>IF(M566="","",IF(M566&lt;&gt;'Tabelas auxiliares'!$B$236,"FOLHA DE PESSOAL",IF(Q566='Tabelas auxiliares'!$A$237,"CUSTEIO",IF(Q566='Tabelas auxiliares'!$A$236,"INVESTIMENTO","ERRO - VERIFICAR"))))</f>
        <v/>
      </c>
      <c r="S566" s="64" t="str">
        <f t="shared" si="17"/>
        <v/>
      </c>
    </row>
    <row r="567" spans="17:19" x14ac:dyDescent="0.25">
      <c r="Q567" s="51" t="str">
        <f t="shared" si="16"/>
        <v/>
      </c>
      <c r="R567" s="51" t="str">
        <f>IF(M567="","",IF(M567&lt;&gt;'Tabelas auxiliares'!$B$236,"FOLHA DE PESSOAL",IF(Q567='Tabelas auxiliares'!$A$237,"CUSTEIO",IF(Q567='Tabelas auxiliares'!$A$236,"INVESTIMENTO","ERRO - VERIFICAR"))))</f>
        <v/>
      </c>
      <c r="S567" s="64" t="str">
        <f t="shared" si="17"/>
        <v/>
      </c>
    </row>
    <row r="568" spans="17:19" x14ac:dyDescent="0.25">
      <c r="Q568" s="51" t="str">
        <f t="shared" si="16"/>
        <v/>
      </c>
      <c r="R568" s="51" t="str">
        <f>IF(M568="","",IF(M568&lt;&gt;'Tabelas auxiliares'!$B$236,"FOLHA DE PESSOAL",IF(Q568='Tabelas auxiliares'!$A$237,"CUSTEIO",IF(Q568='Tabelas auxiliares'!$A$236,"INVESTIMENTO","ERRO - VERIFICAR"))))</f>
        <v/>
      </c>
      <c r="S568" s="64" t="str">
        <f t="shared" si="17"/>
        <v/>
      </c>
    </row>
    <row r="569" spans="17:19" x14ac:dyDescent="0.25">
      <c r="Q569" s="51" t="str">
        <f t="shared" si="16"/>
        <v/>
      </c>
      <c r="R569" s="51" t="str">
        <f>IF(M569="","",IF(M569&lt;&gt;'Tabelas auxiliares'!$B$236,"FOLHA DE PESSOAL",IF(Q569='Tabelas auxiliares'!$A$237,"CUSTEIO",IF(Q569='Tabelas auxiliares'!$A$236,"INVESTIMENTO","ERRO - VERIFICAR"))))</f>
        <v/>
      </c>
      <c r="S569" s="64" t="str">
        <f t="shared" si="17"/>
        <v/>
      </c>
    </row>
    <row r="570" spans="17:19" x14ac:dyDescent="0.25">
      <c r="Q570" s="51" t="str">
        <f t="shared" si="16"/>
        <v/>
      </c>
      <c r="R570" s="51" t="str">
        <f>IF(M570="","",IF(M570&lt;&gt;'Tabelas auxiliares'!$B$236,"FOLHA DE PESSOAL",IF(Q570='Tabelas auxiliares'!$A$237,"CUSTEIO",IF(Q570='Tabelas auxiliares'!$A$236,"INVESTIMENTO","ERRO - VERIFICAR"))))</f>
        <v/>
      </c>
      <c r="S570" s="64" t="str">
        <f t="shared" si="17"/>
        <v/>
      </c>
    </row>
    <row r="571" spans="17:19" x14ac:dyDescent="0.25">
      <c r="Q571" s="51" t="str">
        <f t="shared" si="16"/>
        <v/>
      </c>
      <c r="R571" s="51" t="str">
        <f>IF(M571="","",IF(M571&lt;&gt;'Tabelas auxiliares'!$B$236,"FOLHA DE PESSOAL",IF(Q571='Tabelas auxiliares'!$A$237,"CUSTEIO",IF(Q571='Tabelas auxiliares'!$A$236,"INVESTIMENTO","ERRO - VERIFICAR"))))</f>
        <v/>
      </c>
      <c r="S571" s="64" t="str">
        <f t="shared" si="17"/>
        <v/>
      </c>
    </row>
    <row r="572" spans="17:19" x14ac:dyDescent="0.25">
      <c r="Q572" s="51" t="str">
        <f t="shared" si="16"/>
        <v/>
      </c>
      <c r="R572" s="51" t="str">
        <f>IF(M572="","",IF(M572&lt;&gt;'Tabelas auxiliares'!$B$236,"FOLHA DE PESSOAL",IF(Q572='Tabelas auxiliares'!$A$237,"CUSTEIO",IF(Q572='Tabelas auxiliares'!$A$236,"INVESTIMENTO","ERRO - VERIFICAR"))))</f>
        <v/>
      </c>
      <c r="S572" s="64" t="str">
        <f t="shared" si="17"/>
        <v/>
      </c>
    </row>
    <row r="573" spans="17:19" x14ac:dyDescent="0.25">
      <c r="Q573" s="51" t="str">
        <f t="shared" si="16"/>
        <v/>
      </c>
      <c r="R573" s="51" t="str">
        <f>IF(M573="","",IF(M573&lt;&gt;'Tabelas auxiliares'!$B$236,"FOLHA DE PESSOAL",IF(Q573='Tabelas auxiliares'!$A$237,"CUSTEIO",IF(Q573='Tabelas auxiliares'!$A$236,"INVESTIMENTO","ERRO - VERIFICAR"))))</f>
        <v/>
      </c>
      <c r="S573" s="64" t="str">
        <f t="shared" si="17"/>
        <v/>
      </c>
    </row>
    <row r="574" spans="17:19" x14ac:dyDescent="0.25">
      <c r="Q574" s="51" t="str">
        <f t="shared" si="16"/>
        <v/>
      </c>
      <c r="R574" s="51" t="str">
        <f>IF(M574="","",IF(M574&lt;&gt;'Tabelas auxiliares'!$B$236,"FOLHA DE PESSOAL",IF(Q574='Tabelas auxiliares'!$A$237,"CUSTEIO",IF(Q574='Tabelas auxiliares'!$A$236,"INVESTIMENTO","ERRO - VERIFICAR"))))</f>
        <v/>
      </c>
      <c r="S574" s="64" t="str">
        <f t="shared" si="17"/>
        <v/>
      </c>
    </row>
    <row r="575" spans="17:19" x14ac:dyDescent="0.25">
      <c r="Q575" s="51" t="str">
        <f t="shared" si="16"/>
        <v/>
      </c>
      <c r="R575" s="51" t="str">
        <f>IF(M575="","",IF(M575&lt;&gt;'Tabelas auxiliares'!$B$236,"FOLHA DE PESSOAL",IF(Q575='Tabelas auxiliares'!$A$237,"CUSTEIO",IF(Q575='Tabelas auxiliares'!$A$236,"INVESTIMENTO","ERRO - VERIFICAR"))))</f>
        <v/>
      </c>
      <c r="S575" s="64" t="str">
        <f t="shared" si="17"/>
        <v/>
      </c>
    </row>
    <row r="576" spans="17:19" x14ac:dyDescent="0.25">
      <c r="Q576" s="51" t="str">
        <f t="shared" si="16"/>
        <v/>
      </c>
      <c r="R576" s="51" t="str">
        <f>IF(M576="","",IF(M576&lt;&gt;'Tabelas auxiliares'!$B$236,"FOLHA DE PESSOAL",IF(Q576='Tabelas auxiliares'!$A$237,"CUSTEIO",IF(Q576='Tabelas auxiliares'!$A$236,"INVESTIMENTO","ERRO - VERIFICAR"))))</f>
        <v/>
      </c>
      <c r="S576" s="64" t="str">
        <f t="shared" si="17"/>
        <v/>
      </c>
    </row>
    <row r="577" spans="17:19" x14ac:dyDescent="0.25">
      <c r="Q577" s="51" t="str">
        <f t="shared" si="16"/>
        <v/>
      </c>
      <c r="R577" s="51" t="str">
        <f>IF(M577="","",IF(M577&lt;&gt;'Tabelas auxiliares'!$B$236,"FOLHA DE PESSOAL",IF(Q577='Tabelas auxiliares'!$A$237,"CUSTEIO",IF(Q577='Tabelas auxiliares'!$A$236,"INVESTIMENTO","ERRO - VERIFICAR"))))</f>
        <v/>
      </c>
      <c r="S577" s="64" t="str">
        <f t="shared" si="17"/>
        <v/>
      </c>
    </row>
    <row r="578" spans="17:19" x14ac:dyDescent="0.25">
      <c r="Q578" s="51" t="str">
        <f t="shared" si="16"/>
        <v/>
      </c>
      <c r="R578" s="51" t="str">
        <f>IF(M578="","",IF(M578&lt;&gt;'Tabelas auxiliares'!$B$236,"FOLHA DE PESSOAL",IF(Q578='Tabelas auxiliares'!$A$237,"CUSTEIO",IF(Q578='Tabelas auxiliares'!$A$236,"INVESTIMENTO","ERRO - VERIFICAR"))))</f>
        <v/>
      </c>
      <c r="S578" s="64" t="str">
        <f t="shared" si="17"/>
        <v/>
      </c>
    </row>
    <row r="579" spans="17:19" x14ac:dyDescent="0.25">
      <c r="Q579" s="51" t="str">
        <f t="shared" si="16"/>
        <v/>
      </c>
      <c r="R579" s="51" t="str">
        <f>IF(M579="","",IF(M579&lt;&gt;'Tabelas auxiliares'!$B$236,"FOLHA DE PESSOAL",IF(Q579='Tabelas auxiliares'!$A$237,"CUSTEIO",IF(Q579='Tabelas auxiliares'!$A$236,"INVESTIMENTO","ERRO - VERIFICAR"))))</f>
        <v/>
      </c>
      <c r="S579" s="64" t="str">
        <f t="shared" si="17"/>
        <v/>
      </c>
    </row>
    <row r="580" spans="17:19" x14ac:dyDescent="0.25">
      <c r="Q580" s="51" t="str">
        <f t="shared" ref="Q580:Q643" si="18">LEFT(O580,1)</f>
        <v/>
      </c>
      <c r="R580" s="51" t="str">
        <f>IF(M580="","",IF(M580&lt;&gt;'Tabelas auxiliares'!$B$236,"FOLHA DE PESSOAL",IF(Q580='Tabelas auxiliares'!$A$237,"CUSTEIO",IF(Q580='Tabelas auxiliares'!$A$236,"INVESTIMENTO","ERRO - VERIFICAR"))))</f>
        <v/>
      </c>
      <c r="S580" s="64" t="str">
        <f t="shared" si="17"/>
        <v/>
      </c>
    </row>
    <row r="581" spans="17:19" x14ac:dyDescent="0.25">
      <c r="Q581" s="51" t="str">
        <f t="shared" si="18"/>
        <v/>
      </c>
      <c r="R581" s="51" t="str">
        <f>IF(M581="","",IF(M581&lt;&gt;'Tabelas auxiliares'!$B$236,"FOLHA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IF(M582="","",IF(M582&lt;&gt;'Tabelas auxiliares'!$B$236,"FOLHA DE PESSOAL",IF(Q582='Tabelas auxiliares'!$A$237,"CUSTEIO",IF(Q582='Tabelas auxiliares'!$A$236,"INVESTIMENTO","ERRO - VERIFICAR"))))</f>
        <v/>
      </c>
      <c r="S582" s="64" t="str">
        <f t="shared" si="19"/>
        <v/>
      </c>
    </row>
    <row r="583" spans="17:19" x14ac:dyDescent="0.25">
      <c r="Q583" s="51" t="str">
        <f t="shared" si="18"/>
        <v/>
      </c>
      <c r="R583" s="51" t="str">
        <f>IF(M583="","",IF(M583&lt;&gt;'Tabelas auxiliares'!$B$236,"FOLHA DE PESSOAL",IF(Q583='Tabelas auxiliares'!$A$237,"CUSTEIO",IF(Q583='Tabelas auxiliares'!$A$236,"INVESTIMENTO","ERRO - VERIFICAR"))))</f>
        <v/>
      </c>
      <c r="S583" s="64" t="str">
        <f t="shared" si="19"/>
        <v/>
      </c>
    </row>
    <row r="584" spans="17:19" x14ac:dyDescent="0.25">
      <c r="Q584" s="51" t="str">
        <f t="shared" si="18"/>
        <v/>
      </c>
      <c r="R584" s="51" t="str">
        <f>IF(M584="","",IF(M584&lt;&gt;'Tabelas auxiliares'!$B$236,"FOLHA DE PESSOAL",IF(Q584='Tabelas auxiliares'!$A$237,"CUSTEIO",IF(Q584='Tabelas auxiliares'!$A$236,"INVESTIMENTO","ERRO - VERIFICAR"))))</f>
        <v/>
      </c>
      <c r="S584" s="64" t="str">
        <f t="shared" si="19"/>
        <v/>
      </c>
    </row>
    <row r="585" spans="17:19" x14ac:dyDescent="0.25">
      <c r="Q585" s="51" t="str">
        <f t="shared" si="18"/>
        <v/>
      </c>
      <c r="R585" s="51" t="str">
        <f>IF(M585="","",IF(M585&lt;&gt;'Tabelas auxiliares'!$B$236,"FOLHA DE PESSOAL",IF(Q585='Tabelas auxiliares'!$A$237,"CUSTEIO",IF(Q585='Tabelas auxiliares'!$A$236,"INVESTIMENTO","ERRO - VERIFICAR"))))</f>
        <v/>
      </c>
      <c r="S585" s="64" t="str">
        <f t="shared" si="19"/>
        <v/>
      </c>
    </row>
    <row r="586" spans="17:19" x14ac:dyDescent="0.25">
      <c r="Q586" s="51" t="str">
        <f t="shared" si="18"/>
        <v/>
      </c>
      <c r="R586" s="51" t="str">
        <f>IF(M586="","",IF(M586&lt;&gt;'Tabelas auxiliares'!$B$236,"FOLHA DE PESSOAL",IF(Q586='Tabelas auxiliares'!$A$237,"CUSTEIO",IF(Q586='Tabelas auxiliares'!$A$236,"INVESTIMENTO","ERRO - VERIFICAR"))))</f>
        <v/>
      </c>
      <c r="S586" s="64" t="str">
        <f t="shared" si="19"/>
        <v/>
      </c>
    </row>
    <row r="587" spans="17:19" x14ac:dyDescent="0.25">
      <c r="Q587" s="51" t="str">
        <f t="shared" si="18"/>
        <v/>
      </c>
      <c r="R587" s="51" t="str">
        <f>IF(M587="","",IF(M587&lt;&gt;'Tabelas auxiliares'!$B$236,"FOLHA DE PESSOAL",IF(Q587='Tabelas auxiliares'!$A$237,"CUSTEIO",IF(Q587='Tabelas auxiliares'!$A$236,"INVESTIMENTO","ERRO - VERIFICAR"))))</f>
        <v/>
      </c>
      <c r="S587" s="64" t="str">
        <f t="shared" si="19"/>
        <v/>
      </c>
    </row>
    <row r="588" spans="17:19" x14ac:dyDescent="0.25">
      <c r="Q588" s="51" t="str">
        <f t="shared" si="18"/>
        <v/>
      </c>
      <c r="R588" s="51" t="str">
        <f>IF(M588="","",IF(M588&lt;&gt;'Tabelas auxiliares'!$B$236,"FOLHA DE PESSOAL",IF(Q588='Tabelas auxiliares'!$A$237,"CUSTEIO",IF(Q588='Tabelas auxiliares'!$A$236,"INVESTIMENTO","ERRO - VERIFICAR"))))</f>
        <v/>
      </c>
      <c r="S588" s="64" t="str">
        <f t="shared" si="19"/>
        <v/>
      </c>
    </row>
    <row r="589" spans="17:19" x14ac:dyDescent="0.25">
      <c r="Q589" s="51" t="str">
        <f t="shared" si="18"/>
        <v/>
      </c>
      <c r="R589" s="51" t="str">
        <f>IF(M589="","",IF(M589&lt;&gt;'Tabelas auxiliares'!$B$236,"FOLHA DE PESSOAL",IF(Q589='Tabelas auxiliares'!$A$237,"CUSTEIO",IF(Q589='Tabelas auxiliares'!$A$236,"INVESTIMENTO","ERRO - VERIFICAR"))))</f>
        <v/>
      </c>
      <c r="S589" s="64" t="str">
        <f t="shared" si="19"/>
        <v/>
      </c>
    </row>
    <row r="590" spans="17:19" x14ac:dyDescent="0.25">
      <c r="Q590" s="51" t="str">
        <f t="shared" si="18"/>
        <v/>
      </c>
      <c r="R590" s="51" t="str">
        <f>IF(M590="","",IF(M590&lt;&gt;'Tabelas auxiliares'!$B$236,"FOLHA DE PESSOAL",IF(Q590='Tabelas auxiliares'!$A$237,"CUSTEIO",IF(Q590='Tabelas auxiliares'!$A$236,"INVESTIMENTO","ERRO - VERIFICAR"))))</f>
        <v/>
      </c>
      <c r="S590" s="64" t="str">
        <f t="shared" si="19"/>
        <v/>
      </c>
    </row>
    <row r="591" spans="17:19" x14ac:dyDescent="0.25">
      <c r="Q591" s="51" t="str">
        <f t="shared" si="18"/>
        <v/>
      </c>
      <c r="R591" s="51" t="str">
        <f>IF(M591="","",IF(M591&lt;&gt;'Tabelas auxiliares'!$B$236,"FOLHA DE PESSOAL",IF(Q591='Tabelas auxiliares'!$A$237,"CUSTEIO",IF(Q591='Tabelas auxiliares'!$A$236,"INVESTIMENTO","ERRO - VERIFICAR"))))</f>
        <v/>
      </c>
      <c r="S591" s="64" t="str">
        <f t="shared" si="19"/>
        <v/>
      </c>
    </row>
    <row r="592" spans="17:19" x14ac:dyDescent="0.25">
      <c r="Q592" s="51" t="str">
        <f t="shared" si="18"/>
        <v/>
      </c>
      <c r="R592" s="51" t="str">
        <f>IF(M592="","",IF(M592&lt;&gt;'Tabelas auxiliares'!$B$236,"FOLHA DE PESSOAL",IF(Q592='Tabelas auxiliares'!$A$237,"CUSTEIO",IF(Q592='Tabelas auxiliares'!$A$236,"INVESTIMENTO","ERRO - VERIFICAR"))))</f>
        <v/>
      </c>
      <c r="S592" s="64" t="str">
        <f t="shared" si="19"/>
        <v/>
      </c>
    </row>
    <row r="593" spans="17:19" x14ac:dyDescent="0.25">
      <c r="Q593" s="51" t="str">
        <f t="shared" si="18"/>
        <v/>
      </c>
      <c r="R593" s="51" t="str">
        <f>IF(M593="","",IF(M593&lt;&gt;'Tabelas auxiliares'!$B$236,"FOLHA DE PESSOAL",IF(Q593='Tabelas auxiliares'!$A$237,"CUSTEIO",IF(Q593='Tabelas auxiliares'!$A$236,"INVESTIMENTO","ERRO - VERIFICAR"))))</f>
        <v/>
      </c>
      <c r="S593" s="64" t="str">
        <f t="shared" si="19"/>
        <v/>
      </c>
    </row>
    <row r="594" spans="17:19" x14ac:dyDescent="0.25">
      <c r="Q594" s="51" t="str">
        <f t="shared" si="18"/>
        <v/>
      </c>
      <c r="R594" s="51" t="str">
        <f>IF(M594="","",IF(M594&lt;&gt;'Tabelas auxiliares'!$B$236,"FOLHA DE PESSOAL",IF(Q594='Tabelas auxiliares'!$A$237,"CUSTEIO",IF(Q594='Tabelas auxiliares'!$A$236,"INVESTIMENTO","ERRO - VERIFICAR"))))</f>
        <v/>
      </c>
      <c r="S594" s="64" t="str">
        <f t="shared" si="19"/>
        <v/>
      </c>
    </row>
    <row r="595" spans="17:19" x14ac:dyDescent="0.25">
      <c r="Q595" s="51" t="str">
        <f t="shared" si="18"/>
        <v/>
      </c>
      <c r="R595" s="51" t="str">
        <f>IF(M595="","",IF(M595&lt;&gt;'Tabelas auxiliares'!$B$236,"FOLHA DE PESSOAL",IF(Q595='Tabelas auxiliares'!$A$237,"CUSTEIO",IF(Q595='Tabelas auxiliares'!$A$236,"INVESTIMENTO","ERRO - VERIFICAR"))))</f>
        <v/>
      </c>
      <c r="S595" s="64" t="str">
        <f t="shared" si="19"/>
        <v/>
      </c>
    </row>
    <row r="596" spans="17:19" x14ac:dyDescent="0.25">
      <c r="Q596" s="51" t="str">
        <f t="shared" si="18"/>
        <v/>
      </c>
      <c r="R596" s="51" t="str">
        <f>IF(M596="","",IF(M596&lt;&gt;'Tabelas auxiliares'!$B$236,"FOLHA DE PESSOAL",IF(Q596='Tabelas auxiliares'!$A$237,"CUSTEIO",IF(Q596='Tabelas auxiliares'!$A$236,"INVESTIMENTO","ERRO - VERIFICAR"))))</f>
        <v/>
      </c>
      <c r="S596" s="64" t="str">
        <f t="shared" si="19"/>
        <v/>
      </c>
    </row>
    <row r="597" spans="17:19" x14ac:dyDescent="0.25">
      <c r="Q597" s="51" t="str">
        <f t="shared" si="18"/>
        <v/>
      </c>
      <c r="R597" s="51" t="str">
        <f>IF(M597="","",IF(M597&lt;&gt;'Tabelas auxiliares'!$B$236,"FOLHA DE PESSOAL",IF(Q597='Tabelas auxiliares'!$A$237,"CUSTEIO",IF(Q597='Tabelas auxiliares'!$A$236,"INVESTIMENTO","ERRO - VERIFICAR"))))</f>
        <v/>
      </c>
      <c r="S597" s="64" t="str">
        <f t="shared" si="19"/>
        <v/>
      </c>
    </row>
    <row r="598" spans="17:19" x14ac:dyDescent="0.25">
      <c r="Q598" s="51" t="str">
        <f t="shared" si="18"/>
        <v/>
      </c>
      <c r="R598" s="51" t="str">
        <f>IF(M598="","",IF(M598&lt;&gt;'Tabelas auxiliares'!$B$236,"FOLHA DE PESSOAL",IF(Q598='Tabelas auxiliares'!$A$237,"CUSTEIO",IF(Q598='Tabelas auxiliares'!$A$236,"INVESTIMENTO","ERRO - VERIFICAR"))))</f>
        <v/>
      </c>
      <c r="S598" s="64" t="str">
        <f t="shared" si="19"/>
        <v/>
      </c>
    </row>
    <row r="599" spans="17:19" x14ac:dyDescent="0.25">
      <c r="Q599" s="51" t="str">
        <f t="shared" si="18"/>
        <v/>
      </c>
      <c r="R599" s="51" t="str">
        <f>IF(M599="","",IF(M599&lt;&gt;'Tabelas auxiliares'!$B$236,"FOLHA DE PESSOAL",IF(Q599='Tabelas auxiliares'!$A$237,"CUSTEIO",IF(Q599='Tabelas auxiliares'!$A$236,"INVESTIMENTO","ERRO - VERIFICAR"))))</f>
        <v/>
      </c>
      <c r="S599" s="64" t="str">
        <f t="shared" si="19"/>
        <v/>
      </c>
    </row>
    <row r="600" spans="17:19" x14ac:dyDescent="0.25">
      <c r="Q600" s="51" t="str">
        <f t="shared" si="18"/>
        <v/>
      </c>
      <c r="R600" s="51" t="str">
        <f>IF(M600="","",IF(M600&lt;&gt;'Tabelas auxiliares'!$B$236,"FOLHA DE PESSOAL",IF(Q600='Tabelas auxiliares'!$A$237,"CUSTEIO",IF(Q600='Tabelas auxiliares'!$A$236,"INVESTIMENTO","ERRO - VERIFICAR"))))</f>
        <v/>
      </c>
      <c r="S600" s="64" t="str">
        <f t="shared" si="19"/>
        <v/>
      </c>
    </row>
    <row r="601" spans="17:19" x14ac:dyDescent="0.25">
      <c r="Q601" s="51" t="str">
        <f t="shared" si="18"/>
        <v/>
      </c>
      <c r="R601" s="51" t="str">
        <f>IF(M601="","",IF(M601&lt;&gt;'Tabelas auxiliares'!$B$236,"FOLHA DE PESSOAL",IF(Q601='Tabelas auxiliares'!$A$237,"CUSTEIO",IF(Q601='Tabelas auxiliares'!$A$236,"INVESTIMENTO","ERRO - VERIFICAR"))))</f>
        <v/>
      </c>
      <c r="S601" s="64" t="str">
        <f t="shared" si="19"/>
        <v/>
      </c>
    </row>
    <row r="602" spans="17:19" x14ac:dyDescent="0.25">
      <c r="Q602" s="51" t="str">
        <f t="shared" si="18"/>
        <v/>
      </c>
      <c r="R602" s="51" t="str">
        <f>IF(M602="","",IF(M602&lt;&gt;'Tabelas auxiliares'!$B$236,"FOLHA DE PESSOAL",IF(Q602='Tabelas auxiliares'!$A$237,"CUSTEIO",IF(Q602='Tabelas auxiliares'!$A$236,"INVESTIMENTO","ERRO - VERIFICAR"))))</f>
        <v/>
      </c>
      <c r="S602" s="64" t="str">
        <f t="shared" si="19"/>
        <v/>
      </c>
    </row>
    <row r="603" spans="17:19" x14ac:dyDescent="0.25">
      <c r="Q603" s="51" t="str">
        <f t="shared" si="18"/>
        <v/>
      </c>
      <c r="R603" s="51" t="str">
        <f>IF(M603="","",IF(M603&lt;&gt;'Tabelas auxiliares'!$B$236,"FOLHA DE PESSOAL",IF(Q603='Tabelas auxiliares'!$A$237,"CUSTEIO",IF(Q603='Tabelas auxiliares'!$A$236,"INVESTIMENTO","ERRO - VERIFICAR"))))</f>
        <v/>
      </c>
      <c r="S603" s="64" t="str">
        <f t="shared" si="19"/>
        <v/>
      </c>
    </row>
    <row r="604" spans="17:19" x14ac:dyDescent="0.25">
      <c r="Q604" s="51" t="str">
        <f t="shared" si="18"/>
        <v/>
      </c>
      <c r="R604" s="51" t="str">
        <f>IF(M604="","",IF(M604&lt;&gt;'Tabelas auxiliares'!$B$236,"FOLHA DE PESSOAL",IF(Q604='Tabelas auxiliares'!$A$237,"CUSTEIO",IF(Q604='Tabelas auxiliares'!$A$236,"INVESTIMENTO","ERRO - VERIFICAR"))))</f>
        <v/>
      </c>
      <c r="S604" s="64" t="str">
        <f t="shared" si="19"/>
        <v/>
      </c>
    </row>
    <row r="605" spans="17:19" x14ac:dyDescent="0.25">
      <c r="Q605" s="51" t="str">
        <f t="shared" si="18"/>
        <v/>
      </c>
      <c r="R605" s="51" t="str">
        <f>IF(M605="","",IF(M605&lt;&gt;'Tabelas auxiliares'!$B$236,"FOLHA DE PESSOAL",IF(Q605='Tabelas auxiliares'!$A$237,"CUSTEIO",IF(Q605='Tabelas auxiliares'!$A$236,"INVESTIMENTO","ERRO - VERIFICAR"))))</f>
        <v/>
      </c>
      <c r="S605" s="64" t="str">
        <f t="shared" si="19"/>
        <v/>
      </c>
    </row>
    <row r="606" spans="17:19" x14ac:dyDescent="0.25">
      <c r="Q606" s="51" t="str">
        <f t="shared" si="18"/>
        <v/>
      </c>
      <c r="R606" s="51" t="str">
        <f>IF(M606="","",IF(M606&lt;&gt;'Tabelas auxiliares'!$B$236,"FOLHA DE PESSOAL",IF(Q606='Tabelas auxiliares'!$A$237,"CUSTEIO",IF(Q606='Tabelas auxiliares'!$A$236,"INVESTIMENTO","ERRO - VERIFICAR"))))</f>
        <v/>
      </c>
      <c r="S606" s="64" t="str">
        <f t="shared" si="19"/>
        <v/>
      </c>
    </row>
    <row r="607" spans="17:19" x14ac:dyDescent="0.25">
      <c r="Q607" s="51" t="str">
        <f t="shared" si="18"/>
        <v/>
      </c>
      <c r="R607" s="51" t="str">
        <f>IF(M607="","",IF(M607&lt;&gt;'Tabelas auxiliares'!$B$236,"FOLHA DE PESSOAL",IF(Q607='Tabelas auxiliares'!$A$237,"CUSTEIO",IF(Q607='Tabelas auxiliares'!$A$236,"INVESTIMENTO","ERRO - VERIFICAR"))))</f>
        <v/>
      </c>
      <c r="S607" s="64" t="str">
        <f t="shared" si="19"/>
        <v/>
      </c>
    </row>
    <row r="608" spans="17:19" x14ac:dyDescent="0.25">
      <c r="Q608" s="51" t="str">
        <f t="shared" si="18"/>
        <v/>
      </c>
      <c r="R608" s="51" t="str">
        <f>IF(M608="","",IF(M608&lt;&gt;'Tabelas auxiliares'!$B$236,"FOLHA DE PESSOAL",IF(Q608='Tabelas auxiliares'!$A$237,"CUSTEIO",IF(Q608='Tabelas auxiliares'!$A$236,"INVESTIMENTO","ERRO - VERIFICAR"))))</f>
        <v/>
      </c>
      <c r="S608" s="64" t="str">
        <f t="shared" si="19"/>
        <v/>
      </c>
    </row>
    <row r="609" spans="17:19" x14ac:dyDescent="0.25">
      <c r="Q609" s="51" t="str">
        <f t="shared" si="18"/>
        <v/>
      </c>
      <c r="R609" s="51" t="str">
        <f>IF(M609="","",IF(M609&lt;&gt;'Tabelas auxiliares'!$B$236,"FOLHA DE PESSOAL",IF(Q609='Tabelas auxiliares'!$A$237,"CUSTEIO",IF(Q609='Tabelas auxiliares'!$A$236,"INVESTIMENTO","ERRO - VERIFICAR"))))</f>
        <v/>
      </c>
      <c r="S609" s="64" t="str">
        <f t="shared" si="19"/>
        <v/>
      </c>
    </row>
    <row r="610" spans="17:19" x14ac:dyDescent="0.25">
      <c r="Q610" s="51" t="str">
        <f t="shared" si="18"/>
        <v/>
      </c>
      <c r="R610" s="51" t="str">
        <f>IF(M610="","",IF(M610&lt;&gt;'Tabelas auxiliares'!$B$236,"FOLHA DE PESSOAL",IF(Q610='Tabelas auxiliares'!$A$237,"CUSTEIO",IF(Q610='Tabelas auxiliares'!$A$236,"INVESTIMENTO","ERRO - VERIFICAR"))))</f>
        <v/>
      </c>
      <c r="S610" s="64" t="str">
        <f t="shared" si="19"/>
        <v/>
      </c>
    </row>
    <row r="611" spans="17:19" x14ac:dyDescent="0.25">
      <c r="Q611" s="51" t="str">
        <f t="shared" si="18"/>
        <v/>
      </c>
      <c r="R611" s="51" t="str">
        <f>IF(M611="","",IF(M611&lt;&gt;'Tabelas auxiliares'!$B$236,"FOLHA DE PESSOAL",IF(Q611='Tabelas auxiliares'!$A$237,"CUSTEIO",IF(Q611='Tabelas auxiliares'!$A$236,"INVESTIMENTO","ERRO - VERIFICAR"))))</f>
        <v/>
      </c>
      <c r="S611" s="64" t="str">
        <f t="shared" si="19"/>
        <v/>
      </c>
    </row>
    <row r="612" spans="17:19" x14ac:dyDescent="0.25">
      <c r="Q612" s="51" t="str">
        <f t="shared" si="18"/>
        <v/>
      </c>
      <c r="R612" s="51" t="str">
        <f>IF(M612="","",IF(M612&lt;&gt;'Tabelas auxiliares'!$B$236,"FOLHA DE PESSOAL",IF(Q612='Tabelas auxiliares'!$A$237,"CUSTEIO",IF(Q612='Tabelas auxiliares'!$A$236,"INVESTIMENTO","ERRO - VERIFICAR"))))</f>
        <v/>
      </c>
      <c r="S612" s="64" t="str">
        <f t="shared" si="19"/>
        <v/>
      </c>
    </row>
    <row r="613" spans="17:19" x14ac:dyDescent="0.25">
      <c r="Q613" s="51" t="str">
        <f t="shared" si="18"/>
        <v/>
      </c>
      <c r="R613" s="51" t="str">
        <f>IF(M613="","",IF(M613&lt;&gt;'Tabelas auxiliares'!$B$236,"FOLHA DE PESSOAL",IF(Q613='Tabelas auxiliares'!$A$237,"CUSTEIO",IF(Q613='Tabelas auxiliares'!$A$236,"INVESTIMENTO","ERRO - VERIFICAR"))))</f>
        <v/>
      </c>
      <c r="S613" s="64" t="str">
        <f t="shared" si="19"/>
        <v/>
      </c>
    </row>
    <row r="614" spans="17:19" x14ac:dyDescent="0.25">
      <c r="Q614" s="51" t="str">
        <f t="shared" si="18"/>
        <v/>
      </c>
      <c r="R614" s="51" t="str">
        <f>IF(M614="","",IF(M614&lt;&gt;'Tabelas auxiliares'!$B$236,"FOLHA DE PESSOAL",IF(Q614='Tabelas auxiliares'!$A$237,"CUSTEIO",IF(Q614='Tabelas auxiliares'!$A$236,"INVESTIMENTO","ERRO - VERIFICAR"))))</f>
        <v/>
      </c>
      <c r="S614" s="64" t="str">
        <f t="shared" si="19"/>
        <v/>
      </c>
    </row>
    <row r="615" spans="17:19" x14ac:dyDescent="0.25">
      <c r="Q615" s="51" t="str">
        <f t="shared" si="18"/>
        <v/>
      </c>
      <c r="R615" s="51" t="str">
        <f>IF(M615="","",IF(M615&lt;&gt;'Tabelas auxiliares'!$B$236,"FOLHA DE PESSOAL",IF(Q615='Tabelas auxiliares'!$A$237,"CUSTEIO",IF(Q615='Tabelas auxiliares'!$A$236,"INVESTIMENTO","ERRO - VERIFICAR"))))</f>
        <v/>
      </c>
      <c r="S615" s="64" t="str">
        <f t="shared" si="19"/>
        <v/>
      </c>
    </row>
    <row r="616" spans="17:19" x14ac:dyDescent="0.25">
      <c r="Q616" s="51" t="str">
        <f t="shared" si="18"/>
        <v/>
      </c>
      <c r="R616" s="51" t="str">
        <f>IF(M616="","",IF(M616&lt;&gt;'Tabelas auxiliares'!$B$236,"FOLHA DE PESSOAL",IF(Q616='Tabelas auxiliares'!$A$237,"CUSTEIO",IF(Q616='Tabelas auxiliares'!$A$236,"INVESTIMENTO","ERRO - VERIFICAR"))))</f>
        <v/>
      </c>
      <c r="S616" s="64" t="str">
        <f t="shared" si="19"/>
        <v/>
      </c>
    </row>
    <row r="617" spans="17:19" x14ac:dyDescent="0.25">
      <c r="Q617" s="51" t="str">
        <f t="shared" si="18"/>
        <v/>
      </c>
      <c r="R617" s="51" t="str">
        <f>IF(M617="","",IF(M617&lt;&gt;'Tabelas auxiliares'!$B$236,"FOLHA DE PESSOAL",IF(Q617='Tabelas auxiliares'!$A$237,"CUSTEIO",IF(Q617='Tabelas auxiliares'!$A$236,"INVESTIMENTO","ERRO - VERIFICAR"))))</f>
        <v/>
      </c>
      <c r="S617" s="64" t="str">
        <f t="shared" si="19"/>
        <v/>
      </c>
    </row>
    <row r="618" spans="17:19" x14ac:dyDescent="0.25">
      <c r="Q618" s="51" t="str">
        <f t="shared" si="18"/>
        <v/>
      </c>
      <c r="R618" s="51" t="str">
        <f>IF(M618="","",IF(M618&lt;&gt;'Tabelas auxiliares'!$B$236,"FOLHA DE PESSOAL",IF(Q618='Tabelas auxiliares'!$A$237,"CUSTEIO",IF(Q618='Tabelas auxiliares'!$A$236,"INVESTIMENTO","ERRO - VERIFICAR"))))</f>
        <v/>
      </c>
      <c r="S618" s="64" t="str">
        <f t="shared" si="19"/>
        <v/>
      </c>
    </row>
    <row r="619" spans="17:19" x14ac:dyDescent="0.25">
      <c r="Q619" s="51" t="str">
        <f t="shared" si="18"/>
        <v/>
      </c>
      <c r="R619" s="51" t="str">
        <f>IF(M619="","",IF(M619&lt;&gt;'Tabelas auxiliares'!$B$236,"FOLHA DE PESSOAL",IF(Q619='Tabelas auxiliares'!$A$237,"CUSTEIO",IF(Q619='Tabelas auxiliares'!$A$236,"INVESTIMENTO","ERRO - VERIFICAR"))))</f>
        <v/>
      </c>
      <c r="S619" s="64" t="str">
        <f t="shared" si="19"/>
        <v/>
      </c>
    </row>
    <row r="620" spans="17:19" x14ac:dyDescent="0.25">
      <c r="Q620" s="51" t="str">
        <f t="shared" si="18"/>
        <v/>
      </c>
      <c r="R620" s="51" t="str">
        <f>IF(M620="","",IF(M620&lt;&gt;'Tabelas auxiliares'!$B$236,"FOLHA DE PESSOAL",IF(Q620='Tabelas auxiliares'!$A$237,"CUSTEIO",IF(Q620='Tabelas auxiliares'!$A$236,"INVESTIMENTO","ERRO - VERIFICAR"))))</f>
        <v/>
      </c>
      <c r="S620" s="64" t="str">
        <f t="shared" si="19"/>
        <v/>
      </c>
    </row>
    <row r="621" spans="17:19" x14ac:dyDescent="0.25">
      <c r="Q621" s="51" t="str">
        <f t="shared" si="18"/>
        <v/>
      </c>
      <c r="R621" s="51" t="str">
        <f>IF(M621="","",IF(M621&lt;&gt;'Tabelas auxiliares'!$B$236,"FOLHA DE PESSOAL",IF(Q621='Tabelas auxiliares'!$A$237,"CUSTEIO",IF(Q621='Tabelas auxiliares'!$A$236,"INVESTIMENTO","ERRO - VERIFICAR"))))</f>
        <v/>
      </c>
      <c r="S621" s="64" t="str">
        <f t="shared" si="19"/>
        <v/>
      </c>
    </row>
    <row r="622" spans="17:19" x14ac:dyDescent="0.25">
      <c r="Q622" s="51" t="str">
        <f t="shared" si="18"/>
        <v/>
      </c>
      <c r="R622" s="51" t="str">
        <f>IF(M622="","",IF(M622&lt;&gt;'Tabelas auxiliares'!$B$236,"FOLHA DE PESSOAL",IF(Q622='Tabelas auxiliares'!$A$237,"CUSTEIO",IF(Q622='Tabelas auxiliares'!$A$236,"INVESTIMENTO","ERRO - VERIFICAR"))))</f>
        <v/>
      </c>
      <c r="S622" s="64" t="str">
        <f t="shared" si="19"/>
        <v/>
      </c>
    </row>
    <row r="623" spans="17:19" x14ac:dyDescent="0.25">
      <c r="Q623" s="51" t="str">
        <f t="shared" si="18"/>
        <v/>
      </c>
      <c r="R623" s="51" t="str">
        <f>IF(M623="","",IF(M623&lt;&gt;'Tabelas auxiliares'!$B$236,"FOLHA DE PESSOAL",IF(Q623='Tabelas auxiliares'!$A$237,"CUSTEIO",IF(Q623='Tabelas auxiliares'!$A$236,"INVESTIMENTO","ERRO - VERIFICAR"))))</f>
        <v/>
      </c>
      <c r="S623" s="64" t="str">
        <f t="shared" si="19"/>
        <v/>
      </c>
    </row>
    <row r="624" spans="17:19" x14ac:dyDescent="0.25">
      <c r="Q624" s="51" t="str">
        <f t="shared" si="18"/>
        <v/>
      </c>
      <c r="R624" s="51" t="str">
        <f>IF(M624="","",IF(M624&lt;&gt;'Tabelas auxiliares'!$B$236,"FOLHA DE PESSOAL",IF(Q624='Tabelas auxiliares'!$A$237,"CUSTEIO",IF(Q624='Tabelas auxiliares'!$A$236,"INVESTIMENTO","ERRO - VERIFICAR"))))</f>
        <v/>
      </c>
      <c r="S624" s="64" t="str">
        <f t="shared" si="19"/>
        <v/>
      </c>
    </row>
    <row r="625" spans="17:19" x14ac:dyDescent="0.25">
      <c r="Q625" s="51" t="str">
        <f t="shared" si="18"/>
        <v/>
      </c>
      <c r="R625" s="51" t="str">
        <f>IF(M625="","",IF(M625&lt;&gt;'Tabelas auxiliares'!$B$236,"FOLHA DE PESSOAL",IF(Q625='Tabelas auxiliares'!$A$237,"CUSTEIO",IF(Q625='Tabelas auxiliares'!$A$236,"INVESTIMENTO","ERRO - VERIFICAR"))))</f>
        <v/>
      </c>
      <c r="S625" s="64" t="str">
        <f t="shared" si="19"/>
        <v/>
      </c>
    </row>
    <row r="626" spans="17:19" x14ac:dyDescent="0.25">
      <c r="Q626" s="51" t="str">
        <f t="shared" si="18"/>
        <v/>
      </c>
      <c r="R626" s="51" t="str">
        <f>IF(M626="","",IF(M626&lt;&gt;'Tabelas auxiliares'!$B$236,"FOLHA DE PESSOAL",IF(Q626='Tabelas auxiliares'!$A$237,"CUSTEIO",IF(Q626='Tabelas auxiliares'!$A$236,"INVESTIMENTO","ERRO - VERIFICAR"))))</f>
        <v/>
      </c>
      <c r="S626" s="64" t="str">
        <f t="shared" si="19"/>
        <v/>
      </c>
    </row>
    <row r="627" spans="17:19" x14ac:dyDescent="0.25">
      <c r="Q627" s="51" t="str">
        <f t="shared" si="18"/>
        <v/>
      </c>
      <c r="R627" s="51" t="str">
        <f>IF(M627="","",IF(M627&lt;&gt;'Tabelas auxiliares'!$B$236,"FOLHA DE PESSOAL",IF(Q627='Tabelas auxiliares'!$A$237,"CUSTEIO",IF(Q627='Tabelas auxiliares'!$A$236,"INVESTIMENTO","ERRO - VERIFICAR"))))</f>
        <v/>
      </c>
      <c r="S627" s="64" t="str">
        <f t="shared" si="19"/>
        <v/>
      </c>
    </row>
    <row r="628" spans="17:19" x14ac:dyDescent="0.25">
      <c r="Q628" s="51" t="str">
        <f t="shared" si="18"/>
        <v/>
      </c>
      <c r="R628" s="51" t="str">
        <f>IF(M628="","",IF(M628&lt;&gt;'Tabelas auxiliares'!$B$236,"FOLHA DE PESSOAL",IF(Q628='Tabelas auxiliares'!$A$237,"CUSTEIO",IF(Q628='Tabelas auxiliares'!$A$236,"INVESTIMENTO","ERRO - VERIFICAR"))))</f>
        <v/>
      </c>
      <c r="S628" s="64" t="str">
        <f t="shared" si="19"/>
        <v/>
      </c>
    </row>
    <row r="629" spans="17:19" x14ac:dyDescent="0.25">
      <c r="Q629" s="51" t="str">
        <f t="shared" si="18"/>
        <v/>
      </c>
      <c r="R629" s="51" t="str">
        <f>IF(M629="","",IF(M629&lt;&gt;'Tabelas auxiliares'!$B$236,"FOLHA DE PESSOAL",IF(Q629='Tabelas auxiliares'!$A$237,"CUSTEIO",IF(Q629='Tabelas auxiliares'!$A$236,"INVESTIMENTO","ERRO - VERIFICAR"))))</f>
        <v/>
      </c>
      <c r="S629" s="64" t="str">
        <f t="shared" si="19"/>
        <v/>
      </c>
    </row>
    <row r="630" spans="17:19" x14ac:dyDescent="0.25">
      <c r="Q630" s="51" t="str">
        <f t="shared" si="18"/>
        <v/>
      </c>
      <c r="R630" s="51" t="str">
        <f>IF(M630="","",IF(M630&lt;&gt;'Tabelas auxiliares'!$B$236,"FOLHA DE PESSOAL",IF(Q630='Tabelas auxiliares'!$A$237,"CUSTEIO",IF(Q630='Tabelas auxiliares'!$A$236,"INVESTIMENTO","ERRO - VERIFICAR"))))</f>
        <v/>
      </c>
      <c r="S630" s="64" t="str">
        <f t="shared" si="19"/>
        <v/>
      </c>
    </row>
    <row r="631" spans="17:19" x14ac:dyDescent="0.25">
      <c r="Q631" s="51" t="str">
        <f t="shared" si="18"/>
        <v/>
      </c>
      <c r="R631" s="51" t="str">
        <f>IF(M631="","",IF(M631&lt;&gt;'Tabelas auxiliares'!$B$236,"FOLHA DE PESSOAL",IF(Q631='Tabelas auxiliares'!$A$237,"CUSTEIO",IF(Q631='Tabelas auxiliares'!$A$236,"INVESTIMENTO","ERRO - VERIFICAR"))))</f>
        <v/>
      </c>
      <c r="S631" s="64" t="str">
        <f t="shared" si="19"/>
        <v/>
      </c>
    </row>
    <row r="632" spans="17:19" x14ac:dyDescent="0.25">
      <c r="Q632" s="51" t="str">
        <f t="shared" si="18"/>
        <v/>
      </c>
      <c r="R632" s="51" t="str">
        <f>IF(M632="","",IF(M632&lt;&gt;'Tabelas auxiliares'!$B$236,"FOLHA DE PESSOAL",IF(Q632='Tabelas auxiliares'!$A$237,"CUSTEIO",IF(Q632='Tabelas auxiliares'!$A$236,"INVESTIMENTO","ERRO - VERIFICAR"))))</f>
        <v/>
      </c>
      <c r="S632" s="64" t="str">
        <f t="shared" si="19"/>
        <v/>
      </c>
    </row>
    <row r="633" spans="17:19" x14ac:dyDescent="0.25">
      <c r="Q633" s="51" t="str">
        <f t="shared" si="18"/>
        <v/>
      </c>
      <c r="R633" s="51" t="str">
        <f>IF(M633="","",IF(M633&lt;&gt;'Tabelas auxiliares'!$B$236,"FOLHA DE PESSOAL",IF(Q633='Tabelas auxiliares'!$A$237,"CUSTEIO",IF(Q633='Tabelas auxiliares'!$A$236,"INVESTIMENTO","ERRO - VERIFICAR"))))</f>
        <v/>
      </c>
      <c r="S633" s="64" t="str">
        <f t="shared" si="19"/>
        <v/>
      </c>
    </row>
    <row r="634" spans="17:19" x14ac:dyDescent="0.25">
      <c r="Q634" s="51" t="str">
        <f t="shared" si="18"/>
        <v/>
      </c>
      <c r="R634" s="51" t="str">
        <f>IF(M634="","",IF(M634&lt;&gt;'Tabelas auxiliares'!$B$236,"FOLHA DE PESSOAL",IF(Q634='Tabelas auxiliares'!$A$237,"CUSTEIO",IF(Q634='Tabelas auxiliares'!$A$236,"INVESTIMENTO","ERRO - VERIFICAR"))))</f>
        <v/>
      </c>
      <c r="S634" s="64" t="str">
        <f t="shared" si="19"/>
        <v/>
      </c>
    </row>
    <row r="635" spans="17:19" x14ac:dyDescent="0.25">
      <c r="Q635" s="51" t="str">
        <f t="shared" si="18"/>
        <v/>
      </c>
      <c r="R635" s="51" t="str">
        <f>IF(M635="","",IF(M635&lt;&gt;'Tabelas auxiliares'!$B$236,"FOLHA DE PESSOAL",IF(Q635='Tabelas auxiliares'!$A$237,"CUSTEIO",IF(Q635='Tabelas auxiliares'!$A$236,"INVESTIMENTO","ERRO - VERIFICAR"))))</f>
        <v/>
      </c>
      <c r="S635" s="64" t="str">
        <f t="shared" si="19"/>
        <v/>
      </c>
    </row>
    <row r="636" spans="17:19" x14ac:dyDescent="0.25">
      <c r="Q636" s="51" t="str">
        <f t="shared" si="18"/>
        <v/>
      </c>
      <c r="R636" s="51" t="str">
        <f>IF(M636="","",IF(M636&lt;&gt;'Tabelas auxiliares'!$B$236,"FOLHA DE PESSOAL",IF(Q636='Tabelas auxiliares'!$A$237,"CUSTEIO",IF(Q636='Tabelas auxiliares'!$A$236,"INVESTIMENTO","ERRO - VERIFICAR"))))</f>
        <v/>
      </c>
      <c r="S636" s="64" t="str">
        <f t="shared" si="19"/>
        <v/>
      </c>
    </row>
    <row r="637" spans="17:19" x14ac:dyDescent="0.25">
      <c r="Q637" s="51" t="str">
        <f t="shared" si="18"/>
        <v/>
      </c>
      <c r="R637" s="51" t="str">
        <f>IF(M637="","",IF(M637&lt;&gt;'Tabelas auxiliares'!$B$236,"FOLHA DE PESSOAL",IF(Q637='Tabelas auxiliares'!$A$237,"CUSTEIO",IF(Q637='Tabelas auxiliares'!$A$236,"INVESTIMENTO","ERRO - VERIFICAR"))))</f>
        <v/>
      </c>
      <c r="S637" s="64" t="str">
        <f t="shared" si="19"/>
        <v/>
      </c>
    </row>
    <row r="638" spans="17:19" x14ac:dyDescent="0.25">
      <c r="Q638" s="51" t="str">
        <f t="shared" si="18"/>
        <v/>
      </c>
      <c r="R638" s="51" t="str">
        <f>IF(M638="","",IF(M638&lt;&gt;'Tabelas auxiliares'!$B$236,"FOLHA DE PESSOAL",IF(Q638='Tabelas auxiliares'!$A$237,"CUSTEIO",IF(Q638='Tabelas auxiliares'!$A$236,"INVESTIMENTO","ERRO - VERIFICAR"))))</f>
        <v/>
      </c>
      <c r="S638" s="64" t="str">
        <f t="shared" si="19"/>
        <v/>
      </c>
    </row>
    <row r="639" spans="17:19" x14ac:dyDescent="0.25">
      <c r="Q639" s="51" t="str">
        <f t="shared" si="18"/>
        <v/>
      </c>
      <c r="R639" s="51" t="str">
        <f>IF(M639="","",IF(M639&lt;&gt;'Tabelas auxiliares'!$B$236,"FOLHA DE PESSOAL",IF(Q639='Tabelas auxiliares'!$A$237,"CUSTEIO",IF(Q639='Tabelas auxiliares'!$A$236,"INVESTIMENTO","ERRO - VERIFICAR"))))</f>
        <v/>
      </c>
      <c r="S639" s="64" t="str">
        <f t="shared" si="19"/>
        <v/>
      </c>
    </row>
    <row r="640" spans="17:19" x14ac:dyDescent="0.25">
      <c r="Q640" s="51" t="str">
        <f t="shared" si="18"/>
        <v/>
      </c>
      <c r="R640" s="51" t="str">
        <f>IF(M640="","",IF(M640&lt;&gt;'Tabelas auxiliares'!$B$236,"FOLHA DE PESSOAL",IF(Q640='Tabelas auxiliares'!$A$237,"CUSTEIO",IF(Q640='Tabelas auxiliares'!$A$236,"INVESTIMENTO","ERRO - VERIFICAR"))))</f>
        <v/>
      </c>
      <c r="S640" s="64" t="str">
        <f t="shared" si="19"/>
        <v/>
      </c>
    </row>
    <row r="641" spans="17:19" x14ac:dyDescent="0.25">
      <c r="Q641" s="51" t="str">
        <f t="shared" si="18"/>
        <v/>
      </c>
      <c r="R641" s="51" t="str">
        <f>IF(M641="","",IF(M641&lt;&gt;'Tabelas auxiliares'!$B$236,"FOLHA DE PESSOAL",IF(Q641='Tabelas auxiliares'!$A$237,"CUSTEIO",IF(Q641='Tabelas auxiliares'!$A$236,"INVESTIMENTO","ERRO - VERIFICAR"))))</f>
        <v/>
      </c>
      <c r="S641" s="64" t="str">
        <f t="shared" si="19"/>
        <v/>
      </c>
    </row>
    <row r="642" spans="17:19" x14ac:dyDescent="0.25">
      <c r="Q642" s="51" t="str">
        <f t="shared" si="18"/>
        <v/>
      </c>
      <c r="R642" s="51" t="str">
        <f>IF(M642="","",IF(M642&lt;&gt;'Tabelas auxiliares'!$B$236,"FOLHA DE PESSOAL",IF(Q642='Tabelas auxiliares'!$A$237,"CUSTEIO",IF(Q642='Tabelas auxiliares'!$A$236,"INVESTIMENTO","ERRO - VERIFICAR"))))</f>
        <v/>
      </c>
      <c r="S642" s="64" t="str">
        <f t="shared" si="19"/>
        <v/>
      </c>
    </row>
    <row r="643" spans="17:19" x14ac:dyDescent="0.25">
      <c r="Q643" s="51" t="str">
        <f t="shared" si="18"/>
        <v/>
      </c>
      <c r="R643" s="51" t="str">
        <f>IF(M643="","",IF(M643&lt;&gt;'Tabelas auxiliares'!$B$236,"FOLHA DE PESSOAL",IF(Q643='Tabelas auxiliares'!$A$237,"CUSTEIO",IF(Q643='Tabelas auxiliares'!$A$236,"INVESTIMENTO","ERRO - VERIFICAR"))))</f>
        <v/>
      </c>
      <c r="S643" s="64" t="str">
        <f t="shared" si="19"/>
        <v/>
      </c>
    </row>
    <row r="644" spans="17:19" x14ac:dyDescent="0.25">
      <c r="Q644" s="51" t="str">
        <f t="shared" ref="Q644:Q707" si="20">LEFT(O644,1)</f>
        <v/>
      </c>
      <c r="R644" s="51" t="str">
        <f>IF(M644="","",IF(M644&lt;&gt;'Tabelas auxiliares'!$B$236,"FOLHA DE PESSOAL",IF(Q644='Tabelas auxiliares'!$A$237,"CUSTEIO",IF(Q644='Tabelas auxiliares'!$A$236,"INVESTIMENTO","ERRO - VERIFICAR"))))</f>
        <v/>
      </c>
      <c r="S644" s="64" t="str">
        <f t="shared" si="19"/>
        <v/>
      </c>
    </row>
    <row r="645" spans="17:19" x14ac:dyDescent="0.25">
      <c r="Q645" s="51" t="str">
        <f t="shared" si="20"/>
        <v/>
      </c>
      <c r="R645" s="51" t="str">
        <f>IF(M645="","",IF(M645&lt;&gt;'Tabelas auxiliares'!$B$236,"FOLHA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IF(M646="","",IF(M646&lt;&gt;'Tabelas auxiliares'!$B$236,"FOLHA DE PESSOAL",IF(Q646='Tabelas auxiliares'!$A$237,"CUSTEIO",IF(Q646='Tabelas auxiliares'!$A$236,"INVESTIMENTO","ERRO - VERIFICAR"))))</f>
        <v/>
      </c>
      <c r="S646" s="64" t="str">
        <f t="shared" si="21"/>
        <v/>
      </c>
    </row>
    <row r="647" spans="17:19" x14ac:dyDescent="0.25">
      <c r="Q647" s="51" t="str">
        <f t="shared" si="20"/>
        <v/>
      </c>
      <c r="R647" s="51" t="str">
        <f>IF(M647="","",IF(M647&lt;&gt;'Tabelas auxiliares'!$B$236,"FOLHA DE PESSOAL",IF(Q647='Tabelas auxiliares'!$A$237,"CUSTEIO",IF(Q647='Tabelas auxiliares'!$A$236,"INVESTIMENTO","ERRO - VERIFICAR"))))</f>
        <v/>
      </c>
      <c r="S647" s="64" t="str">
        <f t="shared" si="21"/>
        <v/>
      </c>
    </row>
    <row r="648" spans="17:19" x14ac:dyDescent="0.25">
      <c r="Q648" s="51" t="str">
        <f t="shared" si="20"/>
        <v/>
      </c>
      <c r="R648" s="51" t="str">
        <f>IF(M648="","",IF(M648&lt;&gt;'Tabelas auxiliares'!$B$236,"FOLHA DE PESSOAL",IF(Q648='Tabelas auxiliares'!$A$237,"CUSTEIO",IF(Q648='Tabelas auxiliares'!$A$236,"INVESTIMENTO","ERRO - VERIFICAR"))))</f>
        <v/>
      </c>
      <c r="S648" s="64" t="str">
        <f t="shared" si="21"/>
        <v/>
      </c>
    </row>
    <row r="649" spans="17:19" x14ac:dyDescent="0.25">
      <c r="Q649" s="51" t="str">
        <f t="shared" si="20"/>
        <v/>
      </c>
      <c r="R649" s="51" t="str">
        <f>IF(M649="","",IF(M649&lt;&gt;'Tabelas auxiliares'!$B$236,"FOLHA DE PESSOAL",IF(Q649='Tabelas auxiliares'!$A$237,"CUSTEIO",IF(Q649='Tabelas auxiliares'!$A$236,"INVESTIMENTO","ERRO - VERIFICAR"))))</f>
        <v/>
      </c>
      <c r="S649" s="64" t="str">
        <f t="shared" si="21"/>
        <v/>
      </c>
    </row>
    <row r="650" spans="17:19" x14ac:dyDescent="0.25">
      <c r="Q650" s="51" t="str">
        <f t="shared" si="20"/>
        <v/>
      </c>
      <c r="R650" s="51" t="str">
        <f>IF(M650="","",IF(M650&lt;&gt;'Tabelas auxiliares'!$B$236,"FOLHA DE PESSOAL",IF(Q650='Tabelas auxiliares'!$A$237,"CUSTEIO",IF(Q650='Tabelas auxiliares'!$A$236,"INVESTIMENTO","ERRO - VERIFICAR"))))</f>
        <v/>
      </c>
      <c r="S650" s="64" t="str">
        <f t="shared" si="21"/>
        <v/>
      </c>
    </row>
    <row r="651" spans="17:19" x14ac:dyDescent="0.25">
      <c r="Q651" s="51" t="str">
        <f t="shared" si="20"/>
        <v/>
      </c>
      <c r="R651" s="51" t="str">
        <f>IF(M651="","",IF(M651&lt;&gt;'Tabelas auxiliares'!$B$236,"FOLHA DE PESSOAL",IF(Q651='Tabelas auxiliares'!$A$237,"CUSTEIO",IF(Q651='Tabelas auxiliares'!$A$236,"INVESTIMENTO","ERRO - VERIFICAR"))))</f>
        <v/>
      </c>
      <c r="S651" s="64" t="str">
        <f t="shared" si="21"/>
        <v/>
      </c>
    </row>
    <row r="652" spans="17:19" x14ac:dyDescent="0.25">
      <c r="Q652" s="51" t="str">
        <f t="shared" si="20"/>
        <v/>
      </c>
      <c r="R652" s="51" t="str">
        <f>IF(M652="","",IF(M652&lt;&gt;'Tabelas auxiliares'!$B$236,"FOLHA DE PESSOAL",IF(Q652='Tabelas auxiliares'!$A$237,"CUSTEIO",IF(Q652='Tabelas auxiliares'!$A$236,"INVESTIMENTO","ERRO - VERIFICAR"))))</f>
        <v/>
      </c>
      <c r="S652" s="64" t="str">
        <f t="shared" si="21"/>
        <v/>
      </c>
    </row>
    <row r="653" spans="17:19" x14ac:dyDescent="0.25">
      <c r="Q653" s="51" t="str">
        <f t="shared" si="20"/>
        <v/>
      </c>
      <c r="R653" s="51" t="str">
        <f>IF(M653="","",IF(M653&lt;&gt;'Tabelas auxiliares'!$B$236,"FOLHA DE PESSOAL",IF(Q653='Tabelas auxiliares'!$A$237,"CUSTEIO",IF(Q653='Tabelas auxiliares'!$A$236,"INVESTIMENTO","ERRO - VERIFICAR"))))</f>
        <v/>
      </c>
      <c r="S653" s="64" t="str">
        <f t="shared" si="21"/>
        <v/>
      </c>
    </row>
    <row r="654" spans="17:19" x14ac:dyDescent="0.25">
      <c r="Q654" s="51" t="str">
        <f t="shared" si="20"/>
        <v/>
      </c>
      <c r="R654" s="51" t="str">
        <f>IF(M654="","",IF(M654&lt;&gt;'Tabelas auxiliares'!$B$236,"FOLHA DE PESSOAL",IF(Q654='Tabelas auxiliares'!$A$237,"CUSTEIO",IF(Q654='Tabelas auxiliares'!$A$236,"INVESTIMENTO","ERRO - VERIFICAR"))))</f>
        <v/>
      </c>
      <c r="S654" s="64" t="str">
        <f t="shared" si="21"/>
        <v/>
      </c>
    </row>
    <row r="655" spans="17:19" x14ac:dyDescent="0.25">
      <c r="Q655" s="51" t="str">
        <f t="shared" si="20"/>
        <v/>
      </c>
      <c r="R655" s="51" t="str">
        <f>IF(M655="","",IF(M655&lt;&gt;'Tabelas auxiliares'!$B$236,"FOLHA DE PESSOAL",IF(Q655='Tabelas auxiliares'!$A$237,"CUSTEIO",IF(Q655='Tabelas auxiliares'!$A$236,"INVESTIMENTO","ERRO - VERIFICAR"))))</f>
        <v/>
      </c>
      <c r="S655" s="64" t="str">
        <f t="shared" si="21"/>
        <v/>
      </c>
    </row>
    <row r="656" spans="17:19" x14ac:dyDescent="0.25">
      <c r="Q656" s="51" t="str">
        <f t="shared" si="20"/>
        <v/>
      </c>
      <c r="R656" s="51" t="str">
        <f>IF(M656="","",IF(M656&lt;&gt;'Tabelas auxiliares'!$B$236,"FOLHA DE PESSOAL",IF(Q656='Tabelas auxiliares'!$A$237,"CUSTEIO",IF(Q656='Tabelas auxiliares'!$A$236,"INVESTIMENTO","ERRO - VERIFICAR"))))</f>
        <v/>
      </c>
      <c r="S656" s="64" t="str">
        <f t="shared" si="21"/>
        <v/>
      </c>
    </row>
    <row r="657" spans="17:19" x14ac:dyDescent="0.25">
      <c r="Q657" s="51" t="str">
        <f t="shared" si="20"/>
        <v/>
      </c>
      <c r="R657" s="51" t="str">
        <f>IF(M657="","",IF(M657&lt;&gt;'Tabelas auxiliares'!$B$236,"FOLHA DE PESSOAL",IF(Q657='Tabelas auxiliares'!$A$237,"CUSTEIO",IF(Q657='Tabelas auxiliares'!$A$236,"INVESTIMENTO","ERRO - VERIFICAR"))))</f>
        <v/>
      </c>
      <c r="S657" s="64" t="str">
        <f t="shared" si="21"/>
        <v/>
      </c>
    </row>
    <row r="658" spans="17:19" x14ac:dyDescent="0.25">
      <c r="Q658" s="51" t="str">
        <f t="shared" si="20"/>
        <v/>
      </c>
      <c r="R658" s="51" t="str">
        <f>IF(M658="","",IF(M658&lt;&gt;'Tabelas auxiliares'!$B$236,"FOLHA DE PESSOAL",IF(Q658='Tabelas auxiliares'!$A$237,"CUSTEIO",IF(Q658='Tabelas auxiliares'!$A$236,"INVESTIMENTO","ERRO - VERIFICAR"))))</f>
        <v/>
      </c>
      <c r="S658" s="64" t="str">
        <f t="shared" si="21"/>
        <v/>
      </c>
    </row>
    <row r="659" spans="17:19" x14ac:dyDescent="0.25">
      <c r="Q659" s="51" t="str">
        <f t="shared" si="20"/>
        <v/>
      </c>
      <c r="R659" s="51" t="str">
        <f>IF(M659="","",IF(M659&lt;&gt;'Tabelas auxiliares'!$B$236,"FOLHA DE PESSOAL",IF(Q659='Tabelas auxiliares'!$A$237,"CUSTEIO",IF(Q659='Tabelas auxiliares'!$A$236,"INVESTIMENTO","ERRO - VERIFICAR"))))</f>
        <v/>
      </c>
      <c r="S659" s="64" t="str">
        <f t="shared" si="21"/>
        <v/>
      </c>
    </row>
    <row r="660" spans="17:19" x14ac:dyDescent="0.25">
      <c r="Q660" s="51" t="str">
        <f t="shared" si="20"/>
        <v/>
      </c>
      <c r="R660" s="51" t="str">
        <f>IF(M660="","",IF(M660&lt;&gt;'Tabelas auxiliares'!$B$236,"FOLHA DE PESSOAL",IF(Q660='Tabelas auxiliares'!$A$237,"CUSTEIO",IF(Q660='Tabelas auxiliares'!$A$236,"INVESTIMENTO","ERRO - VERIFICAR"))))</f>
        <v/>
      </c>
      <c r="S660" s="64" t="str">
        <f t="shared" si="21"/>
        <v/>
      </c>
    </row>
    <row r="661" spans="17:19" x14ac:dyDescent="0.25">
      <c r="Q661" s="51" t="str">
        <f t="shared" si="20"/>
        <v/>
      </c>
      <c r="R661" s="51" t="str">
        <f>IF(M661="","",IF(M661&lt;&gt;'Tabelas auxiliares'!$B$236,"FOLHA DE PESSOAL",IF(Q661='Tabelas auxiliares'!$A$237,"CUSTEIO",IF(Q661='Tabelas auxiliares'!$A$236,"INVESTIMENTO","ERRO - VERIFICAR"))))</f>
        <v/>
      </c>
      <c r="S661" s="64" t="str">
        <f t="shared" si="21"/>
        <v/>
      </c>
    </row>
    <row r="662" spans="17:19" x14ac:dyDescent="0.25">
      <c r="Q662" s="51" t="str">
        <f t="shared" si="20"/>
        <v/>
      </c>
      <c r="R662" s="51" t="str">
        <f>IF(M662="","",IF(M662&lt;&gt;'Tabelas auxiliares'!$B$236,"FOLHA DE PESSOAL",IF(Q662='Tabelas auxiliares'!$A$237,"CUSTEIO",IF(Q662='Tabelas auxiliares'!$A$236,"INVESTIMENTO","ERRO - VERIFICAR"))))</f>
        <v/>
      </c>
      <c r="S662" s="64" t="str">
        <f t="shared" si="21"/>
        <v/>
      </c>
    </row>
    <row r="663" spans="17:19" x14ac:dyDescent="0.25">
      <c r="Q663" s="51" t="str">
        <f t="shared" si="20"/>
        <v/>
      </c>
      <c r="R663" s="51" t="str">
        <f>IF(M663="","",IF(M663&lt;&gt;'Tabelas auxiliares'!$B$236,"FOLHA DE PESSOAL",IF(Q663='Tabelas auxiliares'!$A$237,"CUSTEIO",IF(Q663='Tabelas auxiliares'!$A$236,"INVESTIMENTO","ERRO - VERIFICAR"))))</f>
        <v/>
      </c>
      <c r="S663" s="64" t="str">
        <f t="shared" si="21"/>
        <v/>
      </c>
    </row>
    <row r="664" spans="17:19" x14ac:dyDescent="0.25">
      <c r="Q664" s="51" t="str">
        <f t="shared" si="20"/>
        <v/>
      </c>
      <c r="R664" s="51" t="str">
        <f>IF(M664="","",IF(M664&lt;&gt;'Tabelas auxiliares'!$B$236,"FOLHA DE PESSOAL",IF(Q664='Tabelas auxiliares'!$A$237,"CUSTEIO",IF(Q664='Tabelas auxiliares'!$A$236,"INVESTIMENTO","ERRO - VERIFICAR"))))</f>
        <v/>
      </c>
      <c r="S664" s="64" t="str">
        <f t="shared" si="21"/>
        <v/>
      </c>
    </row>
    <row r="665" spans="17:19" x14ac:dyDescent="0.25">
      <c r="Q665" s="51" t="str">
        <f t="shared" si="20"/>
        <v/>
      </c>
      <c r="R665" s="51" t="str">
        <f>IF(M665="","",IF(M665&lt;&gt;'Tabelas auxiliares'!$B$236,"FOLHA DE PESSOAL",IF(Q665='Tabelas auxiliares'!$A$237,"CUSTEIO",IF(Q665='Tabelas auxiliares'!$A$236,"INVESTIMENTO","ERRO - VERIFICAR"))))</f>
        <v/>
      </c>
      <c r="S665" s="64" t="str">
        <f t="shared" si="21"/>
        <v/>
      </c>
    </row>
    <row r="666" spans="17:19" x14ac:dyDescent="0.25">
      <c r="Q666" s="51" t="str">
        <f t="shared" si="20"/>
        <v/>
      </c>
      <c r="R666" s="51" t="str">
        <f>IF(M666="","",IF(M666&lt;&gt;'Tabelas auxiliares'!$B$236,"FOLHA DE PESSOAL",IF(Q666='Tabelas auxiliares'!$A$237,"CUSTEIO",IF(Q666='Tabelas auxiliares'!$A$236,"INVESTIMENTO","ERRO - VERIFICAR"))))</f>
        <v/>
      </c>
      <c r="S666" s="64" t="str">
        <f t="shared" si="21"/>
        <v/>
      </c>
    </row>
    <row r="667" spans="17:19" x14ac:dyDescent="0.25">
      <c r="Q667" s="51" t="str">
        <f t="shared" si="20"/>
        <v/>
      </c>
      <c r="R667" s="51" t="str">
        <f>IF(M667="","",IF(M667&lt;&gt;'Tabelas auxiliares'!$B$236,"FOLHA DE PESSOAL",IF(Q667='Tabelas auxiliares'!$A$237,"CUSTEIO",IF(Q667='Tabelas auxiliares'!$A$236,"INVESTIMENTO","ERRO - VERIFICAR"))))</f>
        <v/>
      </c>
      <c r="S667" s="64" t="str">
        <f t="shared" si="21"/>
        <v/>
      </c>
    </row>
    <row r="668" spans="17:19" x14ac:dyDescent="0.25">
      <c r="Q668" s="51" t="str">
        <f t="shared" si="20"/>
        <v/>
      </c>
      <c r="R668" s="51" t="str">
        <f>IF(M668="","",IF(M668&lt;&gt;'Tabelas auxiliares'!$B$236,"FOLHA DE PESSOAL",IF(Q668='Tabelas auxiliares'!$A$237,"CUSTEIO",IF(Q668='Tabelas auxiliares'!$A$236,"INVESTIMENTO","ERRO - VERIFICAR"))))</f>
        <v/>
      </c>
      <c r="S668" s="64" t="str">
        <f t="shared" si="21"/>
        <v/>
      </c>
    </row>
    <row r="669" spans="17:19" x14ac:dyDescent="0.25">
      <c r="Q669" s="51" t="str">
        <f t="shared" si="20"/>
        <v/>
      </c>
      <c r="R669" s="51" t="str">
        <f>IF(M669="","",IF(M669&lt;&gt;'Tabelas auxiliares'!$B$236,"FOLHA DE PESSOAL",IF(Q669='Tabelas auxiliares'!$A$237,"CUSTEIO",IF(Q669='Tabelas auxiliares'!$A$236,"INVESTIMENTO","ERRO - VERIFICAR"))))</f>
        <v/>
      </c>
      <c r="S669" s="64" t="str">
        <f t="shared" si="21"/>
        <v/>
      </c>
    </row>
    <row r="670" spans="17:19" x14ac:dyDescent="0.25">
      <c r="Q670" s="51" t="str">
        <f t="shared" si="20"/>
        <v/>
      </c>
      <c r="R670" s="51" t="str">
        <f>IF(M670="","",IF(M670&lt;&gt;'Tabelas auxiliares'!$B$236,"FOLHA DE PESSOAL",IF(Q670='Tabelas auxiliares'!$A$237,"CUSTEIO",IF(Q670='Tabelas auxiliares'!$A$236,"INVESTIMENTO","ERRO - VERIFICAR"))))</f>
        <v/>
      </c>
      <c r="S670" s="64" t="str">
        <f t="shared" si="21"/>
        <v/>
      </c>
    </row>
    <row r="671" spans="17:19" x14ac:dyDescent="0.25">
      <c r="Q671" s="51" t="str">
        <f t="shared" si="20"/>
        <v/>
      </c>
      <c r="R671" s="51" t="str">
        <f>IF(M671="","",IF(M671&lt;&gt;'Tabelas auxiliares'!$B$236,"FOLHA DE PESSOAL",IF(Q671='Tabelas auxiliares'!$A$237,"CUSTEIO",IF(Q671='Tabelas auxiliares'!$A$236,"INVESTIMENTO","ERRO - VERIFICAR"))))</f>
        <v/>
      </c>
      <c r="S671" s="64" t="str">
        <f t="shared" si="21"/>
        <v/>
      </c>
    </row>
    <row r="672" spans="17:19" x14ac:dyDescent="0.25">
      <c r="Q672" s="51" t="str">
        <f t="shared" si="20"/>
        <v/>
      </c>
      <c r="R672" s="51" t="str">
        <f>IF(M672="","",IF(M672&lt;&gt;'Tabelas auxiliares'!$B$236,"FOLHA DE PESSOAL",IF(Q672='Tabelas auxiliares'!$A$237,"CUSTEIO",IF(Q672='Tabelas auxiliares'!$A$236,"INVESTIMENTO","ERRO - VERIFICAR"))))</f>
        <v/>
      </c>
      <c r="S672" s="64" t="str">
        <f t="shared" si="21"/>
        <v/>
      </c>
    </row>
    <row r="673" spans="17:19" x14ac:dyDescent="0.25">
      <c r="Q673" s="51" t="str">
        <f t="shared" si="20"/>
        <v/>
      </c>
      <c r="R673" s="51" t="str">
        <f>IF(M673="","",IF(M673&lt;&gt;'Tabelas auxiliares'!$B$236,"FOLHA DE PESSOAL",IF(Q673='Tabelas auxiliares'!$A$237,"CUSTEIO",IF(Q673='Tabelas auxiliares'!$A$236,"INVESTIMENTO","ERRO - VERIFICAR"))))</f>
        <v/>
      </c>
      <c r="S673" s="64" t="str">
        <f t="shared" si="21"/>
        <v/>
      </c>
    </row>
    <row r="674" spans="17:19" x14ac:dyDescent="0.25">
      <c r="Q674" s="51" t="str">
        <f t="shared" si="20"/>
        <v/>
      </c>
      <c r="R674" s="51" t="str">
        <f>IF(M674="","",IF(M674&lt;&gt;'Tabelas auxiliares'!$B$236,"FOLHA DE PESSOAL",IF(Q674='Tabelas auxiliares'!$A$237,"CUSTEIO",IF(Q674='Tabelas auxiliares'!$A$236,"INVESTIMENTO","ERRO - VERIFICAR"))))</f>
        <v/>
      </c>
      <c r="S674" s="64" t="str">
        <f t="shared" si="21"/>
        <v/>
      </c>
    </row>
    <row r="675" spans="17:19" x14ac:dyDescent="0.25">
      <c r="Q675" s="51" t="str">
        <f t="shared" si="20"/>
        <v/>
      </c>
      <c r="R675" s="51" t="str">
        <f>IF(M675="","",IF(M675&lt;&gt;'Tabelas auxiliares'!$B$236,"FOLHA DE PESSOAL",IF(Q675='Tabelas auxiliares'!$A$237,"CUSTEIO",IF(Q675='Tabelas auxiliares'!$A$236,"INVESTIMENTO","ERRO - VERIFICAR"))))</f>
        <v/>
      </c>
      <c r="S675" s="64" t="str">
        <f t="shared" si="21"/>
        <v/>
      </c>
    </row>
    <row r="676" spans="17:19" x14ac:dyDescent="0.25">
      <c r="Q676" s="51" t="str">
        <f t="shared" si="20"/>
        <v/>
      </c>
      <c r="R676" s="51" t="str">
        <f>IF(M676="","",IF(M676&lt;&gt;'Tabelas auxiliares'!$B$236,"FOLHA DE PESSOAL",IF(Q676='Tabelas auxiliares'!$A$237,"CUSTEIO",IF(Q676='Tabelas auxiliares'!$A$236,"INVESTIMENTO","ERRO - VERIFICAR"))))</f>
        <v/>
      </c>
      <c r="S676" s="64" t="str">
        <f t="shared" si="21"/>
        <v/>
      </c>
    </row>
    <row r="677" spans="17:19" x14ac:dyDescent="0.25">
      <c r="Q677" s="51" t="str">
        <f t="shared" si="20"/>
        <v/>
      </c>
      <c r="R677" s="51" t="str">
        <f>IF(M677="","",IF(M677&lt;&gt;'Tabelas auxiliares'!$B$236,"FOLHA DE PESSOAL",IF(Q677='Tabelas auxiliares'!$A$237,"CUSTEIO",IF(Q677='Tabelas auxiliares'!$A$236,"INVESTIMENTO","ERRO - VERIFICAR"))))</f>
        <v/>
      </c>
      <c r="S677" s="64" t="str">
        <f t="shared" si="21"/>
        <v/>
      </c>
    </row>
    <row r="678" spans="17:19" x14ac:dyDescent="0.25">
      <c r="Q678" s="51" t="str">
        <f t="shared" si="20"/>
        <v/>
      </c>
      <c r="R678" s="51" t="str">
        <f>IF(M678="","",IF(M678&lt;&gt;'Tabelas auxiliares'!$B$236,"FOLHA DE PESSOAL",IF(Q678='Tabelas auxiliares'!$A$237,"CUSTEIO",IF(Q678='Tabelas auxiliares'!$A$236,"INVESTIMENTO","ERRO - VERIFICAR"))))</f>
        <v/>
      </c>
      <c r="S678" s="64" t="str">
        <f t="shared" si="21"/>
        <v/>
      </c>
    </row>
    <row r="679" spans="17:19" x14ac:dyDescent="0.25">
      <c r="Q679" s="51" t="str">
        <f t="shared" si="20"/>
        <v/>
      </c>
      <c r="R679" s="51" t="str">
        <f>IF(M679="","",IF(M679&lt;&gt;'Tabelas auxiliares'!$B$236,"FOLHA DE PESSOAL",IF(Q679='Tabelas auxiliares'!$A$237,"CUSTEIO",IF(Q679='Tabelas auxiliares'!$A$236,"INVESTIMENTO","ERRO - VERIFICAR"))))</f>
        <v/>
      </c>
      <c r="S679" s="64" t="str">
        <f t="shared" si="21"/>
        <v/>
      </c>
    </row>
    <row r="680" spans="17:19" x14ac:dyDescent="0.25">
      <c r="Q680" s="51" t="str">
        <f t="shared" si="20"/>
        <v/>
      </c>
      <c r="R680" s="51" t="str">
        <f>IF(M680="","",IF(M680&lt;&gt;'Tabelas auxiliares'!$B$236,"FOLHA DE PESSOAL",IF(Q680='Tabelas auxiliares'!$A$237,"CUSTEIO",IF(Q680='Tabelas auxiliares'!$A$236,"INVESTIMENTO","ERRO - VERIFICAR"))))</f>
        <v/>
      </c>
      <c r="S680" s="64" t="str">
        <f t="shared" si="21"/>
        <v/>
      </c>
    </row>
    <row r="681" spans="17:19" x14ac:dyDescent="0.25">
      <c r="Q681" s="51" t="str">
        <f t="shared" si="20"/>
        <v/>
      </c>
      <c r="R681" s="51" t="str">
        <f>IF(M681="","",IF(M681&lt;&gt;'Tabelas auxiliares'!$B$236,"FOLHA DE PESSOAL",IF(Q681='Tabelas auxiliares'!$A$237,"CUSTEIO",IF(Q681='Tabelas auxiliares'!$A$236,"INVESTIMENTO","ERRO - VERIFICAR"))))</f>
        <v/>
      </c>
      <c r="S681" s="64" t="str">
        <f t="shared" si="21"/>
        <v/>
      </c>
    </row>
    <row r="682" spans="17:19" x14ac:dyDescent="0.25">
      <c r="Q682" s="51" t="str">
        <f t="shared" si="20"/>
        <v/>
      </c>
      <c r="R682" s="51" t="str">
        <f>IF(M682="","",IF(M682&lt;&gt;'Tabelas auxiliares'!$B$236,"FOLHA DE PESSOAL",IF(Q682='Tabelas auxiliares'!$A$237,"CUSTEIO",IF(Q682='Tabelas auxiliares'!$A$236,"INVESTIMENTO","ERRO - VERIFICAR"))))</f>
        <v/>
      </c>
      <c r="S682" s="64" t="str">
        <f t="shared" si="21"/>
        <v/>
      </c>
    </row>
    <row r="683" spans="17:19" x14ac:dyDescent="0.25">
      <c r="Q683" s="51" t="str">
        <f t="shared" si="20"/>
        <v/>
      </c>
      <c r="R683" s="51" t="str">
        <f>IF(M683="","",IF(M683&lt;&gt;'Tabelas auxiliares'!$B$236,"FOLHA DE PESSOAL",IF(Q683='Tabelas auxiliares'!$A$237,"CUSTEIO",IF(Q683='Tabelas auxiliares'!$A$236,"INVESTIMENTO","ERRO - VERIFICAR"))))</f>
        <v/>
      </c>
      <c r="S683" s="64" t="str">
        <f t="shared" si="21"/>
        <v/>
      </c>
    </row>
    <row r="684" spans="17:19" x14ac:dyDescent="0.25">
      <c r="Q684" s="51" t="str">
        <f t="shared" si="20"/>
        <v/>
      </c>
      <c r="R684" s="51" t="str">
        <f>IF(M684="","",IF(M684&lt;&gt;'Tabelas auxiliares'!$B$236,"FOLHA DE PESSOAL",IF(Q684='Tabelas auxiliares'!$A$237,"CUSTEIO",IF(Q684='Tabelas auxiliares'!$A$236,"INVESTIMENTO","ERRO - VERIFICAR"))))</f>
        <v/>
      </c>
      <c r="S684" s="64" t="str">
        <f t="shared" si="21"/>
        <v/>
      </c>
    </row>
    <row r="685" spans="17:19" x14ac:dyDescent="0.25">
      <c r="Q685" s="51" t="str">
        <f t="shared" si="20"/>
        <v/>
      </c>
      <c r="R685" s="51" t="str">
        <f>IF(M685="","",IF(M685&lt;&gt;'Tabelas auxiliares'!$B$236,"FOLHA DE PESSOAL",IF(Q685='Tabelas auxiliares'!$A$237,"CUSTEIO",IF(Q685='Tabelas auxiliares'!$A$236,"INVESTIMENTO","ERRO - VERIFICAR"))))</f>
        <v/>
      </c>
      <c r="S685" s="64" t="str">
        <f t="shared" si="21"/>
        <v/>
      </c>
    </row>
    <row r="686" spans="17:19" x14ac:dyDescent="0.25">
      <c r="Q686" s="51" t="str">
        <f t="shared" si="20"/>
        <v/>
      </c>
      <c r="R686" s="51" t="str">
        <f>IF(M686="","",IF(M686&lt;&gt;'Tabelas auxiliares'!$B$236,"FOLHA DE PESSOAL",IF(Q686='Tabelas auxiliares'!$A$237,"CUSTEIO",IF(Q686='Tabelas auxiliares'!$A$236,"INVESTIMENTO","ERRO - VERIFICAR"))))</f>
        <v/>
      </c>
      <c r="S686" s="64" t="str">
        <f t="shared" si="21"/>
        <v/>
      </c>
    </row>
    <row r="687" spans="17:19" x14ac:dyDescent="0.25">
      <c r="Q687" s="51" t="str">
        <f t="shared" si="20"/>
        <v/>
      </c>
      <c r="R687" s="51" t="str">
        <f>IF(M687="","",IF(M687&lt;&gt;'Tabelas auxiliares'!$B$236,"FOLHA DE PESSOAL",IF(Q687='Tabelas auxiliares'!$A$237,"CUSTEIO",IF(Q687='Tabelas auxiliares'!$A$236,"INVESTIMENTO","ERRO - VERIFICAR"))))</f>
        <v/>
      </c>
      <c r="S687" s="64" t="str">
        <f t="shared" si="21"/>
        <v/>
      </c>
    </row>
    <row r="688" spans="17:19" x14ac:dyDescent="0.25">
      <c r="Q688" s="51" t="str">
        <f t="shared" si="20"/>
        <v/>
      </c>
      <c r="R688" s="51" t="str">
        <f>IF(M688="","",IF(M688&lt;&gt;'Tabelas auxiliares'!$B$236,"FOLHA DE PESSOAL",IF(Q688='Tabelas auxiliares'!$A$237,"CUSTEIO",IF(Q688='Tabelas auxiliares'!$A$236,"INVESTIMENTO","ERRO - VERIFICAR"))))</f>
        <v/>
      </c>
      <c r="S688" s="64" t="str">
        <f t="shared" si="21"/>
        <v/>
      </c>
    </row>
    <row r="689" spans="17:19" x14ac:dyDescent="0.25">
      <c r="Q689" s="51" t="str">
        <f t="shared" si="20"/>
        <v/>
      </c>
      <c r="R689" s="51" t="str">
        <f>IF(M689="","",IF(M689&lt;&gt;'Tabelas auxiliares'!$B$236,"FOLHA DE PESSOAL",IF(Q689='Tabelas auxiliares'!$A$237,"CUSTEIO",IF(Q689='Tabelas auxiliares'!$A$236,"INVESTIMENTO","ERRO - VERIFICAR"))))</f>
        <v/>
      </c>
      <c r="S689" s="64" t="str">
        <f t="shared" si="21"/>
        <v/>
      </c>
    </row>
    <row r="690" spans="17:19" x14ac:dyDescent="0.25">
      <c r="Q690" s="51" t="str">
        <f t="shared" si="20"/>
        <v/>
      </c>
      <c r="R690" s="51" t="str">
        <f>IF(M690="","",IF(M690&lt;&gt;'Tabelas auxiliares'!$B$236,"FOLHA DE PESSOAL",IF(Q690='Tabelas auxiliares'!$A$237,"CUSTEIO",IF(Q690='Tabelas auxiliares'!$A$236,"INVESTIMENTO","ERRO - VERIFICAR"))))</f>
        <v/>
      </c>
      <c r="S690" s="64" t="str">
        <f t="shared" si="21"/>
        <v/>
      </c>
    </row>
    <row r="691" spans="17:19" x14ac:dyDescent="0.25">
      <c r="Q691" s="51" t="str">
        <f t="shared" si="20"/>
        <v/>
      </c>
      <c r="R691" s="51" t="str">
        <f>IF(M691="","",IF(M691&lt;&gt;'Tabelas auxiliares'!$B$236,"FOLHA DE PESSOAL",IF(Q691='Tabelas auxiliares'!$A$237,"CUSTEIO",IF(Q691='Tabelas auxiliares'!$A$236,"INVESTIMENTO","ERRO - VERIFICAR"))))</f>
        <v/>
      </c>
      <c r="S691" s="64" t="str">
        <f t="shared" si="21"/>
        <v/>
      </c>
    </row>
    <row r="692" spans="17:19" x14ac:dyDescent="0.25">
      <c r="Q692" s="51" t="str">
        <f t="shared" si="20"/>
        <v/>
      </c>
      <c r="R692" s="51" t="str">
        <f>IF(M692="","",IF(M692&lt;&gt;'Tabelas auxiliares'!$B$236,"FOLHA DE PESSOAL",IF(Q692='Tabelas auxiliares'!$A$237,"CUSTEIO",IF(Q692='Tabelas auxiliares'!$A$236,"INVESTIMENTO","ERRO - VERIFICAR"))))</f>
        <v/>
      </c>
      <c r="S692" s="64" t="str">
        <f t="shared" si="21"/>
        <v/>
      </c>
    </row>
    <row r="693" spans="17:19" x14ac:dyDescent="0.25">
      <c r="Q693" s="51" t="str">
        <f t="shared" si="20"/>
        <v/>
      </c>
      <c r="R693" s="51" t="str">
        <f>IF(M693="","",IF(M693&lt;&gt;'Tabelas auxiliares'!$B$236,"FOLHA DE PESSOAL",IF(Q693='Tabelas auxiliares'!$A$237,"CUSTEIO",IF(Q693='Tabelas auxiliares'!$A$236,"INVESTIMENTO","ERRO - VERIFICAR"))))</f>
        <v/>
      </c>
      <c r="S693" s="64" t="str">
        <f t="shared" si="21"/>
        <v/>
      </c>
    </row>
    <row r="694" spans="17:19" x14ac:dyDescent="0.25">
      <c r="Q694" s="51" t="str">
        <f t="shared" si="20"/>
        <v/>
      </c>
      <c r="R694" s="51" t="str">
        <f>IF(M694="","",IF(M694&lt;&gt;'Tabelas auxiliares'!$B$236,"FOLHA DE PESSOAL",IF(Q694='Tabelas auxiliares'!$A$237,"CUSTEIO",IF(Q694='Tabelas auxiliares'!$A$236,"INVESTIMENTO","ERRO - VERIFICAR"))))</f>
        <v/>
      </c>
      <c r="S694" s="64" t="str">
        <f t="shared" si="21"/>
        <v/>
      </c>
    </row>
    <row r="695" spans="17:19" x14ac:dyDescent="0.25">
      <c r="Q695" s="51" t="str">
        <f t="shared" si="20"/>
        <v/>
      </c>
      <c r="R695" s="51" t="str">
        <f>IF(M695="","",IF(M695&lt;&gt;'Tabelas auxiliares'!$B$236,"FOLHA DE PESSOAL",IF(Q695='Tabelas auxiliares'!$A$237,"CUSTEIO",IF(Q695='Tabelas auxiliares'!$A$236,"INVESTIMENTO","ERRO - VERIFICAR"))))</f>
        <v/>
      </c>
      <c r="S695" s="64" t="str">
        <f t="shared" si="21"/>
        <v/>
      </c>
    </row>
    <row r="696" spans="17:19" x14ac:dyDescent="0.25">
      <c r="Q696" s="51" t="str">
        <f t="shared" si="20"/>
        <v/>
      </c>
      <c r="R696" s="51" t="str">
        <f>IF(M696="","",IF(M696&lt;&gt;'Tabelas auxiliares'!$B$236,"FOLHA DE PESSOAL",IF(Q696='Tabelas auxiliares'!$A$237,"CUSTEIO",IF(Q696='Tabelas auxiliares'!$A$236,"INVESTIMENTO","ERRO - VERIFICAR"))))</f>
        <v/>
      </c>
      <c r="S696" s="64" t="str">
        <f t="shared" si="21"/>
        <v/>
      </c>
    </row>
    <row r="697" spans="17:19" x14ac:dyDescent="0.25">
      <c r="Q697" s="51" t="str">
        <f t="shared" si="20"/>
        <v/>
      </c>
      <c r="R697" s="51" t="str">
        <f>IF(M697="","",IF(M697&lt;&gt;'Tabelas auxiliares'!$B$236,"FOLHA DE PESSOAL",IF(Q697='Tabelas auxiliares'!$A$237,"CUSTEIO",IF(Q697='Tabelas auxiliares'!$A$236,"INVESTIMENTO","ERRO - VERIFICAR"))))</f>
        <v/>
      </c>
      <c r="S697" s="64" t="str">
        <f t="shared" si="21"/>
        <v/>
      </c>
    </row>
    <row r="698" spans="17:19" x14ac:dyDescent="0.25">
      <c r="Q698" s="51" t="str">
        <f t="shared" si="20"/>
        <v/>
      </c>
      <c r="R698" s="51" t="str">
        <f>IF(M698="","",IF(M698&lt;&gt;'Tabelas auxiliares'!$B$236,"FOLHA DE PESSOAL",IF(Q698='Tabelas auxiliares'!$A$237,"CUSTEIO",IF(Q698='Tabelas auxiliares'!$A$236,"INVESTIMENTO","ERRO - VERIFICAR"))))</f>
        <v/>
      </c>
      <c r="S698" s="64" t="str">
        <f t="shared" si="21"/>
        <v/>
      </c>
    </row>
    <row r="699" spans="17:19" x14ac:dyDescent="0.25">
      <c r="Q699" s="51" t="str">
        <f t="shared" si="20"/>
        <v/>
      </c>
      <c r="R699" s="51" t="str">
        <f>IF(M699="","",IF(M699&lt;&gt;'Tabelas auxiliares'!$B$236,"FOLHA DE PESSOAL",IF(Q699='Tabelas auxiliares'!$A$237,"CUSTEIO",IF(Q699='Tabelas auxiliares'!$A$236,"INVESTIMENTO","ERRO - VERIFICAR"))))</f>
        <v/>
      </c>
      <c r="S699" s="64" t="str">
        <f t="shared" si="21"/>
        <v/>
      </c>
    </row>
    <row r="700" spans="17:19" x14ac:dyDescent="0.25">
      <c r="Q700" s="51" t="str">
        <f t="shared" si="20"/>
        <v/>
      </c>
      <c r="R700" s="51" t="str">
        <f>IF(M700="","",IF(M700&lt;&gt;'Tabelas auxiliares'!$B$236,"FOLHA DE PESSOAL",IF(Q700='Tabelas auxiliares'!$A$237,"CUSTEIO",IF(Q700='Tabelas auxiliares'!$A$236,"INVESTIMENTO","ERRO - VERIFICAR"))))</f>
        <v/>
      </c>
      <c r="S700" s="64" t="str">
        <f t="shared" si="21"/>
        <v/>
      </c>
    </row>
    <row r="701" spans="17:19" x14ac:dyDescent="0.25">
      <c r="Q701" s="51" t="str">
        <f t="shared" si="20"/>
        <v/>
      </c>
      <c r="R701" s="51" t="str">
        <f>IF(M701="","",IF(M701&lt;&gt;'Tabelas auxiliares'!$B$236,"FOLHA DE PESSOAL",IF(Q701='Tabelas auxiliares'!$A$237,"CUSTEIO",IF(Q701='Tabelas auxiliares'!$A$236,"INVESTIMENTO","ERRO - VERIFICAR"))))</f>
        <v/>
      </c>
      <c r="S701" s="64" t="str">
        <f t="shared" si="21"/>
        <v/>
      </c>
    </row>
    <row r="702" spans="17:19" x14ac:dyDescent="0.25">
      <c r="Q702" s="51" t="str">
        <f t="shared" si="20"/>
        <v/>
      </c>
      <c r="R702" s="51" t="str">
        <f>IF(M702="","",IF(M702&lt;&gt;'Tabelas auxiliares'!$B$236,"FOLHA DE PESSOAL",IF(Q702='Tabelas auxiliares'!$A$237,"CUSTEIO",IF(Q702='Tabelas auxiliares'!$A$236,"INVESTIMENTO","ERRO - VERIFICAR"))))</f>
        <v/>
      </c>
      <c r="S702" s="64" t="str">
        <f t="shared" si="21"/>
        <v/>
      </c>
    </row>
    <row r="703" spans="17:19" x14ac:dyDescent="0.25">
      <c r="Q703" s="51" t="str">
        <f t="shared" si="20"/>
        <v/>
      </c>
      <c r="R703" s="51" t="str">
        <f>IF(M703="","",IF(M703&lt;&gt;'Tabelas auxiliares'!$B$236,"FOLHA DE PESSOAL",IF(Q703='Tabelas auxiliares'!$A$237,"CUSTEIO",IF(Q703='Tabelas auxiliares'!$A$236,"INVESTIMENTO","ERRO - VERIFICAR"))))</f>
        <v/>
      </c>
      <c r="S703" s="64" t="str">
        <f t="shared" si="21"/>
        <v/>
      </c>
    </row>
    <row r="704" spans="17:19" x14ac:dyDescent="0.25">
      <c r="Q704" s="51" t="str">
        <f t="shared" si="20"/>
        <v/>
      </c>
      <c r="R704" s="51" t="str">
        <f>IF(M704="","",IF(M704&lt;&gt;'Tabelas auxiliares'!$B$236,"FOLHA DE PESSOAL",IF(Q704='Tabelas auxiliares'!$A$237,"CUSTEIO",IF(Q704='Tabelas auxiliares'!$A$236,"INVESTIMENTO","ERRO - VERIFICAR"))))</f>
        <v/>
      </c>
      <c r="S704" s="64" t="str">
        <f t="shared" si="21"/>
        <v/>
      </c>
    </row>
    <row r="705" spans="17:19" x14ac:dyDescent="0.25">
      <c r="Q705" s="51" t="str">
        <f t="shared" si="20"/>
        <v/>
      </c>
      <c r="R705" s="51" t="str">
        <f>IF(M705="","",IF(M705&lt;&gt;'Tabelas auxiliares'!$B$236,"FOLHA DE PESSOAL",IF(Q705='Tabelas auxiliares'!$A$237,"CUSTEIO",IF(Q705='Tabelas auxiliares'!$A$236,"INVESTIMENTO","ERRO - VERIFICAR"))))</f>
        <v/>
      </c>
      <c r="S705" s="64" t="str">
        <f t="shared" si="21"/>
        <v/>
      </c>
    </row>
    <row r="706" spans="17:19" x14ac:dyDescent="0.25">
      <c r="Q706" s="51" t="str">
        <f t="shared" si="20"/>
        <v/>
      </c>
      <c r="R706" s="51" t="str">
        <f>IF(M706="","",IF(M706&lt;&gt;'Tabelas auxiliares'!$B$236,"FOLHA DE PESSOAL",IF(Q706='Tabelas auxiliares'!$A$237,"CUSTEIO",IF(Q706='Tabelas auxiliares'!$A$236,"INVESTIMENTO","ERRO - VERIFICAR"))))</f>
        <v/>
      </c>
      <c r="S706" s="64" t="str">
        <f t="shared" si="21"/>
        <v/>
      </c>
    </row>
    <row r="707" spans="17:19" x14ac:dyDescent="0.25">
      <c r="Q707" s="51" t="str">
        <f t="shared" si="20"/>
        <v/>
      </c>
      <c r="R707" s="51" t="str">
        <f>IF(M707="","",IF(M707&lt;&gt;'Tabelas auxiliares'!$B$236,"FOLHA DE PESSOAL",IF(Q707='Tabelas auxiliares'!$A$237,"CUSTEIO",IF(Q707='Tabelas auxiliares'!$A$236,"INVESTIMENTO","ERRO - VERIFICAR"))))</f>
        <v/>
      </c>
      <c r="S707" s="64" t="str">
        <f t="shared" si="21"/>
        <v/>
      </c>
    </row>
    <row r="708" spans="17:19" x14ac:dyDescent="0.25">
      <c r="Q708" s="51" t="str">
        <f t="shared" ref="Q708:Q771" si="22">LEFT(O708,1)</f>
        <v/>
      </c>
      <c r="R708" s="51" t="str">
        <f>IF(M708="","",IF(M708&lt;&gt;'Tabelas auxiliares'!$B$236,"FOLHA DE PESSOAL",IF(Q708='Tabelas auxiliares'!$A$237,"CUSTEIO",IF(Q708='Tabelas auxiliares'!$A$236,"INVESTIMENTO","ERRO - VERIFICAR"))))</f>
        <v/>
      </c>
      <c r="S708" s="64" t="str">
        <f t="shared" si="21"/>
        <v/>
      </c>
    </row>
    <row r="709" spans="17:19" x14ac:dyDescent="0.25">
      <c r="Q709" s="51" t="str">
        <f t="shared" si="22"/>
        <v/>
      </c>
      <c r="R709" s="51" t="str">
        <f>IF(M709="","",IF(M709&lt;&gt;'Tabelas auxiliares'!$B$236,"FOLHA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IF(M710="","",IF(M710&lt;&gt;'Tabelas auxiliares'!$B$236,"FOLHA DE PESSOAL",IF(Q710='Tabelas auxiliares'!$A$237,"CUSTEIO",IF(Q710='Tabelas auxiliares'!$A$236,"INVESTIMENTO","ERRO - VERIFICAR"))))</f>
        <v/>
      </c>
      <c r="S710" s="64" t="str">
        <f t="shared" si="23"/>
        <v/>
      </c>
    </row>
    <row r="711" spans="17:19" x14ac:dyDescent="0.25">
      <c r="Q711" s="51" t="str">
        <f t="shared" si="22"/>
        <v/>
      </c>
      <c r="R711" s="51" t="str">
        <f>IF(M711="","",IF(M711&lt;&gt;'Tabelas auxiliares'!$B$236,"FOLHA DE PESSOAL",IF(Q711='Tabelas auxiliares'!$A$237,"CUSTEIO",IF(Q711='Tabelas auxiliares'!$A$236,"INVESTIMENTO","ERRO - VERIFICAR"))))</f>
        <v/>
      </c>
      <c r="S711" s="64" t="str">
        <f t="shared" si="23"/>
        <v/>
      </c>
    </row>
    <row r="712" spans="17:19" x14ac:dyDescent="0.25">
      <c r="Q712" s="51" t="str">
        <f t="shared" si="22"/>
        <v/>
      </c>
      <c r="R712" s="51" t="str">
        <f>IF(M712="","",IF(M712&lt;&gt;'Tabelas auxiliares'!$B$236,"FOLHA DE PESSOAL",IF(Q712='Tabelas auxiliares'!$A$237,"CUSTEIO",IF(Q712='Tabelas auxiliares'!$A$236,"INVESTIMENTO","ERRO - VERIFICAR"))))</f>
        <v/>
      </c>
      <c r="S712" s="64" t="str">
        <f t="shared" si="23"/>
        <v/>
      </c>
    </row>
    <row r="713" spans="17:19" x14ac:dyDescent="0.25">
      <c r="Q713" s="51" t="str">
        <f t="shared" si="22"/>
        <v/>
      </c>
      <c r="R713" s="51" t="str">
        <f>IF(M713="","",IF(M713&lt;&gt;'Tabelas auxiliares'!$B$236,"FOLHA DE PESSOAL",IF(Q713='Tabelas auxiliares'!$A$237,"CUSTEIO",IF(Q713='Tabelas auxiliares'!$A$236,"INVESTIMENTO","ERRO - VERIFICAR"))))</f>
        <v/>
      </c>
      <c r="S713" s="64" t="str">
        <f t="shared" si="23"/>
        <v/>
      </c>
    </row>
    <row r="714" spans="17:19" x14ac:dyDescent="0.25">
      <c r="Q714" s="51" t="str">
        <f t="shared" si="22"/>
        <v/>
      </c>
      <c r="R714" s="51" t="str">
        <f>IF(M714="","",IF(M714&lt;&gt;'Tabelas auxiliares'!$B$236,"FOLHA DE PESSOAL",IF(Q714='Tabelas auxiliares'!$A$237,"CUSTEIO",IF(Q714='Tabelas auxiliares'!$A$236,"INVESTIMENTO","ERRO - VERIFICAR"))))</f>
        <v/>
      </c>
      <c r="S714" s="64" t="str">
        <f t="shared" si="23"/>
        <v/>
      </c>
    </row>
    <row r="715" spans="17:19" x14ac:dyDescent="0.25">
      <c r="Q715" s="51" t="str">
        <f t="shared" si="22"/>
        <v/>
      </c>
      <c r="R715" s="51" t="str">
        <f>IF(M715="","",IF(M715&lt;&gt;'Tabelas auxiliares'!$B$236,"FOLHA DE PESSOAL",IF(Q715='Tabelas auxiliares'!$A$237,"CUSTEIO",IF(Q715='Tabelas auxiliares'!$A$236,"INVESTIMENTO","ERRO - VERIFICAR"))))</f>
        <v/>
      </c>
      <c r="S715" s="64" t="str">
        <f t="shared" si="23"/>
        <v/>
      </c>
    </row>
    <row r="716" spans="17:19" x14ac:dyDescent="0.25">
      <c r="Q716" s="51" t="str">
        <f t="shared" si="22"/>
        <v/>
      </c>
      <c r="R716" s="51" t="str">
        <f>IF(M716="","",IF(M716&lt;&gt;'Tabelas auxiliares'!$B$236,"FOLHA DE PESSOAL",IF(Q716='Tabelas auxiliares'!$A$237,"CUSTEIO",IF(Q716='Tabelas auxiliares'!$A$236,"INVESTIMENTO","ERRO - VERIFICAR"))))</f>
        <v/>
      </c>
      <c r="S716" s="64" t="str">
        <f t="shared" si="23"/>
        <v/>
      </c>
    </row>
    <row r="717" spans="17:19" x14ac:dyDescent="0.25">
      <c r="Q717" s="51" t="str">
        <f t="shared" si="22"/>
        <v/>
      </c>
      <c r="R717" s="51" t="str">
        <f>IF(M717="","",IF(M717&lt;&gt;'Tabelas auxiliares'!$B$236,"FOLHA DE PESSOAL",IF(Q717='Tabelas auxiliares'!$A$237,"CUSTEIO",IF(Q717='Tabelas auxiliares'!$A$236,"INVESTIMENTO","ERRO - VERIFICAR"))))</f>
        <v/>
      </c>
      <c r="S717" s="64" t="str">
        <f t="shared" si="23"/>
        <v/>
      </c>
    </row>
    <row r="718" spans="17:19" x14ac:dyDescent="0.25">
      <c r="Q718" s="51" t="str">
        <f t="shared" si="22"/>
        <v/>
      </c>
      <c r="R718" s="51" t="str">
        <f>IF(M718="","",IF(M718&lt;&gt;'Tabelas auxiliares'!$B$236,"FOLHA DE PESSOAL",IF(Q718='Tabelas auxiliares'!$A$237,"CUSTEIO",IF(Q718='Tabelas auxiliares'!$A$236,"INVESTIMENTO","ERRO - VERIFICAR"))))</f>
        <v/>
      </c>
      <c r="S718" s="64" t="str">
        <f t="shared" si="23"/>
        <v/>
      </c>
    </row>
    <row r="719" spans="17:19" x14ac:dyDescent="0.25">
      <c r="Q719" s="51" t="str">
        <f t="shared" si="22"/>
        <v/>
      </c>
      <c r="R719" s="51" t="str">
        <f>IF(M719="","",IF(M719&lt;&gt;'Tabelas auxiliares'!$B$236,"FOLHA DE PESSOAL",IF(Q719='Tabelas auxiliares'!$A$237,"CUSTEIO",IF(Q719='Tabelas auxiliares'!$A$236,"INVESTIMENTO","ERRO - VERIFICAR"))))</f>
        <v/>
      </c>
      <c r="S719" s="64" t="str">
        <f t="shared" si="23"/>
        <v/>
      </c>
    </row>
    <row r="720" spans="17:19" x14ac:dyDescent="0.25">
      <c r="Q720" s="51" t="str">
        <f t="shared" si="22"/>
        <v/>
      </c>
      <c r="R720" s="51" t="str">
        <f>IF(M720="","",IF(M720&lt;&gt;'Tabelas auxiliares'!$B$236,"FOLHA DE PESSOAL",IF(Q720='Tabelas auxiliares'!$A$237,"CUSTEIO",IF(Q720='Tabelas auxiliares'!$A$236,"INVESTIMENTO","ERRO - VERIFICAR"))))</f>
        <v/>
      </c>
      <c r="S720" s="64" t="str">
        <f t="shared" si="23"/>
        <v/>
      </c>
    </row>
    <row r="721" spans="17:19" x14ac:dyDescent="0.25">
      <c r="Q721" s="51" t="str">
        <f t="shared" si="22"/>
        <v/>
      </c>
      <c r="R721" s="51" t="str">
        <f>IF(M721="","",IF(M721&lt;&gt;'Tabelas auxiliares'!$B$236,"FOLHA DE PESSOAL",IF(Q721='Tabelas auxiliares'!$A$237,"CUSTEIO",IF(Q721='Tabelas auxiliares'!$A$236,"INVESTIMENTO","ERRO - VERIFICAR"))))</f>
        <v/>
      </c>
      <c r="S721" s="64" t="str">
        <f t="shared" si="23"/>
        <v/>
      </c>
    </row>
    <row r="722" spans="17:19" x14ac:dyDescent="0.25">
      <c r="Q722" s="51" t="str">
        <f t="shared" si="22"/>
        <v/>
      </c>
      <c r="R722" s="51" t="str">
        <f>IF(M722="","",IF(M722&lt;&gt;'Tabelas auxiliares'!$B$236,"FOLHA DE PESSOAL",IF(Q722='Tabelas auxiliares'!$A$237,"CUSTEIO",IF(Q722='Tabelas auxiliares'!$A$236,"INVESTIMENTO","ERRO - VERIFICAR"))))</f>
        <v/>
      </c>
      <c r="S722" s="64" t="str">
        <f t="shared" si="23"/>
        <v/>
      </c>
    </row>
    <row r="723" spans="17:19" x14ac:dyDescent="0.25">
      <c r="Q723" s="51" t="str">
        <f t="shared" si="22"/>
        <v/>
      </c>
      <c r="R723" s="51" t="str">
        <f>IF(M723="","",IF(M723&lt;&gt;'Tabelas auxiliares'!$B$236,"FOLHA DE PESSOAL",IF(Q723='Tabelas auxiliares'!$A$237,"CUSTEIO",IF(Q723='Tabelas auxiliares'!$A$236,"INVESTIMENTO","ERRO - VERIFICAR"))))</f>
        <v/>
      </c>
      <c r="S723" s="64" t="str">
        <f t="shared" si="23"/>
        <v/>
      </c>
    </row>
    <row r="724" spans="17:19" x14ac:dyDescent="0.25">
      <c r="Q724" s="51" t="str">
        <f t="shared" si="22"/>
        <v/>
      </c>
      <c r="R724" s="51" t="str">
        <f>IF(M724="","",IF(M724&lt;&gt;'Tabelas auxiliares'!$B$236,"FOLHA DE PESSOAL",IF(Q724='Tabelas auxiliares'!$A$237,"CUSTEIO",IF(Q724='Tabelas auxiliares'!$A$236,"INVESTIMENTO","ERRO - VERIFICAR"))))</f>
        <v/>
      </c>
      <c r="S724" s="64" t="str">
        <f t="shared" si="23"/>
        <v/>
      </c>
    </row>
    <row r="725" spans="17:19" x14ac:dyDescent="0.25">
      <c r="Q725" s="51" t="str">
        <f t="shared" si="22"/>
        <v/>
      </c>
      <c r="R725" s="51" t="str">
        <f>IF(M725="","",IF(M725&lt;&gt;'Tabelas auxiliares'!$B$236,"FOLHA DE PESSOAL",IF(Q725='Tabelas auxiliares'!$A$237,"CUSTEIO",IF(Q725='Tabelas auxiliares'!$A$236,"INVESTIMENTO","ERRO - VERIFICAR"))))</f>
        <v/>
      </c>
      <c r="S725" s="64" t="str">
        <f t="shared" si="23"/>
        <v/>
      </c>
    </row>
    <row r="726" spans="17:19" x14ac:dyDescent="0.25">
      <c r="Q726" s="51" t="str">
        <f t="shared" si="22"/>
        <v/>
      </c>
      <c r="R726" s="51" t="str">
        <f>IF(M726="","",IF(M726&lt;&gt;'Tabelas auxiliares'!$B$236,"FOLHA DE PESSOAL",IF(Q726='Tabelas auxiliares'!$A$237,"CUSTEIO",IF(Q726='Tabelas auxiliares'!$A$236,"INVESTIMENTO","ERRO - VERIFICAR"))))</f>
        <v/>
      </c>
      <c r="S726" s="64" t="str">
        <f t="shared" si="23"/>
        <v/>
      </c>
    </row>
    <row r="727" spans="17:19" x14ac:dyDescent="0.25">
      <c r="Q727" s="51" t="str">
        <f t="shared" si="22"/>
        <v/>
      </c>
      <c r="R727" s="51" t="str">
        <f>IF(M727="","",IF(M727&lt;&gt;'Tabelas auxiliares'!$B$236,"FOLHA DE PESSOAL",IF(Q727='Tabelas auxiliares'!$A$237,"CUSTEIO",IF(Q727='Tabelas auxiliares'!$A$236,"INVESTIMENTO","ERRO - VERIFICAR"))))</f>
        <v/>
      </c>
      <c r="S727" s="64" t="str">
        <f t="shared" si="23"/>
        <v/>
      </c>
    </row>
    <row r="728" spans="17:19" x14ac:dyDescent="0.25">
      <c r="Q728" s="51" t="str">
        <f t="shared" si="22"/>
        <v/>
      </c>
      <c r="R728" s="51" t="str">
        <f>IF(M728="","",IF(M728&lt;&gt;'Tabelas auxiliares'!$B$236,"FOLHA DE PESSOAL",IF(Q728='Tabelas auxiliares'!$A$237,"CUSTEIO",IF(Q728='Tabelas auxiliares'!$A$236,"INVESTIMENTO","ERRO - VERIFICAR"))))</f>
        <v/>
      </c>
      <c r="S728" s="64" t="str">
        <f t="shared" si="23"/>
        <v/>
      </c>
    </row>
    <row r="729" spans="17:19" x14ac:dyDescent="0.25">
      <c r="Q729" s="51" t="str">
        <f t="shared" si="22"/>
        <v/>
      </c>
      <c r="R729" s="51" t="str">
        <f>IF(M729="","",IF(M729&lt;&gt;'Tabelas auxiliares'!$B$236,"FOLHA DE PESSOAL",IF(Q729='Tabelas auxiliares'!$A$237,"CUSTEIO",IF(Q729='Tabelas auxiliares'!$A$236,"INVESTIMENTO","ERRO - VERIFICAR"))))</f>
        <v/>
      </c>
      <c r="S729" s="64" t="str">
        <f t="shared" si="23"/>
        <v/>
      </c>
    </row>
    <row r="730" spans="17:19" x14ac:dyDescent="0.25">
      <c r="Q730" s="51" t="str">
        <f t="shared" si="22"/>
        <v/>
      </c>
      <c r="R730" s="51" t="str">
        <f>IF(M730="","",IF(M730&lt;&gt;'Tabelas auxiliares'!$B$236,"FOLHA DE PESSOAL",IF(Q730='Tabelas auxiliares'!$A$237,"CUSTEIO",IF(Q730='Tabelas auxiliares'!$A$236,"INVESTIMENTO","ERRO - VERIFICAR"))))</f>
        <v/>
      </c>
      <c r="S730" s="64" t="str">
        <f t="shared" si="23"/>
        <v/>
      </c>
    </row>
    <row r="731" spans="17:19" x14ac:dyDescent="0.25">
      <c r="Q731" s="51" t="str">
        <f t="shared" si="22"/>
        <v/>
      </c>
      <c r="R731" s="51" t="str">
        <f>IF(M731="","",IF(M731&lt;&gt;'Tabelas auxiliares'!$B$236,"FOLHA DE PESSOAL",IF(Q731='Tabelas auxiliares'!$A$237,"CUSTEIO",IF(Q731='Tabelas auxiliares'!$A$236,"INVESTIMENTO","ERRO - VERIFICAR"))))</f>
        <v/>
      </c>
      <c r="S731" s="64" t="str">
        <f t="shared" si="23"/>
        <v/>
      </c>
    </row>
    <row r="732" spans="17:19" x14ac:dyDescent="0.25">
      <c r="Q732" s="51" t="str">
        <f t="shared" si="22"/>
        <v/>
      </c>
      <c r="R732" s="51" t="str">
        <f>IF(M732="","",IF(M732&lt;&gt;'Tabelas auxiliares'!$B$236,"FOLHA DE PESSOAL",IF(Q732='Tabelas auxiliares'!$A$237,"CUSTEIO",IF(Q732='Tabelas auxiliares'!$A$236,"INVESTIMENTO","ERRO - VERIFICAR"))))</f>
        <v/>
      </c>
      <c r="S732" s="64" t="str">
        <f t="shared" si="23"/>
        <v/>
      </c>
    </row>
    <row r="733" spans="17:19" x14ac:dyDescent="0.25">
      <c r="Q733" s="51" t="str">
        <f t="shared" si="22"/>
        <v/>
      </c>
      <c r="R733" s="51" t="str">
        <f>IF(M733="","",IF(M733&lt;&gt;'Tabelas auxiliares'!$B$236,"FOLHA DE PESSOAL",IF(Q733='Tabelas auxiliares'!$A$237,"CUSTEIO",IF(Q733='Tabelas auxiliares'!$A$236,"INVESTIMENTO","ERRO - VERIFICAR"))))</f>
        <v/>
      </c>
      <c r="S733" s="64" t="str">
        <f t="shared" si="23"/>
        <v/>
      </c>
    </row>
    <row r="734" spans="17:19" x14ac:dyDescent="0.25">
      <c r="Q734" s="51" t="str">
        <f t="shared" si="22"/>
        <v/>
      </c>
      <c r="R734" s="51" t="str">
        <f>IF(M734="","",IF(M734&lt;&gt;'Tabelas auxiliares'!$B$236,"FOLHA DE PESSOAL",IF(Q734='Tabelas auxiliares'!$A$237,"CUSTEIO",IF(Q734='Tabelas auxiliares'!$A$236,"INVESTIMENTO","ERRO - VERIFICAR"))))</f>
        <v/>
      </c>
      <c r="S734" s="64" t="str">
        <f t="shared" si="23"/>
        <v/>
      </c>
    </row>
    <row r="735" spans="17:19" x14ac:dyDescent="0.25">
      <c r="Q735" s="51" t="str">
        <f t="shared" si="22"/>
        <v/>
      </c>
      <c r="R735" s="51" t="str">
        <f>IF(M735="","",IF(M735&lt;&gt;'Tabelas auxiliares'!$B$236,"FOLHA DE PESSOAL",IF(Q735='Tabelas auxiliares'!$A$237,"CUSTEIO",IF(Q735='Tabelas auxiliares'!$A$236,"INVESTIMENTO","ERRO - VERIFICAR"))))</f>
        <v/>
      </c>
      <c r="S735" s="64" t="str">
        <f t="shared" si="23"/>
        <v/>
      </c>
    </row>
    <row r="736" spans="17:19" x14ac:dyDescent="0.25">
      <c r="Q736" s="51" t="str">
        <f t="shared" si="22"/>
        <v/>
      </c>
      <c r="R736" s="51" t="str">
        <f>IF(M736="","",IF(M736&lt;&gt;'Tabelas auxiliares'!$B$236,"FOLHA DE PESSOAL",IF(Q736='Tabelas auxiliares'!$A$237,"CUSTEIO",IF(Q736='Tabelas auxiliares'!$A$236,"INVESTIMENTO","ERRO - VERIFICAR"))))</f>
        <v/>
      </c>
      <c r="S736" s="64" t="str">
        <f t="shared" si="23"/>
        <v/>
      </c>
    </row>
    <row r="737" spans="17:19" x14ac:dyDescent="0.25">
      <c r="Q737" s="51" t="str">
        <f t="shared" si="22"/>
        <v/>
      </c>
      <c r="R737" s="51" t="str">
        <f>IF(M737="","",IF(M737&lt;&gt;'Tabelas auxiliares'!$B$236,"FOLHA DE PESSOAL",IF(Q737='Tabelas auxiliares'!$A$237,"CUSTEIO",IF(Q737='Tabelas auxiliares'!$A$236,"INVESTIMENTO","ERRO - VERIFICAR"))))</f>
        <v/>
      </c>
      <c r="S737" s="64" t="str">
        <f t="shared" si="23"/>
        <v/>
      </c>
    </row>
    <row r="738" spans="17:19" x14ac:dyDescent="0.25">
      <c r="Q738" s="51" t="str">
        <f t="shared" si="22"/>
        <v/>
      </c>
      <c r="R738" s="51" t="str">
        <f>IF(M738="","",IF(M738&lt;&gt;'Tabelas auxiliares'!$B$236,"FOLHA DE PESSOAL",IF(Q738='Tabelas auxiliares'!$A$237,"CUSTEIO",IF(Q738='Tabelas auxiliares'!$A$236,"INVESTIMENTO","ERRO - VERIFICAR"))))</f>
        <v/>
      </c>
      <c r="S738" s="64" t="str">
        <f t="shared" si="23"/>
        <v/>
      </c>
    </row>
    <row r="739" spans="17:19" x14ac:dyDescent="0.25">
      <c r="Q739" s="51" t="str">
        <f t="shared" si="22"/>
        <v/>
      </c>
      <c r="R739" s="51" t="str">
        <f>IF(M739="","",IF(M739&lt;&gt;'Tabelas auxiliares'!$B$236,"FOLHA DE PESSOAL",IF(Q739='Tabelas auxiliares'!$A$237,"CUSTEIO",IF(Q739='Tabelas auxiliares'!$A$236,"INVESTIMENTO","ERRO - VERIFICAR"))))</f>
        <v/>
      </c>
      <c r="S739" s="64" t="str">
        <f t="shared" si="23"/>
        <v/>
      </c>
    </row>
    <row r="740" spans="17:19" x14ac:dyDescent="0.25">
      <c r="Q740" s="51" t="str">
        <f t="shared" si="22"/>
        <v/>
      </c>
      <c r="R740" s="51" t="str">
        <f>IF(M740="","",IF(M740&lt;&gt;'Tabelas auxiliares'!$B$236,"FOLHA DE PESSOAL",IF(Q740='Tabelas auxiliares'!$A$237,"CUSTEIO",IF(Q740='Tabelas auxiliares'!$A$236,"INVESTIMENTO","ERRO - VERIFICAR"))))</f>
        <v/>
      </c>
      <c r="S740" s="64" t="str">
        <f t="shared" si="23"/>
        <v/>
      </c>
    </row>
    <row r="741" spans="17:19" x14ac:dyDescent="0.25">
      <c r="Q741" s="51" t="str">
        <f t="shared" si="22"/>
        <v/>
      </c>
      <c r="R741" s="51" t="str">
        <f>IF(M741="","",IF(M741&lt;&gt;'Tabelas auxiliares'!$B$236,"FOLHA DE PESSOAL",IF(Q741='Tabelas auxiliares'!$A$237,"CUSTEIO",IF(Q741='Tabelas auxiliares'!$A$236,"INVESTIMENTO","ERRO - VERIFICAR"))))</f>
        <v/>
      </c>
      <c r="S741" s="64" t="str">
        <f t="shared" si="23"/>
        <v/>
      </c>
    </row>
    <row r="742" spans="17:19" x14ac:dyDescent="0.25">
      <c r="Q742" s="51" t="str">
        <f t="shared" si="22"/>
        <v/>
      </c>
      <c r="R742" s="51" t="str">
        <f>IF(M742="","",IF(M742&lt;&gt;'Tabelas auxiliares'!$B$236,"FOLHA DE PESSOAL",IF(Q742='Tabelas auxiliares'!$A$237,"CUSTEIO",IF(Q742='Tabelas auxiliares'!$A$236,"INVESTIMENTO","ERRO - VERIFICAR"))))</f>
        <v/>
      </c>
      <c r="S742" s="64" t="str">
        <f t="shared" si="23"/>
        <v/>
      </c>
    </row>
    <row r="743" spans="17:19" x14ac:dyDescent="0.25">
      <c r="Q743" s="51" t="str">
        <f t="shared" si="22"/>
        <v/>
      </c>
      <c r="R743" s="51" t="str">
        <f>IF(M743="","",IF(M743&lt;&gt;'Tabelas auxiliares'!$B$236,"FOLHA DE PESSOAL",IF(Q743='Tabelas auxiliares'!$A$237,"CUSTEIO",IF(Q743='Tabelas auxiliares'!$A$236,"INVESTIMENTO","ERRO - VERIFICAR"))))</f>
        <v/>
      </c>
      <c r="S743" s="64" t="str">
        <f t="shared" si="23"/>
        <v/>
      </c>
    </row>
    <row r="744" spans="17:19" x14ac:dyDescent="0.25">
      <c r="Q744" s="51" t="str">
        <f t="shared" si="22"/>
        <v/>
      </c>
      <c r="R744" s="51" t="str">
        <f>IF(M744="","",IF(M744&lt;&gt;'Tabelas auxiliares'!$B$236,"FOLHA DE PESSOAL",IF(Q744='Tabelas auxiliares'!$A$237,"CUSTEIO",IF(Q744='Tabelas auxiliares'!$A$236,"INVESTIMENTO","ERRO - VERIFICAR"))))</f>
        <v/>
      </c>
      <c r="S744" s="64" t="str">
        <f t="shared" si="23"/>
        <v/>
      </c>
    </row>
    <row r="745" spans="17:19" x14ac:dyDescent="0.25">
      <c r="Q745" s="51" t="str">
        <f t="shared" si="22"/>
        <v/>
      </c>
      <c r="R745" s="51" t="str">
        <f>IF(M745="","",IF(M745&lt;&gt;'Tabelas auxiliares'!$B$236,"FOLHA DE PESSOAL",IF(Q745='Tabelas auxiliares'!$A$237,"CUSTEIO",IF(Q745='Tabelas auxiliares'!$A$236,"INVESTIMENTO","ERRO - VERIFICAR"))))</f>
        <v/>
      </c>
      <c r="S745" s="64" t="str">
        <f t="shared" si="23"/>
        <v/>
      </c>
    </row>
    <row r="746" spans="17:19" x14ac:dyDescent="0.25">
      <c r="Q746" s="51" t="str">
        <f t="shared" si="22"/>
        <v/>
      </c>
      <c r="R746" s="51" t="str">
        <f>IF(M746="","",IF(M746&lt;&gt;'Tabelas auxiliares'!$B$236,"FOLHA DE PESSOAL",IF(Q746='Tabelas auxiliares'!$A$237,"CUSTEIO",IF(Q746='Tabelas auxiliares'!$A$236,"INVESTIMENTO","ERRO - VERIFICAR"))))</f>
        <v/>
      </c>
      <c r="S746" s="64" t="str">
        <f t="shared" si="23"/>
        <v/>
      </c>
    </row>
    <row r="747" spans="17:19" x14ac:dyDescent="0.25">
      <c r="Q747" s="51" t="str">
        <f t="shared" si="22"/>
        <v/>
      </c>
      <c r="R747" s="51" t="str">
        <f>IF(M747="","",IF(M747&lt;&gt;'Tabelas auxiliares'!$B$236,"FOLHA DE PESSOAL",IF(Q747='Tabelas auxiliares'!$A$237,"CUSTEIO",IF(Q747='Tabelas auxiliares'!$A$236,"INVESTIMENTO","ERRO - VERIFICAR"))))</f>
        <v/>
      </c>
      <c r="S747" s="64" t="str">
        <f t="shared" si="23"/>
        <v/>
      </c>
    </row>
    <row r="748" spans="17:19" x14ac:dyDescent="0.25">
      <c r="Q748" s="51" t="str">
        <f t="shared" si="22"/>
        <v/>
      </c>
      <c r="R748" s="51" t="str">
        <f>IF(M748="","",IF(M748&lt;&gt;'Tabelas auxiliares'!$B$236,"FOLHA DE PESSOAL",IF(Q748='Tabelas auxiliares'!$A$237,"CUSTEIO",IF(Q748='Tabelas auxiliares'!$A$236,"INVESTIMENTO","ERRO - VERIFICAR"))))</f>
        <v/>
      </c>
      <c r="S748" s="64" t="str">
        <f t="shared" si="23"/>
        <v/>
      </c>
    </row>
    <row r="749" spans="17:19" x14ac:dyDescent="0.25">
      <c r="Q749" s="51" t="str">
        <f t="shared" si="22"/>
        <v/>
      </c>
      <c r="R749" s="51" t="str">
        <f>IF(M749="","",IF(M749&lt;&gt;'Tabelas auxiliares'!$B$236,"FOLHA DE PESSOAL",IF(Q749='Tabelas auxiliares'!$A$237,"CUSTEIO",IF(Q749='Tabelas auxiliares'!$A$236,"INVESTIMENTO","ERRO - VERIFICAR"))))</f>
        <v/>
      </c>
      <c r="S749" s="64" t="str">
        <f t="shared" si="23"/>
        <v/>
      </c>
    </row>
    <row r="750" spans="17:19" x14ac:dyDescent="0.25">
      <c r="Q750" s="51" t="str">
        <f t="shared" si="22"/>
        <v/>
      </c>
      <c r="R750" s="51" t="str">
        <f>IF(M750="","",IF(M750&lt;&gt;'Tabelas auxiliares'!$B$236,"FOLHA DE PESSOAL",IF(Q750='Tabelas auxiliares'!$A$237,"CUSTEIO",IF(Q750='Tabelas auxiliares'!$A$236,"INVESTIMENTO","ERRO - VERIFICAR"))))</f>
        <v/>
      </c>
      <c r="S750" s="64" t="str">
        <f t="shared" si="23"/>
        <v/>
      </c>
    </row>
    <row r="751" spans="17:19" x14ac:dyDescent="0.25">
      <c r="Q751" s="51" t="str">
        <f t="shared" si="22"/>
        <v/>
      </c>
      <c r="R751" s="51" t="str">
        <f>IF(M751="","",IF(M751&lt;&gt;'Tabelas auxiliares'!$B$236,"FOLHA DE PESSOAL",IF(Q751='Tabelas auxiliares'!$A$237,"CUSTEIO",IF(Q751='Tabelas auxiliares'!$A$236,"INVESTIMENTO","ERRO - VERIFICAR"))))</f>
        <v/>
      </c>
      <c r="S751" s="64" t="str">
        <f t="shared" si="23"/>
        <v/>
      </c>
    </row>
    <row r="752" spans="17:19" x14ac:dyDescent="0.25">
      <c r="Q752" s="51" t="str">
        <f t="shared" si="22"/>
        <v/>
      </c>
      <c r="R752" s="51" t="str">
        <f>IF(M752="","",IF(M752&lt;&gt;'Tabelas auxiliares'!$B$236,"FOLHA DE PESSOAL",IF(Q752='Tabelas auxiliares'!$A$237,"CUSTEIO",IF(Q752='Tabelas auxiliares'!$A$236,"INVESTIMENTO","ERRO - VERIFICAR"))))</f>
        <v/>
      </c>
      <c r="S752" s="64" t="str">
        <f t="shared" si="23"/>
        <v/>
      </c>
    </row>
    <row r="753" spans="17:19" x14ac:dyDescent="0.25">
      <c r="Q753" s="51" t="str">
        <f t="shared" si="22"/>
        <v/>
      </c>
      <c r="R753" s="51" t="str">
        <f>IF(M753="","",IF(M753&lt;&gt;'Tabelas auxiliares'!$B$236,"FOLHA DE PESSOAL",IF(Q753='Tabelas auxiliares'!$A$237,"CUSTEIO",IF(Q753='Tabelas auxiliares'!$A$236,"INVESTIMENTO","ERRO - VERIFICAR"))))</f>
        <v/>
      </c>
      <c r="S753" s="64" t="str">
        <f t="shared" si="23"/>
        <v/>
      </c>
    </row>
    <row r="754" spans="17:19" x14ac:dyDescent="0.25">
      <c r="Q754" s="51" t="str">
        <f t="shared" si="22"/>
        <v/>
      </c>
      <c r="R754" s="51" t="str">
        <f>IF(M754="","",IF(M754&lt;&gt;'Tabelas auxiliares'!$B$236,"FOLHA DE PESSOAL",IF(Q754='Tabelas auxiliares'!$A$237,"CUSTEIO",IF(Q754='Tabelas auxiliares'!$A$236,"INVESTIMENTO","ERRO - VERIFICAR"))))</f>
        <v/>
      </c>
      <c r="S754" s="64" t="str">
        <f t="shared" si="23"/>
        <v/>
      </c>
    </row>
    <row r="755" spans="17:19" x14ac:dyDescent="0.25">
      <c r="Q755" s="51" t="str">
        <f t="shared" si="22"/>
        <v/>
      </c>
      <c r="R755" s="51" t="str">
        <f>IF(M755="","",IF(M755&lt;&gt;'Tabelas auxiliares'!$B$236,"FOLHA DE PESSOAL",IF(Q755='Tabelas auxiliares'!$A$237,"CUSTEIO",IF(Q755='Tabelas auxiliares'!$A$236,"INVESTIMENTO","ERRO - VERIFICAR"))))</f>
        <v/>
      </c>
      <c r="S755" s="64" t="str">
        <f t="shared" si="23"/>
        <v/>
      </c>
    </row>
    <row r="756" spans="17:19" x14ac:dyDescent="0.25">
      <c r="Q756" s="51" t="str">
        <f t="shared" si="22"/>
        <v/>
      </c>
      <c r="R756" s="51" t="str">
        <f>IF(M756="","",IF(M756&lt;&gt;'Tabelas auxiliares'!$B$236,"FOLHA DE PESSOAL",IF(Q756='Tabelas auxiliares'!$A$237,"CUSTEIO",IF(Q756='Tabelas auxiliares'!$A$236,"INVESTIMENTO","ERRO - VERIFICAR"))))</f>
        <v/>
      </c>
      <c r="S756" s="64" t="str">
        <f t="shared" si="23"/>
        <v/>
      </c>
    </row>
    <row r="757" spans="17:19" x14ac:dyDescent="0.25">
      <c r="Q757" s="51" t="str">
        <f t="shared" si="22"/>
        <v/>
      </c>
      <c r="R757" s="51" t="str">
        <f>IF(M757="","",IF(M757&lt;&gt;'Tabelas auxiliares'!$B$236,"FOLHA DE PESSOAL",IF(Q757='Tabelas auxiliares'!$A$237,"CUSTEIO",IF(Q757='Tabelas auxiliares'!$A$236,"INVESTIMENTO","ERRO - VERIFICAR"))))</f>
        <v/>
      </c>
      <c r="S757" s="64" t="str">
        <f t="shared" si="23"/>
        <v/>
      </c>
    </row>
    <row r="758" spans="17:19" x14ac:dyDescent="0.25">
      <c r="Q758" s="51" t="str">
        <f t="shared" si="22"/>
        <v/>
      </c>
      <c r="R758" s="51" t="str">
        <f>IF(M758="","",IF(M758&lt;&gt;'Tabelas auxiliares'!$B$236,"FOLHA DE PESSOAL",IF(Q758='Tabelas auxiliares'!$A$237,"CUSTEIO",IF(Q758='Tabelas auxiliares'!$A$236,"INVESTIMENTO","ERRO - VERIFICAR"))))</f>
        <v/>
      </c>
      <c r="S758" s="64" t="str">
        <f t="shared" si="23"/>
        <v/>
      </c>
    </row>
    <row r="759" spans="17:19" x14ac:dyDescent="0.25">
      <c r="Q759" s="51" t="str">
        <f t="shared" si="22"/>
        <v/>
      </c>
      <c r="R759" s="51" t="str">
        <f>IF(M759="","",IF(M759&lt;&gt;'Tabelas auxiliares'!$B$236,"FOLHA DE PESSOAL",IF(Q759='Tabelas auxiliares'!$A$237,"CUSTEIO",IF(Q759='Tabelas auxiliares'!$A$236,"INVESTIMENTO","ERRO - VERIFICAR"))))</f>
        <v/>
      </c>
      <c r="S759" s="64" t="str">
        <f t="shared" si="23"/>
        <v/>
      </c>
    </row>
    <row r="760" spans="17:19" x14ac:dyDescent="0.25">
      <c r="Q760" s="51" t="str">
        <f t="shared" si="22"/>
        <v/>
      </c>
      <c r="R760" s="51" t="str">
        <f>IF(M760="","",IF(M760&lt;&gt;'Tabelas auxiliares'!$B$236,"FOLHA DE PESSOAL",IF(Q760='Tabelas auxiliares'!$A$237,"CUSTEIO",IF(Q760='Tabelas auxiliares'!$A$236,"INVESTIMENTO","ERRO - VERIFICAR"))))</f>
        <v/>
      </c>
      <c r="S760" s="64" t="str">
        <f t="shared" si="23"/>
        <v/>
      </c>
    </row>
    <row r="761" spans="17:19" x14ac:dyDescent="0.25">
      <c r="Q761" s="51" t="str">
        <f t="shared" si="22"/>
        <v/>
      </c>
      <c r="R761" s="51" t="str">
        <f>IF(M761="","",IF(M761&lt;&gt;'Tabelas auxiliares'!$B$236,"FOLHA DE PESSOAL",IF(Q761='Tabelas auxiliares'!$A$237,"CUSTEIO",IF(Q761='Tabelas auxiliares'!$A$236,"INVESTIMENTO","ERRO - VERIFICAR"))))</f>
        <v/>
      </c>
      <c r="S761" s="64" t="str">
        <f t="shared" si="23"/>
        <v/>
      </c>
    </row>
    <row r="762" spans="17:19" x14ac:dyDescent="0.25">
      <c r="Q762" s="51" t="str">
        <f t="shared" si="22"/>
        <v/>
      </c>
      <c r="R762" s="51" t="str">
        <f>IF(M762="","",IF(M762&lt;&gt;'Tabelas auxiliares'!$B$236,"FOLHA DE PESSOAL",IF(Q762='Tabelas auxiliares'!$A$237,"CUSTEIO",IF(Q762='Tabelas auxiliares'!$A$236,"INVESTIMENTO","ERRO - VERIFICAR"))))</f>
        <v/>
      </c>
      <c r="S762" s="64" t="str">
        <f t="shared" si="23"/>
        <v/>
      </c>
    </row>
    <row r="763" spans="17:19" x14ac:dyDescent="0.25">
      <c r="Q763" s="51" t="str">
        <f t="shared" si="22"/>
        <v/>
      </c>
      <c r="R763" s="51" t="str">
        <f>IF(M763="","",IF(M763&lt;&gt;'Tabelas auxiliares'!$B$236,"FOLHA DE PESSOAL",IF(Q763='Tabelas auxiliares'!$A$237,"CUSTEIO",IF(Q763='Tabelas auxiliares'!$A$236,"INVESTIMENTO","ERRO - VERIFICAR"))))</f>
        <v/>
      </c>
      <c r="S763" s="64" t="str">
        <f t="shared" si="23"/>
        <v/>
      </c>
    </row>
    <row r="764" spans="17:19" x14ac:dyDescent="0.25">
      <c r="Q764" s="51" t="str">
        <f t="shared" si="22"/>
        <v/>
      </c>
      <c r="R764" s="51" t="str">
        <f>IF(M764="","",IF(M764&lt;&gt;'Tabelas auxiliares'!$B$236,"FOLHA DE PESSOAL",IF(Q764='Tabelas auxiliares'!$A$237,"CUSTEIO",IF(Q764='Tabelas auxiliares'!$A$236,"INVESTIMENTO","ERRO - VERIFICAR"))))</f>
        <v/>
      </c>
      <c r="S764" s="64" t="str">
        <f t="shared" si="23"/>
        <v/>
      </c>
    </row>
    <row r="765" spans="17:19" x14ac:dyDescent="0.25">
      <c r="Q765" s="51" t="str">
        <f t="shared" si="22"/>
        <v/>
      </c>
      <c r="R765" s="51" t="str">
        <f>IF(M765="","",IF(M765&lt;&gt;'Tabelas auxiliares'!$B$236,"FOLHA DE PESSOAL",IF(Q765='Tabelas auxiliares'!$A$237,"CUSTEIO",IF(Q765='Tabelas auxiliares'!$A$236,"INVESTIMENTO","ERRO - VERIFICAR"))))</f>
        <v/>
      </c>
      <c r="S765" s="64" t="str">
        <f t="shared" si="23"/>
        <v/>
      </c>
    </row>
    <row r="766" spans="17:19" x14ac:dyDescent="0.25">
      <c r="Q766" s="51" t="str">
        <f t="shared" si="22"/>
        <v/>
      </c>
      <c r="R766" s="51" t="str">
        <f>IF(M766="","",IF(M766&lt;&gt;'Tabelas auxiliares'!$B$236,"FOLHA DE PESSOAL",IF(Q766='Tabelas auxiliares'!$A$237,"CUSTEIO",IF(Q766='Tabelas auxiliares'!$A$236,"INVESTIMENTO","ERRO - VERIFICAR"))))</f>
        <v/>
      </c>
      <c r="S766" s="64" t="str">
        <f t="shared" si="23"/>
        <v/>
      </c>
    </row>
    <row r="767" spans="17:19" x14ac:dyDescent="0.25">
      <c r="Q767" s="51" t="str">
        <f t="shared" si="22"/>
        <v/>
      </c>
      <c r="R767" s="51" t="str">
        <f>IF(M767="","",IF(M767&lt;&gt;'Tabelas auxiliares'!$B$236,"FOLHA DE PESSOAL",IF(Q767='Tabelas auxiliares'!$A$237,"CUSTEIO",IF(Q767='Tabelas auxiliares'!$A$236,"INVESTIMENTO","ERRO - VERIFICAR"))))</f>
        <v/>
      </c>
      <c r="S767" s="64" t="str">
        <f t="shared" si="23"/>
        <v/>
      </c>
    </row>
    <row r="768" spans="17:19" x14ac:dyDescent="0.25">
      <c r="Q768" s="51" t="str">
        <f t="shared" si="22"/>
        <v/>
      </c>
      <c r="R768" s="51" t="str">
        <f>IF(M768="","",IF(M768&lt;&gt;'Tabelas auxiliares'!$B$236,"FOLHA DE PESSOAL",IF(Q768='Tabelas auxiliares'!$A$237,"CUSTEIO",IF(Q768='Tabelas auxiliares'!$A$236,"INVESTIMENTO","ERRO - VERIFICAR"))))</f>
        <v/>
      </c>
      <c r="S768" s="64" t="str">
        <f t="shared" si="23"/>
        <v/>
      </c>
    </row>
    <row r="769" spans="17:19" x14ac:dyDescent="0.25">
      <c r="Q769" s="51" t="str">
        <f t="shared" si="22"/>
        <v/>
      </c>
      <c r="R769" s="51" t="str">
        <f>IF(M769="","",IF(M769&lt;&gt;'Tabelas auxiliares'!$B$236,"FOLHA DE PESSOAL",IF(Q769='Tabelas auxiliares'!$A$237,"CUSTEIO",IF(Q769='Tabelas auxiliares'!$A$236,"INVESTIMENTO","ERRO - VERIFICAR"))))</f>
        <v/>
      </c>
      <c r="S769" s="64" t="str">
        <f t="shared" si="23"/>
        <v/>
      </c>
    </row>
    <row r="770" spans="17:19" x14ac:dyDescent="0.25">
      <c r="Q770" s="51" t="str">
        <f t="shared" si="22"/>
        <v/>
      </c>
      <c r="R770" s="51" t="str">
        <f>IF(M770="","",IF(M770&lt;&gt;'Tabelas auxiliares'!$B$236,"FOLHA DE PESSOAL",IF(Q770='Tabelas auxiliares'!$A$237,"CUSTEIO",IF(Q770='Tabelas auxiliares'!$A$236,"INVESTIMENTO","ERRO - VERIFICAR"))))</f>
        <v/>
      </c>
      <c r="S770" s="64" t="str">
        <f t="shared" si="23"/>
        <v/>
      </c>
    </row>
    <row r="771" spans="17:19" x14ac:dyDescent="0.25">
      <c r="Q771" s="51" t="str">
        <f t="shared" si="22"/>
        <v/>
      </c>
      <c r="R771" s="51" t="str">
        <f>IF(M771="","",IF(M771&lt;&gt;'Tabelas auxiliares'!$B$236,"FOLHA DE PESSOAL",IF(Q771='Tabelas auxiliares'!$A$237,"CUSTEIO",IF(Q771='Tabelas auxiliares'!$A$236,"INVESTIMENTO","ERRO - VERIFICAR"))))</f>
        <v/>
      </c>
      <c r="S771" s="64" t="str">
        <f t="shared" si="23"/>
        <v/>
      </c>
    </row>
    <row r="772" spans="17:19" x14ac:dyDescent="0.25">
      <c r="Q772" s="51" t="str">
        <f t="shared" ref="Q772:Q835" si="24">LEFT(O772,1)</f>
        <v/>
      </c>
      <c r="R772" s="51" t="str">
        <f>IF(M772="","",IF(M772&lt;&gt;'Tabelas auxiliares'!$B$236,"FOLHA DE PESSOAL",IF(Q772='Tabelas auxiliares'!$A$237,"CUSTEIO",IF(Q772='Tabelas auxiliares'!$A$236,"INVESTIMENTO","ERRO - VERIFICAR"))))</f>
        <v/>
      </c>
      <c r="S772" s="64" t="str">
        <f t="shared" si="23"/>
        <v/>
      </c>
    </row>
    <row r="773" spans="17:19" x14ac:dyDescent="0.25">
      <c r="Q773" s="51" t="str">
        <f t="shared" si="24"/>
        <v/>
      </c>
      <c r="R773" s="51" t="str">
        <f>IF(M773="","",IF(M773&lt;&gt;'Tabelas auxiliares'!$B$236,"FOLHA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IF(M774="","",IF(M774&lt;&gt;'Tabelas auxiliares'!$B$236,"FOLHA DE PESSOAL",IF(Q774='Tabelas auxiliares'!$A$237,"CUSTEIO",IF(Q774='Tabelas auxiliares'!$A$236,"INVESTIMENTO","ERRO - VERIFICAR"))))</f>
        <v/>
      </c>
      <c r="S774" s="64" t="str">
        <f t="shared" si="25"/>
        <v/>
      </c>
    </row>
    <row r="775" spans="17:19" x14ac:dyDescent="0.25">
      <c r="Q775" s="51" t="str">
        <f t="shared" si="24"/>
        <v/>
      </c>
      <c r="R775" s="51" t="str">
        <f>IF(M775="","",IF(M775&lt;&gt;'Tabelas auxiliares'!$B$236,"FOLHA DE PESSOAL",IF(Q775='Tabelas auxiliares'!$A$237,"CUSTEIO",IF(Q775='Tabelas auxiliares'!$A$236,"INVESTIMENTO","ERRO - VERIFICAR"))))</f>
        <v/>
      </c>
      <c r="S775" s="64" t="str">
        <f t="shared" si="25"/>
        <v/>
      </c>
    </row>
    <row r="776" spans="17:19" x14ac:dyDescent="0.25">
      <c r="Q776" s="51" t="str">
        <f t="shared" si="24"/>
        <v/>
      </c>
      <c r="R776" s="51" t="str">
        <f>IF(M776="","",IF(M776&lt;&gt;'Tabelas auxiliares'!$B$236,"FOLHA DE PESSOAL",IF(Q776='Tabelas auxiliares'!$A$237,"CUSTEIO",IF(Q776='Tabelas auxiliares'!$A$236,"INVESTIMENTO","ERRO - VERIFICAR"))))</f>
        <v/>
      </c>
      <c r="S776" s="64" t="str">
        <f t="shared" si="25"/>
        <v/>
      </c>
    </row>
    <row r="777" spans="17:19" x14ac:dyDescent="0.25">
      <c r="Q777" s="51" t="str">
        <f t="shared" si="24"/>
        <v/>
      </c>
      <c r="R777" s="51" t="str">
        <f>IF(M777="","",IF(M777&lt;&gt;'Tabelas auxiliares'!$B$236,"FOLHA DE PESSOAL",IF(Q777='Tabelas auxiliares'!$A$237,"CUSTEIO",IF(Q777='Tabelas auxiliares'!$A$236,"INVESTIMENTO","ERRO - VERIFICAR"))))</f>
        <v/>
      </c>
      <c r="S777" s="64" t="str">
        <f t="shared" si="25"/>
        <v/>
      </c>
    </row>
    <row r="778" spans="17:19" x14ac:dyDescent="0.25">
      <c r="Q778" s="51" t="str">
        <f t="shared" si="24"/>
        <v/>
      </c>
      <c r="R778" s="51" t="str">
        <f>IF(M778="","",IF(M778&lt;&gt;'Tabelas auxiliares'!$B$236,"FOLHA DE PESSOAL",IF(Q778='Tabelas auxiliares'!$A$237,"CUSTEIO",IF(Q778='Tabelas auxiliares'!$A$236,"INVESTIMENTO","ERRO - VERIFICAR"))))</f>
        <v/>
      </c>
      <c r="S778" s="64" t="str">
        <f t="shared" si="25"/>
        <v/>
      </c>
    </row>
    <row r="779" spans="17:19" x14ac:dyDescent="0.25">
      <c r="Q779" s="51" t="str">
        <f t="shared" si="24"/>
        <v/>
      </c>
      <c r="R779" s="51" t="str">
        <f>IF(M779="","",IF(M779&lt;&gt;'Tabelas auxiliares'!$B$236,"FOLHA DE PESSOAL",IF(Q779='Tabelas auxiliares'!$A$237,"CUSTEIO",IF(Q779='Tabelas auxiliares'!$A$236,"INVESTIMENTO","ERRO - VERIFICAR"))))</f>
        <v/>
      </c>
      <c r="S779" s="64" t="str">
        <f t="shared" si="25"/>
        <v/>
      </c>
    </row>
    <row r="780" spans="17:19" x14ac:dyDescent="0.25">
      <c r="Q780" s="51" t="str">
        <f t="shared" si="24"/>
        <v/>
      </c>
      <c r="R780" s="51" t="str">
        <f>IF(M780="","",IF(M780&lt;&gt;'Tabelas auxiliares'!$B$236,"FOLHA DE PESSOAL",IF(Q780='Tabelas auxiliares'!$A$237,"CUSTEIO",IF(Q780='Tabelas auxiliares'!$A$236,"INVESTIMENTO","ERRO - VERIFICAR"))))</f>
        <v/>
      </c>
      <c r="S780" s="64" t="str">
        <f t="shared" si="25"/>
        <v/>
      </c>
    </row>
    <row r="781" spans="17:19" x14ac:dyDescent="0.25">
      <c r="Q781" s="51" t="str">
        <f t="shared" si="24"/>
        <v/>
      </c>
      <c r="R781" s="51" t="str">
        <f>IF(M781="","",IF(M781&lt;&gt;'Tabelas auxiliares'!$B$236,"FOLHA DE PESSOAL",IF(Q781='Tabelas auxiliares'!$A$237,"CUSTEIO",IF(Q781='Tabelas auxiliares'!$A$236,"INVESTIMENTO","ERRO - VERIFICAR"))))</f>
        <v/>
      </c>
      <c r="S781" s="64" t="str">
        <f t="shared" si="25"/>
        <v/>
      </c>
    </row>
    <row r="782" spans="17:19" x14ac:dyDescent="0.25">
      <c r="Q782" s="51" t="str">
        <f t="shared" si="24"/>
        <v/>
      </c>
      <c r="R782" s="51" t="str">
        <f>IF(M782="","",IF(M782&lt;&gt;'Tabelas auxiliares'!$B$236,"FOLHA DE PESSOAL",IF(Q782='Tabelas auxiliares'!$A$237,"CUSTEIO",IF(Q782='Tabelas auxiliares'!$A$236,"INVESTIMENTO","ERRO - VERIFICAR"))))</f>
        <v/>
      </c>
      <c r="S782" s="64" t="str">
        <f t="shared" si="25"/>
        <v/>
      </c>
    </row>
    <row r="783" spans="17:19" x14ac:dyDescent="0.25">
      <c r="Q783" s="51" t="str">
        <f t="shared" si="24"/>
        <v/>
      </c>
      <c r="R783" s="51" t="str">
        <f>IF(M783="","",IF(M783&lt;&gt;'Tabelas auxiliares'!$B$236,"FOLHA DE PESSOAL",IF(Q783='Tabelas auxiliares'!$A$237,"CUSTEIO",IF(Q783='Tabelas auxiliares'!$A$236,"INVESTIMENTO","ERRO - VERIFICAR"))))</f>
        <v/>
      </c>
      <c r="S783" s="64" t="str">
        <f t="shared" si="25"/>
        <v/>
      </c>
    </row>
    <row r="784" spans="17:19" x14ac:dyDescent="0.25">
      <c r="Q784" s="51" t="str">
        <f t="shared" si="24"/>
        <v/>
      </c>
      <c r="R784" s="51" t="str">
        <f>IF(M784="","",IF(M784&lt;&gt;'Tabelas auxiliares'!$B$236,"FOLHA DE PESSOAL",IF(Q784='Tabelas auxiliares'!$A$237,"CUSTEIO",IF(Q784='Tabelas auxiliares'!$A$236,"INVESTIMENTO","ERRO - VERIFICAR"))))</f>
        <v/>
      </c>
      <c r="S784" s="64" t="str">
        <f t="shared" si="25"/>
        <v/>
      </c>
    </row>
    <row r="785" spans="17:19" x14ac:dyDescent="0.25">
      <c r="Q785" s="51" t="str">
        <f t="shared" si="24"/>
        <v/>
      </c>
      <c r="R785" s="51" t="str">
        <f>IF(M785="","",IF(M785&lt;&gt;'Tabelas auxiliares'!$B$236,"FOLHA DE PESSOAL",IF(Q785='Tabelas auxiliares'!$A$237,"CUSTEIO",IF(Q785='Tabelas auxiliares'!$A$236,"INVESTIMENTO","ERRO - VERIFICAR"))))</f>
        <v/>
      </c>
      <c r="S785" s="64" t="str">
        <f t="shared" si="25"/>
        <v/>
      </c>
    </row>
    <row r="786" spans="17:19" x14ac:dyDescent="0.25">
      <c r="Q786" s="51" t="str">
        <f t="shared" si="24"/>
        <v/>
      </c>
      <c r="R786" s="51" t="str">
        <f>IF(M786="","",IF(M786&lt;&gt;'Tabelas auxiliares'!$B$236,"FOLHA DE PESSOAL",IF(Q786='Tabelas auxiliares'!$A$237,"CUSTEIO",IF(Q786='Tabelas auxiliares'!$A$236,"INVESTIMENTO","ERRO - VERIFICAR"))))</f>
        <v/>
      </c>
      <c r="S786" s="64" t="str">
        <f t="shared" si="25"/>
        <v/>
      </c>
    </row>
    <row r="787" spans="17:19" x14ac:dyDescent="0.25">
      <c r="Q787" s="51" t="str">
        <f t="shared" si="24"/>
        <v/>
      </c>
      <c r="R787" s="51" t="str">
        <f>IF(M787="","",IF(M787&lt;&gt;'Tabelas auxiliares'!$B$236,"FOLHA DE PESSOAL",IF(Q787='Tabelas auxiliares'!$A$237,"CUSTEIO",IF(Q787='Tabelas auxiliares'!$A$236,"INVESTIMENTO","ERRO - VERIFICAR"))))</f>
        <v/>
      </c>
      <c r="S787" s="64" t="str">
        <f t="shared" si="25"/>
        <v/>
      </c>
    </row>
    <row r="788" spans="17:19" x14ac:dyDescent="0.25">
      <c r="Q788" s="51" t="str">
        <f t="shared" si="24"/>
        <v/>
      </c>
      <c r="R788" s="51" t="str">
        <f>IF(M788="","",IF(M788&lt;&gt;'Tabelas auxiliares'!$B$236,"FOLHA DE PESSOAL",IF(Q788='Tabelas auxiliares'!$A$237,"CUSTEIO",IF(Q788='Tabelas auxiliares'!$A$236,"INVESTIMENTO","ERRO - VERIFICAR"))))</f>
        <v/>
      </c>
      <c r="S788" s="64" t="str">
        <f t="shared" si="25"/>
        <v/>
      </c>
    </row>
    <row r="789" spans="17:19" x14ac:dyDescent="0.25">
      <c r="Q789" s="51" t="str">
        <f t="shared" si="24"/>
        <v/>
      </c>
      <c r="R789" s="51" t="str">
        <f>IF(M789="","",IF(M789&lt;&gt;'Tabelas auxiliares'!$B$236,"FOLHA DE PESSOAL",IF(Q789='Tabelas auxiliares'!$A$237,"CUSTEIO",IF(Q789='Tabelas auxiliares'!$A$236,"INVESTIMENTO","ERRO - VERIFICAR"))))</f>
        <v/>
      </c>
      <c r="S789" s="64" t="str">
        <f t="shared" si="25"/>
        <v/>
      </c>
    </row>
    <row r="790" spans="17:19" x14ac:dyDescent="0.25">
      <c r="Q790" s="51" t="str">
        <f t="shared" si="24"/>
        <v/>
      </c>
      <c r="R790" s="51" t="str">
        <f>IF(M790="","",IF(M790&lt;&gt;'Tabelas auxiliares'!$B$236,"FOLHA DE PESSOAL",IF(Q790='Tabelas auxiliares'!$A$237,"CUSTEIO",IF(Q790='Tabelas auxiliares'!$A$236,"INVESTIMENTO","ERRO - VERIFICAR"))))</f>
        <v/>
      </c>
      <c r="S790" s="64" t="str">
        <f t="shared" si="25"/>
        <v/>
      </c>
    </row>
    <row r="791" spans="17:19" x14ac:dyDescent="0.25">
      <c r="Q791" s="51" t="str">
        <f t="shared" si="24"/>
        <v/>
      </c>
      <c r="R791" s="51" t="str">
        <f>IF(M791="","",IF(M791&lt;&gt;'Tabelas auxiliares'!$B$236,"FOLHA DE PESSOAL",IF(Q791='Tabelas auxiliares'!$A$237,"CUSTEIO",IF(Q791='Tabelas auxiliares'!$A$236,"INVESTIMENTO","ERRO - VERIFICAR"))))</f>
        <v/>
      </c>
      <c r="S791" s="64" t="str">
        <f t="shared" si="25"/>
        <v/>
      </c>
    </row>
    <row r="792" spans="17:19" x14ac:dyDescent="0.25">
      <c r="Q792" s="51" t="str">
        <f t="shared" si="24"/>
        <v/>
      </c>
      <c r="R792" s="51" t="str">
        <f>IF(M792="","",IF(M792&lt;&gt;'Tabelas auxiliares'!$B$236,"FOLHA DE PESSOAL",IF(Q792='Tabelas auxiliares'!$A$237,"CUSTEIO",IF(Q792='Tabelas auxiliares'!$A$236,"INVESTIMENTO","ERRO - VERIFICAR"))))</f>
        <v/>
      </c>
      <c r="S792" s="64" t="str">
        <f t="shared" si="25"/>
        <v/>
      </c>
    </row>
    <row r="793" spans="17:19" x14ac:dyDescent="0.25">
      <c r="Q793" s="51" t="str">
        <f t="shared" si="24"/>
        <v/>
      </c>
      <c r="R793" s="51" t="str">
        <f>IF(M793="","",IF(M793&lt;&gt;'Tabelas auxiliares'!$B$236,"FOLHA DE PESSOAL",IF(Q793='Tabelas auxiliares'!$A$237,"CUSTEIO",IF(Q793='Tabelas auxiliares'!$A$236,"INVESTIMENTO","ERRO - VERIFICAR"))))</f>
        <v/>
      </c>
      <c r="S793" s="64" t="str">
        <f t="shared" si="25"/>
        <v/>
      </c>
    </row>
    <row r="794" spans="17:19" x14ac:dyDescent="0.25">
      <c r="Q794" s="51" t="str">
        <f t="shared" si="24"/>
        <v/>
      </c>
      <c r="R794" s="51" t="str">
        <f>IF(M794="","",IF(M794&lt;&gt;'Tabelas auxiliares'!$B$236,"FOLHA DE PESSOAL",IF(Q794='Tabelas auxiliares'!$A$237,"CUSTEIO",IF(Q794='Tabelas auxiliares'!$A$236,"INVESTIMENTO","ERRO - VERIFICAR"))))</f>
        <v/>
      </c>
      <c r="S794" s="64" t="str">
        <f t="shared" si="25"/>
        <v/>
      </c>
    </row>
    <row r="795" spans="17:19" x14ac:dyDescent="0.25">
      <c r="Q795" s="51" t="str">
        <f t="shared" si="24"/>
        <v/>
      </c>
      <c r="R795" s="51" t="str">
        <f>IF(M795="","",IF(M795&lt;&gt;'Tabelas auxiliares'!$B$236,"FOLHA DE PESSOAL",IF(Q795='Tabelas auxiliares'!$A$237,"CUSTEIO",IF(Q795='Tabelas auxiliares'!$A$236,"INVESTIMENTO","ERRO - VERIFICAR"))))</f>
        <v/>
      </c>
      <c r="S795" s="64" t="str">
        <f t="shared" si="25"/>
        <v/>
      </c>
    </row>
    <row r="796" spans="17:19" x14ac:dyDescent="0.25">
      <c r="Q796" s="51" t="str">
        <f t="shared" si="24"/>
        <v/>
      </c>
      <c r="R796" s="51" t="str">
        <f>IF(M796="","",IF(M796&lt;&gt;'Tabelas auxiliares'!$B$236,"FOLHA DE PESSOAL",IF(Q796='Tabelas auxiliares'!$A$237,"CUSTEIO",IF(Q796='Tabelas auxiliares'!$A$236,"INVESTIMENTO","ERRO - VERIFICAR"))))</f>
        <v/>
      </c>
      <c r="S796" s="64" t="str">
        <f t="shared" si="25"/>
        <v/>
      </c>
    </row>
    <row r="797" spans="17:19" x14ac:dyDescent="0.25">
      <c r="Q797" s="51" t="str">
        <f t="shared" si="24"/>
        <v/>
      </c>
      <c r="R797" s="51" t="str">
        <f>IF(M797="","",IF(M797&lt;&gt;'Tabelas auxiliares'!$B$236,"FOLHA DE PESSOAL",IF(Q797='Tabelas auxiliares'!$A$237,"CUSTEIO",IF(Q797='Tabelas auxiliares'!$A$236,"INVESTIMENTO","ERRO - VERIFICAR"))))</f>
        <v/>
      </c>
      <c r="S797" s="64" t="str">
        <f t="shared" si="25"/>
        <v/>
      </c>
    </row>
    <row r="798" spans="17:19" x14ac:dyDescent="0.25">
      <c r="Q798" s="51" t="str">
        <f t="shared" si="24"/>
        <v/>
      </c>
      <c r="R798" s="51" t="str">
        <f>IF(M798="","",IF(M798&lt;&gt;'Tabelas auxiliares'!$B$236,"FOLHA DE PESSOAL",IF(Q798='Tabelas auxiliares'!$A$237,"CUSTEIO",IF(Q798='Tabelas auxiliares'!$A$236,"INVESTIMENTO","ERRO - VERIFICAR"))))</f>
        <v/>
      </c>
      <c r="S798" s="64" t="str">
        <f t="shared" si="25"/>
        <v/>
      </c>
    </row>
    <row r="799" spans="17:19" x14ac:dyDescent="0.25">
      <c r="Q799" s="51" t="str">
        <f t="shared" si="24"/>
        <v/>
      </c>
      <c r="R799" s="51" t="str">
        <f>IF(M799="","",IF(M799&lt;&gt;'Tabelas auxiliares'!$B$236,"FOLHA DE PESSOAL",IF(Q799='Tabelas auxiliares'!$A$237,"CUSTEIO",IF(Q799='Tabelas auxiliares'!$A$236,"INVESTIMENTO","ERRO - VERIFICAR"))))</f>
        <v/>
      </c>
      <c r="S799" s="64" t="str">
        <f t="shared" si="25"/>
        <v/>
      </c>
    </row>
    <row r="800" spans="17:19" x14ac:dyDescent="0.25">
      <c r="Q800" s="51" t="str">
        <f t="shared" si="24"/>
        <v/>
      </c>
      <c r="R800" s="51" t="str">
        <f>IF(M800="","",IF(M800&lt;&gt;'Tabelas auxiliares'!$B$236,"FOLHA DE PESSOAL",IF(Q800='Tabelas auxiliares'!$A$237,"CUSTEIO",IF(Q800='Tabelas auxiliares'!$A$236,"INVESTIMENTO","ERRO - VERIFICAR"))))</f>
        <v/>
      </c>
      <c r="S800" s="64" t="str">
        <f t="shared" si="25"/>
        <v/>
      </c>
    </row>
    <row r="801" spans="17:19" x14ac:dyDescent="0.25">
      <c r="Q801" s="51" t="str">
        <f t="shared" si="24"/>
        <v/>
      </c>
      <c r="R801" s="51" t="str">
        <f>IF(M801="","",IF(M801&lt;&gt;'Tabelas auxiliares'!$B$236,"FOLHA DE PESSOAL",IF(Q801='Tabelas auxiliares'!$A$237,"CUSTEIO",IF(Q801='Tabelas auxiliares'!$A$236,"INVESTIMENTO","ERRO - VERIFICAR"))))</f>
        <v/>
      </c>
      <c r="S801" s="64" t="str">
        <f t="shared" si="25"/>
        <v/>
      </c>
    </row>
    <row r="802" spans="17:19" x14ac:dyDescent="0.25">
      <c r="Q802" s="51" t="str">
        <f t="shared" si="24"/>
        <v/>
      </c>
      <c r="R802" s="51" t="str">
        <f>IF(M802="","",IF(M802&lt;&gt;'Tabelas auxiliares'!$B$236,"FOLHA DE PESSOAL",IF(Q802='Tabelas auxiliares'!$A$237,"CUSTEIO",IF(Q802='Tabelas auxiliares'!$A$236,"INVESTIMENTO","ERRO - VERIFICAR"))))</f>
        <v/>
      </c>
      <c r="S802" s="64" t="str">
        <f t="shared" si="25"/>
        <v/>
      </c>
    </row>
    <row r="803" spans="17:19" x14ac:dyDescent="0.25">
      <c r="Q803" s="51" t="str">
        <f t="shared" si="24"/>
        <v/>
      </c>
      <c r="R803" s="51" t="str">
        <f>IF(M803="","",IF(M803&lt;&gt;'Tabelas auxiliares'!$B$236,"FOLHA DE PESSOAL",IF(Q803='Tabelas auxiliares'!$A$237,"CUSTEIO",IF(Q803='Tabelas auxiliares'!$A$236,"INVESTIMENTO","ERRO - VERIFICAR"))))</f>
        <v/>
      </c>
      <c r="S803" s="64" t="str">
        <f t="shared" si="25"/>
        <v/>
      </c>
    </row>
    <row r="804" spans="17:19" x14ac:dyDescent="0.25">
      <c r="Q804" s="51" t="str">
        <f t="shared" si="24"/>
        <v/>
      </c>
      <c r="R804" s="51" t="str">
        <f>IF(M804="","",IF(M804&lt;&gt;'Tabelas auxiliares'!$B$236,"FOLHA DE PESSOAL",IF(Q804='Tabelas auxiliares'!$A$237,"CUSTEIO",IF(Q804='Tabelas auxiliares'!$A$236,"INVESTIMENTO","ERRO - VERIFICAR"))))</f>
        <v/>
      </c>
      <c r="S804" s="64" t="str">
        <f t="shared" si="25"/>
        <v/>
      </c>
    </row>
    <row r="805" spans="17:19" x14ac:dyDescent="0.25">
      <c r="Q805" s="51" t="str">
        <f t="shared" si="24"/>
        <v/>
      </c>
      <c r="R805" s="51" t="str">
        <f>IF(M805="","",IF(M805&lt;&gt;'Tabelas auxiliares'!$B$236,"FOLHA DE PESSOAL",IF(Q805='Tabelas auxiliares'!$A$237,"CUSTEIO",IF(Q805='Tabelas auxiliares'!$A$236,"INVESTIMENTO","ERRO - VERIFICAR"))))</f>
        <v/>
      </c>
      <c r="S805" s="64" t="str">
        <f t="shared" si="25"/>
        <v/>
      </c>
    </row>
    <row r="806" spans="17:19" x14ac:dyDescent="0.25">
      <c r="Q806" s="51" t="str">
        <f t="shared" si="24"/>
        <v/>
      </c>
      <c r="R806" s="51" t="str">
        <f>IF(M806="","",IF(M806&lt;&gt;'Tabelas auxiliares'!$B$236,"FOLHA DE PESSOAL",IF(Q806='Tabelas auxiliares'!$A$237,"CUSTEIO",IF(Q806='Tabelas auxiliares'!$A$236,"INVESTIMENTO","ERRO - VERIFICAR"))))</f>
        <v/>
      </c>
      <c r="S806" s="64" t="str">
        <f t="shared" si="25"/>
        <v/>
      </c>
    </row>
    <row r="807" spans="17:19" x14ac:dyDescent="0.25">
      <c r="Q807" s="51" t="str">
        <f t="shared" si="24"/>
        <v/>
      </c>
      <c r="R807" s="51" t="str">
        <f>IF(M807="","",IF(M807&lt;&gt;'Tabelas auxiliares'!$B$236,"FOLHA DE PESSOAL",IF(Q807='Tabelas auxiliares'!$A$237,"CUSTEIO",IF(Q807='Tabelas auxiliares'!$A$236,"INVESTIMENTO","ERRO - VERIFICAR"))))</f>
        <v/>
      </c>
      <c r="S807" s="64" t="str">
        <f t="shared" si="25"/>
        <v/>
      </c>
    </row>
    <row r="808" spans="17:19" x14ac:dyDescent="0.25">
      <c r="Q808" s="51" t="str">
        <f t="shared" si="24"/>
        <v/>
      </c>
      <c r="R808" s="51" t="str">
        <f>IF(M808="","",IF(M808&lt;&gt;'Tabelas auxiliares'!$B$236,"FOLHA DE PESSOAL",IF(Q808='Tabelas auxiliares'!$A$237,"CUSTEIO",IF(Q808='Tabelas auxiliares'!$A$236,"INVESTIMENTO","ERRO - VERIFICAR"))))</f>
        <v/>
      </c>
      <c r="S808" s="64" t="str">
        <f t="shared" si="25"/>
        <v/>
      </c>
    </row>
    <row r="809" spans="17:19" x14ac:dyDescent="0.25">
      <c r="Q809" s="51" t="str">
        <f t="shared" si="24"/>
        <v/>
      </c>
      <c r="R809" s="51" t="str">
        <f>IF(M809="","",IF(M809&lt;&gt;'Tabelas auxiliares'!$B$236,"FOLHA DE PESSOAL",IF(Q809='Tabelas auxiliares'!$A$237,"CUSTEIO",IF(Q809='Tabelas auxiliares'!$A$236,"INVESTIMENTO","ERRO - VERIFICAR"))))</f>
        <v/>
      </c>
      <c r="S809" s="64" t="str">
        <f t="shared" si="25"/>
        <v/>
      </c>
    </row>
    <row r="810" spans="17:19" x14ac:dyDescent="0.25">
      <c r="Q810" s="51" t="str">
        <f t="shared" si="24"/>
        <v/>
      </c>
      <c r="R810" s="51" t="str">
        <f>IF(M810="","",IF(M810&lt;&gt;'Tabelas auxiliares'!$B$236,"FOLHA DE PESSOAL",IF(Q810='Tabelas auxiliares'!$A$237,"CUSTEIO",IF(Q810='Tabelas auxiliares'!$A$236,"INVESTIMENTO","ERRO - VERIFICAR"))))</f>
        <v/>
      </c>
      <c r="S810" s="64" t="str">
        <f t="shared" si="25"/>
        <v/>
      </c>
    </row>
    <row r="811" spans="17:19" x14ac:dyDescent="0.25">
      <c r="Q811" s="51" t="str">
        <f t="shared" si="24"/>
        <v/>
      </c>
      <c r="R811" s="51" t="str">
        <f>IF(M811="","",IF(M811&lt;&gt;'Tabelas auxiliares'!$B$236,"FOLHA DE PESSOAL",IF(Q811='Tabelas auxiliares'!$A$237,"CUSTEIO",IF(Q811='Tabelas auxiliares'!$A$236,"INVESTIMENTO","ERRO - VERIFICAR"))))</f>
        <v/>
      </c>
      <c r="S811" s="64" t="str">
        <f t="shared" si="25"/>
        <v/>
      </c>
    </row>
    <row r="812" spans="17:19" x14ac:dyDescent="0.25">
      <c r="Q812" s="51" t="str">
        <f t="shared" si="24"/>
        <v/>
      </c>
      <c r="R812" s="51" t="str">
        <f>IF(M812="","",IF(M812&lt;&gt;'Tabelas auxiliares'!$B$236,"FOLHA DE PESSOAL",IF(Q812='Tabelas auxiliares'!$A$237,"CUSTEIO",IF(Q812='Tabelas auxiliares'!$A$236,"INVESTIMENTO","ERRO - VERIFICAR"))))</f>
        <v/>
      </c>
      <c r="S812" s="64" t="str">
        <f t="shared" si="25"/>
        <v/>
      </c>
    </row>
    <row r="813" spans="17:19" x14ac:dyDescent="0.25">
      <c r="Q813" s="51" t="str">
        <f t="shared" si="24"/>
        <v/>
      </c>
      <c r="R813" s="51" t="str">
        <f>IF(M813="","",IF(M813&lt;&gt;'Tabelas auxiliares'!$B$236,"FOLHA DE PESSOAL",IF(Q813='Tabelas auxiliares'!$A$237,"CUSTEIO",IF(Q813='Tabelas auxiliares'!$A$236,"INVESTIMENTO","ERRO - VERIFICAR"))))</f>
        <v/>
      </c>
      <c r="S813" s="64" t="str">
        <f t="shared" si="25"/>
        <v/>
      </c>
    </row>
    <row r="814" spans="17:19" x14ac:dyDescent="0.25">
      <c r="Q814" s="51" t="str">
        <f t="shared" si="24"/>
        <v/>
      </c>
      <c r="R814" s="51" t="str">
        <f>IF(M814="","",IF(M814&lt;&gt;'Tabelas auxiliares'!$B$236,"FOLHA DE PESSOAL",IF(Q814='Tabelas auxiliares'!$A$237,"CUSTEIO",IF(Q814='Tabelas auxiliares'!$A$236,"INVESTIMENTO","ERRO - VERIFICAR"))))</f>
        <v/>
      </c>
      <c r="S814" s="64" t="str">
        <f t="shared" si="25"/>
        <v/>
      </c>
    </row>
    <row r="815" spans="17:19" x14ac:dyDescent="0.25">
      <c r="Q815" s="51" t="str">
        <f t="shared" si="24"/>
        <v/>
      </c>
      <c r="R815" s="51" t="str">
        <f>IF(M815="","",IF(M815&lt;&gt;'Tabelas auxiliares'!$B$236,"FOLHA DE PESSOAL",IF(Q815='Tabelas auxiliares'!$A$237,"CUSTEIO",IF(Q815='Tabelas auxiliares'!$A$236,"INVESTIMENTO","ERRO - VERIFICAR"))))</f>
        <v/>
      </c>
      <c r="S815" s="64" t="str">
        <f t="shared" si="25"/>
        <v/>
      </c>
    </row>
    <row r="816" spans="17:19" x14ac:dyDescent="0.25">
      <c r="Q816" s="51" t="str">
        <f t="shared" si="24"/>
        <v/>
      </c>
      <c r="R816" s="51" t="str">
        <f>IF(M816="","",IF(M816&lt;&gt;'Tabelas auxiliares'!$B$236,"FOLHA DE PESSOAL",IF(Q816='Tabelas auxiliares'!$A$237,"CUSTEIO",IF(Q816='Tabelas auxiliares'!$A$236,"INVESTIMENTO","ERRO - VERIFICAR"))))</f>
        <v/>
      </c>
      <c r="S816" s="64" t="str">
        <f t="shared" si="25"/>
        <v/>
      </c>
    </row>
    <row r="817" spans="17:19" x14ac:dyDescent="0.25">
      <c r="Q817" s="51" t="str">
        <f t="shared" si="24"/>
        <v/>
      </c>
      <c r="R817" s="51" t="str">
        <f>IF(M817="","",IF(M817&lt;&gt;'Tabelas auxiliares'!$B$236,"FOLHA DE PESSOAL",IF(Q817='Tabelas auxiliares'!$A$237,"CUSTEIO",IF(Q817='Tabelas auxiliares'!$A$236,"INVESTIMENTO","ERRO - VERIFICAR"))))</f>
        <v/>
      </c>
      <c r="S817" s="64" t="str">
        <f t="shared" si="25"/>
        <v/>
      </c>
    </row>
    <row r="818" spans="17:19" x14ac:dyDescent="0.25">
      <c r="Q818" s="51" t="str">
        <f t="shared" si="24"/>
        <v/>
      </c>
      <c r="R818" s="51" t="str">
        <f>IF(M818="","",IF(M818&lt;&gt;'Tabelas auxiliares'!$B$236,"FOLHA DE PESSOAL",IF(Q818='Tabelas auxiliares'!$A$237,"CUSTEIO",IF(Q818='Tabelas auxiliares'!$A$236,"INVESTIMENTO","ERRO - VERIFICAR"))))</f>
        <v/>
      </c>
      <c r="S818" s="64" t="str">
        <f t="shared" si="25"/>
        <v/>
      </c>
    </row>
    <row r="819" spans="17:19" x14ac:dyDescent="0.25">
      <c r="Q819" s="51" t="str">
        <f t="shared" si="24"/>
        <v/>
      </c>
      <c r="R819" s="51" t="str">
        <f>IF(M819="","",IF(M819&lt;&gt;'Tabelas auxiliares'!$B$236,"FOLHA DE PESSOAL",IF(Q819='Tabelas auxiliares'!$A$237,"CUSTEIO",IF(Q819='Tabelas auxiliares'!$A$236,"INVESTIMENTO","ERRO - VERIFICAR"))))</f>
        <v/>
      </c>
      <c r="S819" s="64" t="str">
        <f t="shared" si="25"/>
        <v/>
      </c>
    </row>
    <row r="820" spans="17:19" x14ac:dyDescent="0.25">
      <c r="Q820" s="51" t="str">
        <f t="shared" si="24"/>
        <v/>
      </c>
      <c r="R820" s="51" t="str">
        <f>IF(M820="","",IF(M820&lt;&gt;'Tabelas auxiliares'!$B$236,"FOLHA DE PESSOAL",IF(Q820='Tabelas auxiliares'!$A$237,"CUSTEIO",IF(Q820='Tabelas auxiliares'!$A$236,"INVESTIMENTO","ERRO - VERIFICAR"))))</f>
        <v/>
      </c>
      <c r="S820" s="64" t="str">
        <f t="shared" si="25"/>
        <v/>
      </c>
    </row>
    <row r="821" spans="17:19" x14ac:dyDescent="0.25">
      <c r="Q821" s="51" t="str">
        <f t="shared" si="24"/>
        <v/>
      </c>
      <c r="R821" s="51" t="str">
        <f>IF(M821="","",IF(M821&lt;&gt;'Tabelas auxiliares'!$B$236,"FOLHA DE PESSOAL",IF(Q821='Tabelas auxiliares'!$A$237,"CUSTEIO",IF(Q821='Tabelas auxiliares'!$A$236,"INVESTIMENTO","ERRO - VERIFICAR"))))</f>
        <v/>
      </c>
      <c r="S821" s="64" t="str">
        <f t="shared" si="25"/>
        <v/>
      </c>
    </row>
    <row r="822" spans="17:19" x14ac:dyDescent="0.25">
      <c r="Q822" s="51" t="str">
        <f t="shared" si="24"/>
        <v/>
      </c>
      <c r="R822" s="51" t="str">
        <f>IF(M822="","",IF(M822&lt;&gt;'Tabelas auxiliares'!$B$236,"FOLHA DE PESSOAL",IF(Q822='Tabelas auxiliares'!$A$237,"CUSTEIO",IF(Q822='Tabelas auxiliares'!$A$236,"INVESTIMENTO","ERRO - VERIFICAR"))))</f>
        <v/>
      </c>
      <c r="S822" s="64" t="str">
        <f t="shared" si="25"/>
        <v/>
      </c>
    </row>
    <row r="823" spans="17:19" x14ac:dyDescent="0.25">
      <c r="Q823" s="51" t="str">
        <f t="shared" si="24"/>
        <v/>
      </c>
      <c r="R823" s="51" t="str">
        <f>IF(M823="","",IF(M823&lt;&gt;'Tabelas auxiliares'!$B$236,"FOLHA DE PESSOAL",IF(Q823='Tabelas auxiliares'!$A$237,"CUSTEIO",IF(Q823='Tabelas auxiliares'!$A$236,"INVESTIMENTO","ERRO - VERIFICAR"))))</f>
        <v/>
      </c>
      <c r="S823" s="64" t="str">
        <f t="shared" si="25"/>
        <v/>
      </c>
    </row>
    <row r="824" spans="17:19" x14ac:dyDescent="0.25">
      <c r="Q824" s="51" t="str">
        <f t="shared" si="24"/>
        <v/>
      </c>
      <c r="R824" s="51" t="str">
        <f>IF(M824="","",IF(M824&lt;&gt;'Tabelas auxiliares'!$B$236,"FOLHA DE PESSOAL",IF(Q824='Tabelas auxiliares'!$A$237,"CUSTEIO",IF(Q824='Tabelas auxiliares'!$A$236,"INVESTIMENTO","ERRO - VERIFICAR"))))</f>
        <v/>
      </c>
      <c r="S824" s="64" t="str">
        <f t="shared" si="25"/>
        <v/>
      </c>
    </row>
    <row r="825" spans="17:19" x14ac:dyDescent="0.25">
      <c r="Q825" s="51" t="str">
        <f t="shared" si="24"/>
        <v/>
      </c>
      <c r="R825" s="51" t="str">
        <f>IF(M825="","",IF(M825&lt;&gt;'Tabelas auxiliares'!$B$236,"FOLHA DE PESSOAL",IF(Q825='Tabelas auxiliares'!$A$237,"CUSTEIO",IF(Q825='Tabelas auxiliares'!$A$236,"INVESTIMENTO","ERRO - VERIFICAR"))))</f>
        <v/>
      </c>
      <c r="S825" s="64" t="str">
        <f t="shared" si="25"/>
        <v/>
      </c>
    </row>
    <row r="826" spans="17:19" x14ac:dyDescent="0.25">
      <c r="Q826" s="51" t="str">
        <f t="shared" si="24"/>
        <v/>
      </c>
      <c r="R826" s="51" t="str">
        <f>IF(M826="","",IF(M826&lt;&gt;'Tabelas auxiliares'!$B$236,"FOLHA DE PESSOAL",IF(Q826='Tabelas auxiliares'!$A$237,"CUSTEIO",IF(Q826='Tabelas auxiliares'!$A$236,"INVESTIMENTO","ERRO - VERIFICAR"))))</f>
        <v/>
      </c>
      <c r="S826" s="64" t="str">
        <f t="shared" si="25"/>
        <v/>
      </c>
    </row>
    <row r="827" spans="17:19" x14ac:dyDescent="0.25">
      <c r="Q827" s="51" t="str">
        <f t="shared" si="24"/>
        <v/>
      </c>
      <c r="R827" s="51" t="str">
        <f>IF(M827="","",IF(M827&lt;&gt;'Tabelas auxiliares'!$B$236,"FOLHA DE PESSOAL",IF(Q827='Tabelas auxiliares'!$A$237,"CUSTEIO",IF(Q827='Tabelas auxiliares'!$A$236,"INVESTIMENTO","ERRO - VERIFICAR"))))</f>
        <v/>
      </c>
      <c r="S827" s="64" t="str">
        <f t="shared" si="25"/>
        <v/>
      </c>
    </row>
    <row r="828" spans="17:19" x14ac:dyDescent="0.25">
      <c r="Q828" s="51" t="str">
        <f t="shared" si="24"/>
        <v/>
      </c>
      <c r="R828" s="51" t="str">
        <f>IF(M828="","",IF(M828&lt;&gt;'Tabelas auxiliares'!$B$236,"FOLHA DE PESSOAL",IF(Q828='Tabelas auxiliares'!$A$237,"CUSTEIO",IF(Q828='Tabelas auxiliares'!$A$236,"INVESTIMENTO","ERRO - VERIFICAR"))))</f>
        <v/>
      </c>
      <c r="S828" s="64" t="str">
        <f t="shared" si="25"/>
        <v/>
      </c>
    </row>
    <row r="829" spans="17:19" x14ac:dyDescent="0.25">
      <c r="Q829" s="51" t="str">
        <f t="shared" si="24"/>
        <v/>
      </c>
      <c r="R829" s="51" t="str">
        <f>IF(M829="","",IF(M829&lt;&gt;'Tabelas auxiliares'!$B$236,"FOLHA DE PESSOAL",IF(Q829='Tabelas auxiliares'!$A$237,"CUSTEIO",IF(Q829='Tabelas auxiliares'!$A$236,"INVESTIMENTO","ERRO - VERIFICAR"))))</f>
        <v/>
      </c>
      <c r="S829" s="64" t="str">
        <f t="shared" si="25"/>
        <v/>
      </c>
    </row>
    <row r="830" spans="17:19" x14ac:dyDescent="0.25">
      <c r="Q830" s="51" t="str">
        <f t="shared" si="24"/>
        <v/>
      </c>
      <c r="R830" s="51" t="str">
        <f>IF(M830="","",IF(M830&lt;&gt;'Tabelas auxiliares'!$B$236,"FOLHA DE PESSOAL",IF(Q830='Tabelas auxiliares'!$A$237,"CUSTEIO",IF(Q830='Tabelas auxiliares'!$A$236,"INVESTIMENTO","ERRO - VERIFICAR"))))</f>
        <v/>
      </c>
      <c r="S830" s="64" t="str">
        <f t="shared" si="25"/>
        <v/>
      </c>
    </row>
    <row r="831" spans="17:19" x14ac:dyDescent="0.25">
      <c r="Q831" s="51" t="str">
        <f t="shared" si="24"/>
        <v/>
      </c>
      <c r="R831" s="51" t="str">
        <f>IF(M831="","",IF(M831&lt;&gt;'Tabelas auxiliares'!$B$236,"FOLHA DE PESSOAL",IF(Q831='Tabelas auxiliares'!$A$237,"CUSTEIO",IF(Q831='Tabelas auxiliares'!$A$236,"INVESTIMENTO","ERRO - VERIFICAR"))))</f>
        <v/>
      </c>
      <c r="S831" s="64" t="str">
        <f t="shared" si="25"/>
        <v/>
      </c>
    </row>
    <row r="832" spans="17:19" x14ac:dyDescent="0.25">
      <c r="Q832" s="51" t="str">
        <f t="shared" si="24"/>
        <v/>
      </c>
      <c r="R832" s="51" t="str">
        <f>IF(M832="","",IF(M832&lt;&gt;'Tabelas auxiliares'!$B$236,"FOLHA DE PESSOAL",IF(Q832='Tabelas auxiliares'!$A$237,"CUSTEIO",IF(Q832='Tabelas auxiliares'!$A$236,"INVESTIMENTO","ERRO - VERIFICAR"))))</f>
        <v/>
      </c>
      <c r="S832" s="64" t="str">
        <f t="shared" si="25"/>
        <v/>
      </c>
    </row>
    <row r="833" spans="17:19" x14ac:dyDescent="0.25">
      <c r="Q833" s="51" t="str">
        <f t="shared" si="24"/>
        <v/>
      </c>
      <c r="R833" s="51" t="str">
        <f>IF(M833="","",IF(M833&lt;&gt;'Tabelas auxiliares'!$B$236,"FOLHA DE PESSOAL",IF(Q833='Tabelas auxiliares'!$A$237,"CUSTEIO",IF(Q833='Tabelas auxiliares'!$A$236,"INVESTIMENTO","ERRO - VERIFICAR"))))</f>
        <v/>
      </c>
      <c r="S833" s="64" t="str">
        <f t="shared" si="25"/>
        <v/>
      </c>
    </row>
    <row r="834" spans="17:19" x14ac:dyDescent="0.25">
      <c r="Q834" s="51" t="str">
        <f t="shared" si="24"/>
        <v/>
      </c>
      <c r="R834" s="51" t="str">
        <f>IF(M834="","",IF(M834&lt;&gt;'Tabelas auxiliares'!$B$236,"FOLHA DE PESSOAL",IF(Q834='Tabelas auxiliares'!$A$237,"CUSTEIO",IF(Q834='Tabelas auxiliares'!$A$236,"INVESTIMENTO","ERRO - VERIFICAR"))))</f>
        <v/>
      </c>
      <c r="S834" s="64" t="str">
        <f t="shared" si="25"/>
        <v/>
      </c>
    </row>
    <row r="835" spans="17:19" x14ac:dyDescent="0.25">
      <c r="Q835" s="51" t="str">
        <f t="shared" si="24"/>
        <v/>
      </c>
      <c r="R835" s="51" t="str">
        <f>IF(M835="","",IF(M835&lt;&gt;'Tabelas auxiliares'!$B$236,"FOLHA DE PESSOAL",IF(Q835='Tabelas auxiliares'!$A$237,"CUSTEIO",IF(Q835='Tabelas auxiliares'!$A$236,"INVESTIMENTO","ERRO - VERIFICAR"))))</f>
        <v/>
      </c>
      <c r="S835" s="64" t="str">
        <f t="shared" si="25"/>
        <v/>
      </c>
    </row>
    <row r="836" spans="17:19" x14ac:dyDescent="0.25">
      <c r="Q836" s="51" t="str">
        <f t="shared" ref="Q836:Q899" si="26">LEFT(O836,1)</f>
        <v/>
      </c>
      <c r="R836" s="51" t="str">
        <f>IF(M836="","",IF(M836&lt;&gt;'Tabelas auxiliares'!$B$236,"FOLHA DE PESSOAL",IF(Q836='Tabelas auxiliares'!$A$237,"CUSTEIO",IF(Q836='Tabelas auxiliares'!$A$236,"INVESTIMENTO","ERRO - VERIFICAR"))))</f>
        <v/>
      </c>
      <c r="S836" s="64" t="str">
        <f t="shared" si="25"/>
        <v/>
      </c>
    </row>
    <row r="837" spans="17:19" x14ac:dyDescent="0.25">
      <c r="Q837" s="51" t="str">
        <f t="shared" si="26"/>
        <v/>
      </c>
      <c r="R837" s="51" t="str">
        <f>IF(M837="","",IF(M837&lt;&gt;'Tabelas auxiliares'!$B$236,"FOLHA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IF(M838="","",IF(M838&lt;&gt;'Tabelas auxiliares'!$B$236,"FOLHA DE PESSOAL",IF(Q838='Tabelas auxiliares'!$A$237,"CUSTEIO",IF(Q838='Tabelas auxiliares'!$A$236,"INVESTIMENTO","ERRO - VERIFICAR"))))</f>
        <v/>
      </c>
      <c r="S838" s="64" t="str">
        <f t="shared" si="27"/>
        <v/>
      </c>
    </row>
    <row r="839" spans="17:19" x14ac:dyDescent="0.25">
      <c r="Q839" s="51" t="str">
        <f t="shared" si="26"/>
        <v/>
      </c>
      <c r="R839" s="51" t="str">
        <f>IF(M839="","",IF(M839&lt;&gt;'Tabelas auxiliares'!$B$236,"FOLHA DE PESSOAL",IF(Q839='Tabelas auxiliares'!$A$237,"CUSTEIO",IF(Q839='Tabelas auxiliares'!$A$236,"INVESTIMENTO","ERRO - VERIFICAR"))))</f>
        <v/>
      </c>
      <c r="S839" s="64" t="str">
        <f t="shared" si="27"/>
        <v/>
      </c>
    </row>
    <row r="840" spans="17:19" x14ac:dyDescent="0.25">
      <c r="Q840" s="51" t="str">
        <f t="shared" si="26"/>
        <v/>
      </c>
      <c r="R840" s="51" t="str">
        <f>IF(M840="","",IF(M840&lt;&gt;'Tabelas auxiliares'!$B$236,"FOLHA DE PESSOAL",IF(Q840='Tabelas auxiliares'!$A$237,"CUSTEIO",IF(Q840='Tabelas auxiliares'!$A$236,"INVESTIMENTO","ERRO - VERIFICAR"))))</f>
        <v/>
      </c>
      <c r="S840" s="64" t="str">
        <f t="shared" si="27"/>
        <v/>
      </c>
    </row>
    <row r="841" spans="17:19" x14ac:dyDescent="0.25">
      <c r="Q841" s="51" t="str">
        <f t="shared" si="26"/>
        <v/>
      </c>
      <c r="R841" s="51" t="str">
        <f>IF(M841="","",IF(M841&lt;&gt;'Tabelas auxiliares'!$B$236,"FOLHA DE PESSOAL",IF(Q841='Tabelas auxiliares'!$A$237,"CUSTEIO",IF(Q841='Tabelas auxiliares'!$A$236,"INVESTIMENTO","ERRO - VERIFICAR"))))</f>
        <v/>
      </c>
      <c r="S841" s="64" t="str">
        <f t="shared" si="27"/>
        <v/>
      </c>
    </row>
    <row r="842" spans="17:19" x14ac:dyDescent="0.25">
      <c r="Q842" s="51" t="str">
        <f t="shared" si="26"/>
        <v/>
      </c>
      <c r="R842" s="51" t="str">
        <f>IF(M842="","",IF(M842&lt;&gt;'Tabelas auxiliares'!$B$236,"FOLHA DE PESSOAL",IF(Q842='Tabelas auxiliares'!$A$237,"CUSTEIO",IF(Q842='Tabelas auxiliares'!$A$236,"INVESTIMENTO","ERRO - VERIFICAR"))))</f>
        <v/>
      </c>
      <c r="S842" s="64" t="str">
        <f t="shared" si="27"/>
        <v/>
      </c>
    </row>
    <row r="843" spans="17:19" x14ac:dyDescent="0.25">
      <c r="Q843" s="51" t="str">
        <f t="shared" si="26"/>
        <v/>
      </c>
      <c r="R843" s="51" t="str">
        <f>IF(M843="","",IF(M843&lt;&gt;'Tabelas auxiliares'!$B$236,"FOLHA DE PESSOAL",IF(Q843='Tabelas auxiliares'!$A$237,"CUSTEIO",IF(Q843='Tabelas auxiliares'!$A$236,"INVESTIMENTO","ERRO - VERIFICAR"))))</f>
        <v/>
      </c>
      <c r="S843" s="64" t="str">
        <f t="shared" si="27"/>
        <v/>
      </c>
    </row>
    <row r="844" spans="17:19" x14ac:dyDescent="0.25">
      <c r="Q844" s="51" t="str">
        <f t="shared" si="26"/>
        <v/>
      </c>
      <c r="R844" s="51" t="str">
        <f>IF(M844="","",IF(M844&lt;&gt;'Tabelas auxiliares'!$B$236,"FOLHA DE PESSOAL",IF(Q844='Tabelas auxiliares'!$A$237,"CUSTEIO",IF(Q844='Tabelas auxiliares'!$A$236,"INVESTIMENTO","ERRO - VERIFICAR"))))</f>
        <v/>
      </c>
      <c r="S844" s="64" t="str">
        <f t="shared" si="27"/>
        <v/>
      </c>
    </row>
    <row r="845" spans="17:19" x14ac:dyDescent="0.25">
      <c r="Q845" s="51" t="str">
        <f t="shared" si="26"/>
        <v/>
      </c>
      <c r="R845" s="51" t="str">
        <f>IF(M845="","",IF(M845&lt;&gt;'Tabelas auxiliares'!$B$236,"FOLHA DE PESSOAL",IF(Q845='Tabelas auxiliares'!$A$237,"CUSTEIO",IF(Q845='Tabelas auxiliares'!$A$236,"INVESTIMENTO","ERRO - VERIFICAR"))))</f>
        <v/>
      </c>
      <c r="S845" s="64" t="str">
        <f t="shared" si="27"/>
        <v/>
      </c>
    </row>
    <row r="846" spans="17:19" x14ac:dyDescent="0.25">
      <c r="Q846" s="51" t="str">
        <f t="shared" si="26"/>
        <v/>
      </c>
      <c r="R846" s="51" t="str">
        <f>IF(M846="","",IF(M846&lt;&gt;'Tabelas auxiliares'!$B$236,"FOLHA DE PESSOAL",IF(Q846='Tabelas auxiliares'!$A$237,"CUSTEIO",IF(Q846='Tabelas auxiliares'!$A$236,"INVESTIMENTO","ERRO - VERIFICAR"))))</f>
        <v/>
      </c>
      <c r="S846" s="64" t="str">
        <f t="shared" si="27"/>
        <v/>
      </c>
    </row>
    <row r="847" spans="17:19" x14ac:dyDescent="0.25">
      <c r="Q847" s="51" t="str">
        <f t="shared" si="26"/>
        <v/>
      </c>
      <c r="R847" s="51" t="str">
        <f>IF(M847="","",IF(M847&lt;&gt;'Tabelas auxiliares'!$B$236,"FOLHA DE PESSOAL",IF(Q847='Tabelas auxiliares'!$A$237,"CUSTEIO",IF(Q847='Tabelas auxiliares'!$A$236,"INVESTIMENTO","ERRO - VERIFICAR"))))</f>
        <v/>
      </c>
      <c r="S847" s="64" t="str">
        <f t="shared" si="27"/>
        <v/>
      </c>
    </row>
    <row r="848" spans="17:19" x14ac:dyDescent="0.25">
      <c r="Q848" s="51" t="str">
        <f t="shared" si="26"/>
        <v/>
      </c>
      <c r="R848" s="51" t="str">
        <f>IF(M848="","",IF(M848&lt;&gt;'Tabelas auxiliares'!$B$236,"FOLHA DE PESSOAL",IF(Q848='Tabelas auxiliares'!$A$237,"CUSTEIO",IF(Q848='Tabelas auxiliares'!$A$236,"INVESTIMENTO","ERRO - VERIFICAR"))))</f>
        <v/>
      </c>
      <c r="S848" s="64" t="str">
        <f t="shared" si="27"/>
        <v/>
      </c>
    </row>
    <row r="849" spans="17:19" x14ac:dyDescent="0.25">
      <c r="Q849" s="51" t="str">
        <f t="shared" si="26"/>
        <v/>
      </c>
      <c r="R849" s="51" t="str">
        <f>IF(M849="","",IF(M849&lt;&gt;'Tabelas auxiliares'!$B$236,"FOLHA DE PESSOAL",IF(Q849='Tabelas auxiliares'!$A$237,"CUSTEIO",IF(Q849='Tabelas auxiliares'!$A$236,"INVESTIMENTO","ERRO - VERIFICAR"))))</f>
        <v/>
      </c>
      <c r="S849" s="64" t="str">
        <f t="shared" si="27"/>
        <v/>
      </c>
    </row>
    <row r="850" spans="17:19" x14ac:dyDescent="0.25">
      <c r="Q850" s="51" t="str">
        <f t="shared" si="26"/>
        <v/>
      </c>
      <c r="R850" s="51" t="str">
        <f>IF(M850="","",IF(M850&lt;&gt;'Tabelas auxiliares'!$B$236,"FOLHA DE PESSOAL",IF(Q850='Tabelas auxiliares'!$A$237,"CUSTEIO",IF(Q850='Tabelas auxiliares'!$A$236,"INVESTIMENTO","ERRO - VERIFICAR"))))</f>
        <v/>
      </c>
      <c r="S850" s="64" t="str">
        <f t="shared" si="27"/>
        <v/>
      </c>
    </row>
    <row r="851" spans="17:19" x14ac:dyDescent="0.25">
      <c r="Q851" s="51" t="str">
        <f t="shared" si="26"/>
        <v/>
      </c>
      <c r="R851" s="51" t="str">
        <f>IF(M851="","",IF(M851&lt;&gt;'Tabelas auxiliares'!$B$236,"FOLHA DE PESSOAL",IF(Q851='Tabelas auxiliares'!$A$237,"CUSTEIO",IF(Q851='Tabelas auxiliares'!$A$236,"INVESTIMENTO","ERRO - VERIFICAR"))))</f>
        <v/>
      </c>
      <c r="S851" s="64" t="str">
        <f t="shared" si="27"/>
        <v/>
      </c>
    </row>
    <row r="852" spans="17:19" x14ac:dyDescent="0.25">
      <c r="Q852" s="51" t="str">
        <f t="shared" si="26"/>
        <v/>
      </c>
      <c r="R852" s="51" t="str">
        <f>IF(M852="","",IF(M852&lt;&gt;'Tabelas auxiliares'!$B$236,"FOLHA DE PESSOAL",IF(Q852='Tabelas auxiliares'!$A$237,"CUSTEIO",IF(Q852='Tabelas auxiliares'!$A$236,"INVESTIMENTO","ERRO - VERIFICAR"))))</f>
        <v/>
      </c>
      <c r="S852" s="64" t="str">
        <f t="shared" si="27"/>
        <v/>
      </c>
    </row>
    <row r="853" spans="17:19" x14ac:dyDescent="0.25">
      <c r="Q853" s="51" t="str">
        <f t="shared" si="26"/>
        <v/>
      </c>
      <c r="R853" s="51" t="str">
        <f>IF(M853="","",IF(M853&lt;&gt;'Tabelas auxiliares'!$B$236,"FOLHA DE PESSOAL",IF(Q853='Tabelas auxiliares'!$A$237,"CUSTEIO",IF(Q853='Tabelas auxiliares'!$A$236,"INVESTIMENTO","ERRO - VERIFICAR"))))</f>
        <v/>
      </c>
      <c r="S853" s="64" t="str">
        <f t="shared" si="27"/>
        <v/>
      </c>
    </row>
    <row r="854" spans="17:19" x14ac:dyDescent="0.25">
      <c r="Q854" s="51" t="str">
        <f t="shared" si="26"/>
        <v/>
      </c>
      <c r="R854" s="51" t="str">
        <f>IF(M854="","",IF(M854&lt;&gt;'Tabelas auxiliares'!$B$236,"FOLHA DE PESSOAL",IF(Q854='Tabelas auxiliares'!$A$237,"CUSTEIO",IF(Q854='Tabelas auxiliares'!$A$236,"INVESTIMENTO","ERRO - VERIFICAR"))))</f>
        <v/>
      </c>
      <c r="S854" s="64" t="str">
        <f t="shared" si="27"/>
        <v/>
      </c>
    </row>
    <row r="855" spans="17:19" x14ac:dyDescent="0.25">
      <c r="Q855" s="51" t="str">
        <f t="shared" si="26"/>
        <v/>
      </c>
      <c r="R855" s="51" t="str">
        <f>IF(M855="","",IF(M855&lt;&gt;'Tabelas auxiliares'!$B$236,"FOLHA DE PESSOAL",IF(Q855='Tabelas auxiliares'!$A$237,"CUSTEIO",IF(Q855='Tabelas auxiliares'!$A$236,"INVESTIMENTO","ERRO - VERIFICAR"))))</f>
        <v/>
      </c>
      <c r="S855" s="64" t="str">
        <f t="shared" si="27"/>
        <v/>
      </c>
    </row>
    <row r="856" spans="17:19" x14ac:dyDescent="0.25">
      <c r="Q856" s="51" t="str">
        <f t="shared" si="26"/>
        <v/>
      </c>
      <c r="R856" s="51" t="str">
        <f>IF(M856="","",IF(M856&lt;&gt;'Tabelas auxiliares'!$B$236,"FOLHA DE PESSOAL",IF(Q856='Tabelas auxiliares'!$A$237,"CUSTEIO",IF(Q856='Tabelas auxiliares'!$A$236,"INVESTIMENTO","ERRO - VERIFICAR"))))</f>
        <v/>
      </c>
      <c r="S856" s="64" t="str">
        <f t="shared" si="27"/>
        <v/>
      </c>
    </row>
    <row r="857" spans="17:19" x14ac:dyDescent="0.25">
      <c r="Q857" s="51" t="str">
        <f t="shared" si="26"/>
        <v/>
      </c>
      <c r="R857" s="51" t="str">
        <f>IF(M857="","",IF(M857&lt;&gt;'Tabelas auxiliares'!$B$236,"FOLHA DE PESSOAL",IF(Q857='Tabelas auxiliares'!$A$237,"CUSTEIO",IF(Q857='Tabelas auxiliares'!$A$236,"INVESTIMENTO","ERRO - VERIFICAR"))))</f>
        <v/>
      </c>
      <c r="S857" s="64" t="str">
        <f t="shared" si="27"/>
        <v/>
      </c>
    </row>
    <row r="858" spans="17:19" x14ac:dyDescent="0.25">
      <c r="Q858" s="51" t="str">
        <f t="shared" si="26"/>
        <v/>
      </c>
      <c r="R858" s="51" t="str">
        <f>IF(M858="","",IF(M858&lt;&gt;'Tabelas auxiliares'!$B$236,"FOLHA DE PESSOAL",IF(Q858='Tabelas auxiliares'!$A$237,"CUSTEIO",IF(Q858='Tabelas auxiliares'!$A$236,"INVESTIMENTO","ERRO - VERIFICAR"))))</f>
        <v/>
      </c>
      <c r="S858" s="64" t="str">
        <f t="shared" si="27"/>
        <v/>
      </c>
    </row>
    <row r="859" spans="17:19" x14ac:dyDescent="0.25">
      <c r="Q859" s="51" t="str">
        <f t="shared" si="26"/>
        <v/>
      </c>
      <c r="R859" s="51" t="str">
        <f>IF(M859="","",IF(M859&lt;&gt;'Tabelas auxiliares'!$B$236,"FOLHA DE PESSOAL",IF(Q859='Tabelas auxiliares'!$A$237,"CUSTEIO",IF(Q859='Tabelas auxiliares'!$A$236,"INVESTIMENTO","ERRO - VERIFICAR"))))</f>
        <v/>
      </c>
      <c r="S859" s="64" t="str">
        <f t="shared" si="27"/>
        <v/>
      </c>
    </row>
    <row r="860" spans="17:19" x14ac:dyDescent="0.25">
      <c r="Q860" s="51" t="str">
        <f t="shared" si="26"/>
        <v/>
      </c>
      <c r="R860" s="51" t="str">
        <f>IF(M860="","",IF(M860&lt;&gt;'Tabelas auxiliares'!$B$236,"FOLHA DE PESSOAL",IF(Q860='Tabelas auxiliares'!$A$237,"CUSTEIO",IF(Q860='Tabelas auxiliares'!$A$236,"INVESTIMENTO","ERRO - VERIFICAR"))))</f>
        <v/>
      </c>
      <c r="S860" s="64" t="str">
        <f t="shared" si="27"/>
        <v/>
      </c>
    </row>
    <row r="861" spans="17:19" x14ac:dyDescent="0.25">
      <c r="Q861" s="51" t="str">
        <f t="shared" si="26"/>
        <v/>
      </c>
      <c r="R861" s="51" t="str">
        <f>IF(M861="","",IF(M861&lt;&gt;'Tabelas auxiliares'!$B$236,"FOLHA DE PESSOAL",IF(Q861='Tabelas auxiliares'!$A$237,"CUSTEIO",IF(Q861='Tabelas auxiliares'!$A$236,"INVESTIMENTO","ERRO - VERIFICAR"))))</f>
        <v/>
      </c>
      <c r="S861" s="64" t="str">
        <f t="shared" si="27"/>
        <v/>
      </c>
    </row>
    <row r="862" spans="17:19" x14ac:dyDescent="0.25">
      <c r="Q862" s="51" t="str">
        <f t="shared" si="26"/>
        <v/>
      </c>
      <c r="R862" s="51" t="str">
        <f>IF(M862="","",IF(M862&lt;&gt;'Tabelas auxiliares'!$B$236,"FOLHA DE PESSOAL",IF(Q862='Tabelas auxiliares'!$A$237,"CUSTEIO",IF(Q862='Tabelas auxiliares'!$A$236,"INVESTIMENTO","ERRO - VERIFICAR"))))</f>
        <v/>
      </c>
      <c r="S862" s="64" t="str">
        <f t="shared" si="27"/>
        <v/>
      </c>
    </row>
    <row r="863" spans="17:19" x14ac:dyDescent="0.25">
      <c r="Q863" s="51" t="str">
        <f t="shared" si="26"/>
        <v/>
      </c>
      <c r="R863" s="51" t="str">
        <f>IF(M863="","",IF(M863&lt;&gt;'Tabelas auxiliares'!$B$236,"FOLHA DE PESSOAL",IF(Q863='Tabelas auxiliares'!$A$237,"CUSTEIO",IF(Q863='Tabelas auxiliares'!$A$236,"INVESTIMENTO","ERRO - VERIFICAR"))))</f>
        <v/>
      </c>
      <c r="S863" s="64" t="str">
        <f t="shared" si="27"/>
        <v/>
      </c>
    </row>
    <row r="864" spans="17:19" x14ac:dyDescent="0.25">
      <c r="Q864" s="51" t="str">
        <f t="shared" si="26"/>
        <v/>
      </c>
      <c r="R864" s="51" t="str">
        <f>IF(M864="","",IF(M864&lt;&gt;'Tabelas auxiliares'!$B$236,"FOLHA DE PESSOAL",IF(Q864='Tabelas auxiliares'!$A$237,"CUSTEIO",IF(Q864='Tabelas auxiliares'!$A$236,"INVESTIMENTO","ERRO - VERIFICAR"))))</f>
        <v/>
      </c>
      <c r="S864" s="64" t="str">
        <f t="shared" si="27"/>
        <v/>
      </c>
    </row>
    <row r="865" spans="17:19" x14ac:dyDescent="0.25">
      <c r="Q865" s="51" t="str">
        <f t="shared" si="26"/>
        <v/>
      </c>
      <c r="R865" s="51" t="str">
        <f>IF(M865="","",IF(M865&lt;&gt;'Tabelas auxiliares'!$B$236,"FOLHA DE PESSOAL",IF(Q865='Tabelas auxiliares'!$A$237,"CUSTEIO",IF(Q865='Tabelas auxiliares'!$A$236,"INVESTIMENTO","ERRO - VERIFICAR"))))</f>
        <v/>
      </c>
      <c r="S865" s="64" t="str">
        <f t="shared" si="27"/>
        <v/>
      </c>
    </row>
    <row r="866" spans="17:19" x14ac:dyDescent="0.25">
      <c r="Q866" s="51" t="str">
        <f t="shared" si="26"/>
        <v/>
      </c>
      <c r="R866" s="51" t="str">
        <f>IF(M866="","",IF(M866&lt;&gt;'Tabelas auxiliares'!$B$236,"FOLHA DE PESSOAL",IF(Q866='Tabelas auxiliares'!$A$237,"CUSTEIO",IF(Q866='Tabelas auxiliares'!$A$236,"INVESTIMENTO","ERRO - VERIFICAR"))))</f>
        <v/>
      </c>
      <c r="S866" s="64" t="str">
        <f t="shared" si="27"/>
        <v/>
      </c>
    </row>
    <row r="867" spans="17:19" x14ac:dyDescent="0.25">
      <c r="Q867" s="51" t="str">
        <f t="shared" si="26"/>
        <v/>
      </c>
      <c r="R867" s="51" t="str">
        <f>IF(M867="","",IF(M867&lt;&gt;'Tabelas auxiliares'!$B$236,"FOLHA DE PESSOAL",IF(Q867='Tabelas auxiliares'!$A$237,"CUSTEIO",IF(Q867='Tabelas auxiliares'!$A$236,"INVESTIMENTO","ERRO - VERIFICAR"))))</f>
        <v/>
      </c>
      <c r="S867" s="64" t="str">
        <f t="shared" si="27"/>
        <v/>
      </c>
    </row>
    <row r="868" spans="17:19" x14ac:dyDescent="0.25">
      <c r="Q868" s="51" t="str">
        <f t="shared" si="26"/>
        <v/>
      </c>
      <c r="R868" s="51" t="str">
        <f>IF(M868="","",IF(M868&lt;&gt;'Tabelas auxiliares'!$B$236,"FOLHA DE PESSOAL",IF(Q868='Tabelas auxiliares'!$A$237,"CUSTEIO",IF(Q868='Tabelas auxiliares'!$A$236,"INVESTIMENTO","ERRO - VERIFICAR"))))</f>
        <v/>
      </c>
      <c r="S868" s="64" t="str">
        <f t="shared" si="27"/>
        <v/>
      </c>
    </row>
    <row r="869" spans="17:19" x14ac:dyDescent="0.25">
      <c r="Q869" s="51" t="str">
        <f t="shared" si="26"/>
        <v/>
      </c>
      <c r="R869" s="51" t="str">
        <f>IF(M869="","",IF(M869&lt;&gt;'Tabelas auxiliares'!$B$236,"FOLHA DE PESSOAL",IF(Q869='Tabelas auxiliares'!$A$237,"CUSTEIO",IF(Q869='Tabelas auxiliares'!$A$236,"INVESTIMENTO","ERRO - VERIFICAR"))))</f>
        <v/>
      </c>
      <c r="S869" s="64" t="str">
        <f t="shared" si="27"/>
        <v/>
      </c>
    </row>
    <row r="870" spans="17:19" x14ac:dyDescent="0.25">
      <c r="Q870" s="51" t="str">
        <f t="shared" si="26"/>
        <v/>
      </c>
      <c r="R870" s="51" t="str">
        <f>IF(M870="","",IF(M870&lt;&gt;'Tabelas auxiliares'!$B$236,"FOLHA DE PESSOAL",IF(Q870='Tabelas auxiliares'!$A$237,"CUSTEIO",IF(Q870='Tabelas auxiliares'!$A$236,"INVESTIMENTO","ERRO - VERIFICAR"))))</f>
        <v/>
      </c>
      <c r="S870" s="64" t="str">
        <f t="shared" si="27"/>
        <v/>
      </c>
    </row>
    <row r="871" spans="17:19" x14ac:dyDescent="0.25">
      <c r="Q871" s="51" t="str">
        <f t="shared" si="26"/>
        <v/>
      </c>
      <c r="R871" s="51" t="str">
        <f>IF(M871="","",IF(M871&lt;&gt;'Tabelas auxiliares'!$B$236,"FOLHA DE PESSOAL",IF(Q871='Tabelas auxiliares'!$A$237,"CUSTEIO",IF(Q871='Tabelas auxiliares'!$A$236,"INVESTIMENTO","ERRO - VERIFICAR"))))</f>
        <v/>
      </c>
      <c r="S871" s="64" t="str">
        <f t="shared" si="27"/>
        <v/>
      </c>
    </row>
    <row r="872" spans="17:19" x14ac:dyDescent="0.25">
      <c r="Q872" s="51" t="str">
        <f t="shared" si="26"/>
        <v/>
      </c>
      <c r="R872" s="51" t="str">
        <f>IF(M872="","",IF(M872&lt;&gt;'Tabelas auxiliares'!$B$236,"FOLHA DE PESSOAL",IF(Q872='Tabelas auxiliares'!$A$237,"CUSTEIO",IF(Q872='Tabelas auxiliares'!$A$236,"INVESTIMENTO","ERRO - VERIFICAR"))))</f>
        <v/>
      </c>
      <c r="S872" s="64" t="str">
        <f t="shared" si="27"/>
        <v/>
      </c>
    </row>
    <row r="873" spans="17:19" x14ac:dyDescent="0.25">
      <c r="Q873" s="51" t="str">
        <f t="shared" si="26"/>
        <v/>
      </c>
      <c r="R873" s="51" t="str">
        <f>IF(M873="","",IF(M873&lt;&gt;'Tabelas auxiliares'!$B$236,"FOLHA DE PESSOAL",IF(Q873='Tabelas auxiliares'!$A$237,"CUSTEIO",IF(Q873='Tabelas auxiliares'!$A$236,"INVESTIMENTO","ERRO - VERIFICAR"))))</f>
        <v/>
      </c>
      <c r="S873" s="64" t="str">
        <f t="shared" si="27"/>
        <v/>
      </c>
    </row>
    <row r="874" spans="17:19" x14ac:dyDescent="0.25">
      <c r="Q874" s="51" t="str">
        <f t="shared" si="26"/>
        <v/>
      </c>
      <c r="R874" s="51" t="str">
        <f>IF(M874="","",IF(M874&lt;&gt;'Tabelas auxiliares'!$B$236,"FOLHA DE PESSOAL",IF(Q874='Tabelas auxiliares'!$A$237,"CUSTEIO",IF(Q874='Tabelas auxiliares'!$A$236,"INVESTIMENTO","ERRO - VERIFICAR"))))</f>
        <v/>
      </c>
      <c r="S874" s="64" t="str">
        <f t="shared" si="27"/>
        <v/>
      </c>
    </row>
    <row r="875" spans="17:19" x14ac:dyDescent="0.25">
      <c r="Q875" s="51" t="str">
        <f t="shared" si="26"/>
        <v/>
      </c>
      <c r="R875" s="51" t="str">
        <f>IF(M875="","",IF(M875&lt;&gt;'Tabelas auxiliares'!$B$236,"FOLHA DE PESSOAL",IF(Q875='Tabelas auxiliares'!$A$237,"CUSTEIO",IF(Q875='Tabelas auxiliares'!$A$236,"INVESTIMENTO","ERRO - VERIFICAR"))))</f>
        <v/>
      </c>
      <c r="S875" s="64" t="str">
        <f t="shared" si="27"/>
        <v/>
      </c>
    </row>
    <row r="876" spans="17:19" x14ac:dyDescent="0.25">
      <c r="Q876" s="51" t="str">
        <f t="shared" si="26"/>
        <v/>
      </c>
      <c r="R876" s="51" t="str">
        <f>IF(M876="","",IF(M876&lt;&gt;'Tabelas auxiliares'!$B$236,"FOLHA DE PESSOAL",IF(Q876='Tabelas auxiliares'!$A$237,"CUSTEIO",IF(Q876='Tabelas auxiliares'!$A$236,"INVESTIMENTO","ERRO - VERIFICAR"))))</f>
        <v/>
      </c>
      <c r="S876" s="64" t="str">
        <f t="shared" si="27"/>
        <v/>
      </c>
    </row>
    <row r="877" spans="17:19" x14ac:dyDescent="0.25">
      <c r="Q877" s="51" t="str">
        <f t="shared" si="26"/>
        <v/>
      </c>
      <c r="R877" s="51" t="str">
        <f>IF(M877="","",IF(M877&lt;&gt;'Tabelas auxiliares'!$B$236,"FOLHA DE PESSOAL",IF(Q877='Tabelas auxiliares'!$A$237,"CUSTEIO",IF(Q877='Tabelas auxiliares'!$A$236,"INVESTIMENTO","ERRO - VERIFICAR"))))</f>
        <v/>
      </c>
      <c r="S877" s="64" t="str">
        <f t="shared" si="27"/>
        <v/>
      </c>
    </row>
    <row r="878" spans="17:19" x14ac:dyDescent="0.25">
      <c r="Q878" s="51" t="str">
        <f t="shared" si="26"/>
        <v/>
      </c>
      <c r="R878" s="51" t="str">
        <f>IF(M878="","",IF(M878&lt;&gt;'Tabelas auxiliares'!$B$236,"FOLHA DE PESSOAL",IF(Q878='Tabelas auxiliares'!$A$237,"CUSTEIO",IF(Q878='Tabelas auxiliares'!$A$236,"INVESTIMENTO","ERRO - VERIFICAR"))))</f>
        <v/>
      </c>
      <c r="S878" s="64" t="str">
        <f t="shared" si="27"/>
        <v/>
      </c>
    </row>
    <row r="879" spans="17:19" x14ac:dyDescent="0.25">
      <c r="Q879" s="51" t="str">
        <f t="shared" si="26"/>
        <v/>
      </c>
      <c r="R879" s="51" t="str">
        <f>IF(M879="","",IF(M879&lt;&gt;'Tabelas auxiliares'!$B$236,"FOLHA DE PESSOAL",IF(Q879='Tabelas auxiliares'!$A$237,"CUSTEIO",IF(Q879='Tabelas auxiliares'!$A$236,"INVESTIMENTO","ERRO - VERIFICAR"))))</f>
        <v/>
      </c>
      <c r="S879" s="64" t="str">
        <f t="shared" si="27"/>
        <v/>
      </c>
    </row>
    <row r="880" spans="17:19" x14ac:dyDescent="0.25">
      <c r="Q880" s="51" t="str">
        <f t="shared" si="26"/>
        <v/>
      </c>
      <c r="R880" s="51" t="str">
        <f>IF(M880="","",IF(M880&lt;&gt;'Tabelas auxiliares'!$B$236,"FOLHA DE PESSOAL",IF(Q880='Tabelas auxiliares'!$A$237,"CUSTEIO",IF(Q880='Tabelas auxiliares'!$A$236,"INVESTIMENTO","ERRO - VERIFICAR"))))</f>
        <v/>
      </c>
      <c r="S880" s="64" t="str">
        <f t="shared" si="27"/>
        <v/>
      </c>
    </row>
    <row r="881" spans="17:19" x14ac:dyDescent="0.25">
      <c r="Q881" s="51" t="str">
        <f t="shared" si="26"/>
        <v/>
      </c>
      <c r="R881" s="51" t="str">
        <f>IF(M881="","",IF(M881&lt;&gt;'Tabelas auxiliares'!$B$236,"FOLHA DE PESSOAL",IF(Q881='Tabelas auxiliares'!$A$237,"CUSTEIO",IF(Q881='Tabelas auxiliares'!$A$236,"INVESTIMENTO","ERRO - VERIFICAR"))))</f>
        <v/>
      </c>
      <c r="S881" s="64" t="str">
        <f t="shared" si="27"/>
        <v/>
      </c>
    </row>
    <row r="882" spans="17:19" x14ac:dyDescent="0.25">
      <c r="Q882" s="51" t="str">
        <f t="shared" si="26"/>
        <v/>
      </c>
      <c r="R882" s="51" t="str">
        <f>IF(M882="","",IF(M882&lt;&gt;'Tabelas auxiliares'!$B$236,"FOLHA DE PESSOAL",IF(Q882='Tabelas auxiliares'!$A$237,"CUSTEIO",IF(Q882='Tabelas auxiliares'!$A$236,"INVESTIMENTO","ERRO - VERIFICAR"))))</f>
        <v/>
      </c>
      <c r="S882" s="64" t="str">
        <f t="shared" si="27"/>
        <v/>
      </c>
    </row>
    <row r="883" spans="17:19" x14ac:dyDescent="0.25">
      <c r="Q883" s="51" t="str">
        <f t="shared" si="26"/>
        <v/>
      </c>
      <c r="R883" s="51" t="str">
        <f>IF(M883="","",IF(M883&lt;&gt;'Tabelas auxiliares'!$B$236,"FOLHA DE PESSOAL",IF(Q883='Tabelas auxiliares'!$A$237,"CUSTEIO",IF(Q883='Tabelas auxiliares'!$A$236,"INVESTIMENTO","ERRO - VERIFICAR"))))</f>
        <v/>
      </c>
      <c r="S883" s="64" t="str">
        <f t="shared" si="27"/>
        <v/>
      </c>
    </row>
    <row r="884" spans="17:19" x14ac:dyDescent="0.25">
      <c r="Q884" s="51" t="str">
        <f t="shared" si="26"/>
        <v/>
      </c>
      <c r="R884" s="51" t="str">
        <f>IF(M884="","",IF(M884&lt;&gt;'Tabelas auxiliares'!$B$236,"FOLHA DE PESSOAL",IF(Q884='Tabelas auxiliares'!$A$237,"CUSTEIO",IF(Q884='Tabelas auxiliares'!$A$236,"INVESTIMENTO","ERRO - VERIFICAR"))))</f>
        <v/>
      </c>
      <c r="S884" s="64" t="str">
        <f t="shared" si="27"/>
        <v/>
      </c>
    </row>
    <row r="885" spans="17:19" x14ac:dyDescent="0.25">
      <c r="Q885" s="51" t="str">
        <f t="shared" si="26"/>
        <v/>
      </c>
      <c r="R885" s="51" t="str">
        <f>IF(M885="","",IF(M885&lt;&gt;'Tabelas auxiliares'!$B$236,"FOLHA DE PESSOAL",IF(Q885='Tabelas auxiliares'!$A$237,"CUSTEIO",IF(Q885='Tabelas auxiliares'!$A$236,"INVESTIMENTO","ERRO - VERIFICAR"))))</f>
        <v/>
      </c>
      <c r="S885" s="64" t="str">
        <f t="shared" si="27"/>
        <v/>
      </c>
    </row>
    <row r="886" spans="17:19" x14ac:dyDescent="0.25">
      <c r="Q886" s="51" t="str">
        <f t="shared" si="26"/>
        <v/>
      </c>
      <c r="R886" s="51" t="str">
        <f>IF(M886="","",IF(M886&lt;&gt;'Tabelas auxiliares'!$B$236,"FOLHA DE PESSOAL",IF(Q886='Tabelas auxiliares'!$A$237,"CUSTEIO",IF(Q886='Tabelas auxiliares'!$A$236,"INVESTIMENTO","ERRO - VERIFICAR"))))</f>
        <v/>
      </c>
      <c r="S886" s="64" t="str">
        <f t="shared" si="27"/>
        <v/>
      </c>
    </row>
    <row r="887" spans="17:19" x14ac:dyDescent="0.25">
      <c r="Q887" s="51" t="str">
        <f t="shared" si="26"/>
        <v/>
      </c>
      <c r="R887" s="51" t="str">
        <f>IF(M887="","",IF(M887&lt;&gt;'Tabelas auxiliares'!$B$236,"FOLHA DE PESSOAL",IF(Q887='Tabelas auxiliares'!$A$237,"CUSTEIO",IF(Q887='Tabelas auxiliares'!$A$236,"INVESTIMENTO","ERRO - VERIFICAR"))))</f>
        <v/>
      </c>
      <c r="S887" s="64" t="str">
        <f t="shared" si="27"/>
        <v/>
      </c>
    </row>
    <row r="888" spans="17:19" x14ac:dyDescent="0.25">
      <c r="Q888" s="51" t="str">
        <f t="shared" si="26"/>
        <v/>
      </c>
      <c r="R888" s="51" t="str">
        <f>IF(M888="","",IF(M888&lt;&gt;'Tabelas auxiliares'!$B$236,"FOLHA DE PESSOAL",IF(Q888='Tabelas auxiliares'!$A$237,"CUSTEIO",IF(Q888='Tabelas auxiliares'!$A$236,"INVESTIMENTO","ERRO - VERIFICAR"))))</f>
        <v/>
      </c>
      <c r="S888" s="64" t="str">
        <f t="shared" si="27"/>
        <v/>
      </c>
    </row>
    <row r="889" spans="17:19" x14ac:dyDescent="0.25">
      <c r="Q889" s="51" t="str">
        <f t="shared" si="26"/>
        <v/>
      </c>
      <c r="R889" s="51" t="str">
        <f>IF(M889="","",IF(M889&lt;&gt;'Tabelas auxiliares'!$B$236,"FOLHA DE PESSOAL",IF(Q889='Tabelas auxiliares'!$A$237,"CUSTEIO",IF(Q889='Tabelas auxiliares'!$A$236,"INVESTIMENTO","ERRO - VERIFICAR"))))</f>
        <v/>
      </c>
      <c r="S889" s="64" t="str">
        <f t="shared" si="27"/>
        <v/>
      </c>
    </row>
    <row r="890" spans="17:19" x14ac:dyDescent="0.25">
      <c r="Q890" s="51" t="str">
        <f t="shared" si="26"/>
        <v/>
      </c>
      <c r="R890" s="51" t="str">
        <f>IF(M890="","",IF(M890&lt;&gt;'Tabelas auxiliares'!$B$236,"FOLHA DE PESSOAL",IF(Q890='Tabelas auxiliares'!$A$237,"CUSTEIO",IF(Q890='Tabelas auxiliares'!$A$236,"INVESTIMENTO","ERRO - VERIFICAR"))))</f>
        <v/>
      </c>
      <c r="S890" s="64" t="str">
        <f t="shared" si="27"/>
        <v/>
      </c>
    </row>
    <row r="891" spans="17:19" x14ac:dyDescent="0.25">
      <c r="Q891" s="51" t="str">
        <f t="shared" si="26"/>
        <v/>
      </c>
      <c r="R891" s="51" t="str">
        <f>IF(M891="","",IF(M891&lt;&gt;'Tabelas auxiliares'!$B$236,"FOLHA DE PESSOAL",IF(Q891='Tabelas auxiliares'!$A$237,"CUSTEIO",IF(Q891='Tabelas auxiliares'!$A$236,"INVESTIMENTO","ERRO - VERIFICAR"))))</f>
        <v/>
      </c>
      <c r="S891" s="64" t="str">
        <f t="shared" si="27"/>
        <v/>
      </c>
    </row>
    <row r="892" spans="17:19" x14ac:dyDescent="0.25">
      <c r="Q892" s="51" t="str">
        <f t="shared" si="26"/>
        <v/>
      </c>
      <c r="R892" s="51" t="str">
        <f>IF(M892="","",IF(M892&lt;&gt;'Tabelas auxiliares'!$B$236,"FOLHA DE PESSOAL",IF(Q892='Tabelas auxiliares'!$A$237,"CUSTEIO",IF(Q892='Tabelas auxiliares'!$A$236,"INVESTIMENTO","ERRO - VERIFICAR"))))</f>
        <v/>
      </c>
      <c r="S892" s="64" t="str">
        <f t="shared" si="27"/>
        <v/>
      </c>
    </row>
    <row r="893" spans="17:19" x14ac:dyDescent="0.25">
      <c r="Q893" s="51" t="str">
        <f t="shared" si="26"/>
        <v/>
      </c>
      <c r="R893" s="51" t="str">
        <f>IF(M893="","",IF(M893&lt;&gt;'Tabelas auxiliares'!$B$236,"FOLHA DE PESSOAL",IF(Q893='Tabelas auxiliares'!$A$237,"CUSTEIO",IF(Q893='Tabelas auxiliares'!$A$236,"INVESTIMENTO","ERRO - VERIFICAR"))))</f>
        <v/>
      </c>
      <c r="S893" s="64" t="str">
        <f t="shared" si="27"/>
        <v/>
      </c>
    </row>
    <row r="894" spans="17:19" x14ac:dyDescent="0.25">
      <c r="Q894" s="51" t="str">
        <f t="shared" si="26"/>
        <v/>
      </c>
      <c r="R894" s="51" t="str">
        <f>IF(M894="","",IF(M894&lt;&gt;'Tabelas auxiliares'!$B$236,"FOLHA DE PESSOAL",IF(Q894='Tabelas auxiliares'!$A$237,"CUSTEIO",IF(Q894='Tabelas auxiliares'!$A$236,"INVESTIMENTO","ERRO - VERIFICAR"))))</f>
        <v/>
      </c>
      <c r="S894" s="64" t="str">
        <f t="shared" si="27"/>
        <v/>
      </c>
    </row>
    <row r="895" spans="17:19" x14ac:dyDescent="0.25">
      <c r="Q895" s="51" t="str">
        <f t="shared" si="26"/>
        <v/>
      </c>
      <c r="R895" s="51" t="str">
        <f>IF(M895="","",IF(M895&lt;&gt;'Tabelas auxiliares'!$B$236,"FOLHA DE PESSOAL",IF(Q895='Tabelas auxiliares'!$A$237,"CUSTEIO",IF(Q895='Tabelas auxiliares'!$A$236,"INVESTIMENTO","ERRO - VERIFICAR"))))</f>
        <v/>
      </c>
      <c r="S895" s="64" t="str">
        <f t="shared" si="27"/>
        <v/>
      </c>
    </row>
    <row r="896" spans="17:19" x14ac:dyDescent="0.25">
      <c r="Q896" s="51" t="str">
        <f t="shared" si="26"/>
        <v/>
      </c>
      <c r="R896" s="51" t="str">
        <f>IF(M896="","",IF(M896&lt;&gt;'Tabelas auxiliares'!$B$236,"FOLHA DE PESSOAL",IF(Q896='Tabelas auxiliares'!$A$237,"CUSTEIO",IF(Q896='Tabelas auxiliares'!$A$236,"INVESTIMENTO","ERRO - VERIFICAR"))))</f>
        <v/>
      </c>
      <c r="S896" s="64" t="str">
        <f t="shared" si="27"/>
        <v/>
      </c>
    </row>
    <row r="897" spans="17:19" x14ac:dyDescent="0.25">
      <c r="Q897" s="51" t="str">
        <f t="shared" si="26"/>
        <v/>
      </c>
      <c r="R897" s="51" t="str">
        <f>IF(M897="","",IF(M897&lt;&gt;'Tabelas auxiliares'!$B$236,"FOLHA DE PESSOAL",IF(Q897='Tabelas auxiliares'!$A$237,"CUSTEIO",IF(Q897='Tabelas auxiliares'!$A$236,"INVESTIMENTO","ERRO - VERIFICAR"))))</f>
        <v/>
      </c>
      <c r="S897" s="64" t="str">
        <f t="shared" si="27"/>
        <v/>
      </c>
    </row>
    <row r="898" spans="17:19" x14ac:dyDescent="0.25">
      <c r="Q898" s="51" t="str">
        <f t="shared" si="26"/>
        <v/>
      </c>
      <c r="R898" s="51" t="str">
        <f>IF(M898="","",IF(M898&lt;&gt;'Tabelas auxiliares'!$B$236,"FOLHA DE PESSOAL",IF(Q898='Tabelas auxiliares'!$A$237,"CUSTEIO",IF(Q898='Tabelas auxiliares'!$A$236,"INVESTIMENTO","ERRO - VERIFICAR"))))</f>
        <v/>
      </c>
      <c r="S898" s="64" t="str">
        <f t="shared" si="27"/>
        <v/>
      </c>
    </row>
    <row r="899" spans="17:19" x14ac:dyDescent="0.25">
      <c r="Q899" s="51" t="str">
        <f t="shared" si="26"/>
        <v/>
      </c>
      <c r="R899" s="51" t="str">
        <f>IF(M899="","",IF(M899&lt;&gt;'Tabelas auxiliares'!$B$236,"FOLHA DE PESSOAL",IF(Q899='Tabelas auxiliares'!$A$237,"CUSTEIO",IF(Q899='Tabelas auxiliares'!$A$236,"INVESTIMENTO","ERRO - VERIFICAR"))))</f>
        <v/>
      </c>
      <c r="S899" s="64" t="str">
        <f t="shared" si="27"/>
        <v/>
      </c>
    </row>
    <row r="900" spans="17:19" x14ac:dyDescent="0.25">
      <c r="Q900" s="51" t="str">
        <f t="shared" ref="Q900:Q963" si="28">LEFT(O900,1)</f>
        <v/>
      </c>
      <c r="R900" s="51" t="str">
        <f>IF(M900="","",IF(M900&lt;&gt;'Tabelas auxiliares'!$B$236,"FOLHA DE PESSOAL",IF(Q900='Tabelas auxiliares'!$A$237,"CUSTEIO",IF(Q900='Tabelas auxiliares'!$A$236,"INVESTIMENTO","ERRO - VERIFICAR"))))</f>
        <v/>
      </c>
      <c r="S900" s="64" t="str">
        <f t="shared" si="27"/>
        <v/>
      </c>
    </row>
    <row r="901" spans="17:19" x14ac:dyDescent="0.25">
      <c r="Q901" s="51" t="str">
        <f t="shared" si="28"/>
        <v/>
      </c>
      <c r="R901" s="51" t="str">
        <f>IF(M901="","",IF(M901&lt;&gt;'Tabelas auxiliares'!$B$236,"FOLHA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IF(M902="","",IF(M902&lt;&gt;'Tabelas auxiliares'!$B$236,"FOLHA DE PESSOAL",IF(Q902='Tabelas auxiliares'!$A$237,"CUSTEIO",IF(Q902='Tabelas auxiliares'!$A$236,"INVESTIMENTO","ERRO - VERIFICAR"))))</f>
        <v/>
      </c>
      <c r="S902" s="64" t="str">
        <f t="shared" si="29"/>
        <v/>
      </c>
    </row>
    <row r="903" spans="17:19" x14ac:dyDescent="0.25">
      <c r="Q903" s="51" t="str">
        <f t="shared" si="28"/>
        <v/>
      </c>
      <c r="R903" s="51" t="str">
        <f>IF(M903="","",IF(M903&lt;&gt;'Tabelas auxiliares'!$B$236,"FOLHA DE PESSOAL",IF(Q903='Tabelas auxiliares'!$A$237,"CUSTEIO",IF(Q903='Tabelas auxiliares'!$A$236,"INVESTIMENTO","ERRO - VERIFICAR"))))</f>
        <v/>
      </c>
      <c r="S903" s="64" t="str">
        <f t="shared" si="29"/>
        <v/>
      </c>
    </row>
    <row r="904" spans="17:19" x14ac:dyDescent="0.25">
      <c r="Q904" s="51" t="str">
        <f t="shared" si="28"/>
        <v/>
      </c>
      <c r="R904" s="51" t="str">
        <f>IF(M904="","",IF(M904&lt;&gt;'Tabelas auxiliares'!$B$236,"FOLHA DE PESSOAL",IF(Q904='Tabelas auxiliares'!$A$237,"CUSTEIO",IF(Q904='Tabelas auxiliares'!$A$236,"INVESTIMENTO","ERRO - VERIFICAR"))))</f>
        <v/>
      </c>
      <c r="S904" s="64" t="str">
        <f t="shared" si="29"/>
        <v/>
      </c>
    </row>
    <row r="905" spans="17:19" x14ac:dyDescent="0.25">
      <c r="Q905" s="51" t="str">
        <f t="shared" si="28"/>
        <v/>
      </c>
      <c r="R905" s="51" t="str">
        <f>IF(M905="","",IF(M905&lt;&gt;'Tabelas auxiliares'!$B$236,"FOLHA DE PESSOAL",IF(Q905='Tabelas auxiliares'!$A$237,"CUSTEIO",IF(Q905='Tabelas auxiliares'!$A$236,"INVESTIMENTO","ERRO - VERIFICAR"))))</f>
        <v/>
      </c>
      <c r="S905" s="64" t="str">
        <f t="shared" si="29"/>
        <v/>
      </c>
    </row>
    <row r="906" spans="17:19" x14ac:dyDescent="0.25">
      <c r="Q906" s="51" t="str">
        <f t="shared" si="28"/>
        <v/>
      </c>
      <c r="R906" s="51" t="str">
        <f>IF(M906="","",IF(M906&lt;&gt;'Tabelas auxiliares'!$B$236,"FOLHA DE PESSOAL",IF(Q906='Tabelas auxiliares'!$A$237,"CUSTEIO",IF(Q906='Tabelas auxiliares'!$A$236,"INVESTIMENTO","ERRO - VERIFICAR"))))</f>
        <v/>
      </c>
      <c r="S906" s="64" t="str">
        <f t="shared" si="29"/>
        <v/>
      </c>
    </row>
    <row r="907" spans="17:19" x14ac:dyDescent="0.25">
      <c r="Q907" s="51" t="str">
        <f t="shared" si="28"/>
        <v/>
      </c>
      <c r="R907" s="51" t="str">
        <f>IF(M907="","",IF(M907&lt;&gt;'Tabelas auxiliares'!$B$236,"FOLHA DE PESSOAL",IF(Q907='Tabelas auxiliares'!$A$237,"CUSTEIO",IF(Q907='Tabelas auxiliares'!$A$236,"INVESTIMENTO","ERRO - VERIFICAR"))))</f>
        <v/>
      </c>
      <c r="S907" s="64" t="str">
        <f t="shared" si="29"/>
        <v/>
      </c>
    </row>
    <row r="908" spans="17:19" x14ac:dyDescent="0.25">
      <c r="Q908" s="51" t="str">
        <f t="shared" si="28"/>
        <v/>
      </c>
      <c r="R908" s="51" t="str">
        <f>IF(M908="","",IF(M908&lt;&gt;'Tabelas auxiliares'!$B$236,"FOLHA DE PESSOAL",IF(Q908='Tabelas auxiliares'!$A$237,"CUSTEIO",IF(Q908='Tabelas auxiliares'!$A$236,"INVESTIMENTO","ERRO - VERIFICAR"))))</f>
        <v/>
      </c>
      <c r="S908" s="64" t="str">
        <f t="shared" si="29"/>
        <v/>
      </c>
    </row>
    <row r="909" spans="17:19" x14ac:dyDescent="0.25">
      <c r="Q909" s="51" t="str">
        <f t="shared" si="28"/>
        <v/>
      </c>
      <c r="R909" s="51" t="str">
        <f>IF(M909="","",IF(M909&lt;&gt;'Tabelas auxiliares'!$B$236,"FOLHA DE PESSOAL",IF(Q909='Tabelas auxiliares'!$A$237,"CUSTEIO",IF(Q909='Tabelas auxiliares'!$A$236,"INVESTIMENTO","ERRO - VERIFICAR"))))</f>
        <v/>
      </c>
      <c r="S909" s="64" t="str">
        <f t="shared" si="29"/>
        <v/>
      </c>
    </row>
    <row r="910" spans="17:19" x14ac:dyDescent="0.25">
      <c r="Q910" s="51" t="str">
        <f t="shared" si="28"/>
        <v/>
      </c>
      <c r="R910" s="51" t="str">
        <f>IF(M910="","",IF(M910&lt;&gt;'Tabelas auxiliares'!$B$236,"FOLHA DE PESSOAL",IF(Q910='Tabelas auxiliares'!$A$237,"CUSTEIO",IF(Q910='Tabelas auxiliares'!$A$236,"INVESTIMENTO","ERRO - VERIFICAR"))))</f>
        <v/>
      </c>
      <c r="S910" s="64" t="str">
        <f t="shared" si="29"/>
        <v/>
      </c>
    </row>
    <row r="911" spans="17:19" x14ac:dyDescent="0.25">
      <c r="Q911" s="51" t="str">
        <f t="shared" si="28"/>
        <v/>
      </c>
      <c r="R911" s="51" t="str">
        <f>IF(M911="","",IF(M911&lt;&gt;'Tabelas auxiliares'!$B$236,"FOLHA DE PESSOAL",IF(Q911='Tabelas auxiliares'!$A$237,"CUSTEIO",IF(Q911='Tabelas auxiliares'!$A$236,"INVESTIMENTO","ERRO - VERIFICAR"))))</f>
        <v/>
      </c>
      <c r="S911" s="64" t="str">
        <f t="shared" si="29"/>
        <v/>
      </c>
    </row>
    <row r="912" spans="17:19" x14ac:dyDescent="0.25">
      <c r="Q912" s="51" t="str">
        <f t="shared" si="28"/>
        <v/>
      </c>
      <c r="R912" s="51" t="str">
        <f>IF(M912="","",IF(M912&lt;&gt;'Tabelas auxiliares'!$B$236,"FOLHA DE PESSOAL",IF(Q912='Tabelas auxiliares'!$A$237,"CUSTEIO",IF(Q912='Tabelas auxiliares'!$A$236,"INVESTIMENTO","ERRO - VERIFICAR"))))</f>
        <v/>
      </c>
      <c r="S912" s="64" t="str">
        <f t="shared" si="29"/>
        <v/>
      </c>
    </row>
    <row r="913" spans="17:19" x14ac:dyDescent="0.25">
      <c r="Q913" s="51" t="str">
        <f t="shared" si="28"/>
        <v/>
      </c>
      <c r="R913" s="51" t="str">
        <f>IF(M913="","",IF(M913&lt;&gt;'Tabelas auxiliares'!$B$236,"FOLHA DE PESSOAL",IF(Q913='Tabelas auxiliares'!$A$237,"CUSTEIO",IF(Q913='Tabelas auxiliares'!$A$236,"INVESTIMENTO","ERRO - VERIFICAR"))))</f>
        <v/>
      </c>
      <c r="S913" s="64" t="str">
        <f t="shared" si="29"/>
        <v/>
      </c>
    </row>
    <row r="914" spans="17:19" x14ac:dyDescent="0.25">
      <c r="Q914" s="51" t="str">
        <f t="shared" si="28"/>
        <v/>
      </c>
      <c r="R914" s="51" t="str">
        <f>IF(M914="","",IF(M914&lt;&gt;'Tabelas auxiliares'!$B$236,"FOLHA DE PESSOAL",IF(Q914='Tabelas auxiliares'!$A$237,"CUSTEIO",IF(Q914='Tabelas auxiliares'!$A$236,"INVESTIMENTO","ERRO - VERIFICAR"))))</f>
        <v/>
      </c>
      <c r="S914" s="64" t="str">
        <f t="shared" si="29"/>
        <v/>
      </c>
    </row>
    <row r="915" spans="17:19" x14ac:dyDescent="0.25">
      <c r="Q915" s="51" t="str">
        <f t="shared" si="28"/>
        <v/>
      </c>
      <c r="R915" s="51" t="str">
        <f>IF(M915="","",IF(M915&lt;&gt;'Tabelas auxiliares'!$B$236,"FOLHA DE PESSOAL",IF(Q915='Tabelas auxiliares'!$A$237,"CUSTEIO",IF(Q915='Tabelas auxiliares'!$A$236,"INVESTIMENTO","ERRO - VERIFICAR"))))</f>
        <v/>
      </c>
      <c r="S915" s="64" t="str">
        <f t="shared" si="29"/>
        <v/>
      </c>
    </row>
    <row r="916" spans="17:19" x14ac:dyDescent="0.25">
      <c r="Q916" s="51" t="str">
        <f t="shared" si="28"/>
        <v/>
      </c>
      <c r="R916" s="51" t="str">
        <f>IF(M916="","",IF(M916&lt;&gt;'Tabelas auxiliares'!$B$236,"FOLHA DE PESSOAL",IF(Q916='Tabelas auxiliares'!$A$237,"CUSTEIO",IF(Q916='Tabelas auxiliares'!$A$236,"INVESTIMENTO","ERRO - VERIFICAR"))))</f>
        <v/>
      </c>
      <c r="S916" s="64" t="str">
        <f t="shared" si="29"/>
        <v/>
      </c>
    </row>
    <row r="917" spans="17:19" x14ac:dyDescent="0.25">
      <c r="Q917" s="51" t="str">
        <f t="shared" si="28"/>
        <v/>
      </c>
      <c r="R917" s="51" t="str">
        <f>IF(M917="","",IF(M917&lt;&gt;'Tabelas auxiliares'!$B$236,"FOLHA DE PESSOAL",IF(Q917='Tabelas auxiliares'!$A$237,"CUSTEIO",IF(Q917='Tabelas auxiliares'!$A$236,"INVESTIMENTO","ERRO - VERIFICAR"))))</f>
        <v/>
      </c>
      <c r="S917" s="64" t="str">
        <f t="shared" si="29"/>
        <v/>
      </c>
    </row>
    <row r="918" spans="17:19" x14ac:dyDescent="0.25">
      <c r="Q918" s="51" t="str">
        <f t="shared" si="28"/>
        <v/>
      </c>
      <c r="R918" s="51" t="str">
        <f>IF(M918="","",IF(M918&lt;&gt;'Tabelas auxiliares'!$B$236,"FOLHA DE PESSOAL",IF(Q918='Tabelas auxiliares'!$A$237,"CUSTEIO",IF(Q918='Tabelas auxiliares'!$A$236,"INVESTIMENTO","ERRO - VERIFICAR"))))</f>
        <v/>
      </c>
      <c r="S918" s="64" t="str">
        <f t="shared" si="29"/>
        <v/>
      </c>
    </row>
    <row r="919" spans="17:19" x14ac:dyDescent="0.25">
      <c r="Q919" s="51" t="str">
        <f t="shared" si="28"/>
        <v/>
      </c>
      <c r="R919" s="51" t="str">
        <f>IF(M919="","",IF(M919&lt;&gt;'Tabelas auxiliares'!$B$236,"FOLHA DE PESSOAL",IF(Q919='Tabelas auxiliares'!$A$237,"CUSTEIO",IF(Q919='Tabelas auxiliares'!$A$236,"INVESTIMENTO","ERRO - VERIFICAR"))))</f>
        <v/>
      </c>
      <c r="S919" s="64" t="str">
        <f t="shared" si="29"/>
        <v/>
      </c>
    </row>
    <row r="920" spans="17:19" x14ac:dyDescent="0.25">
      <c r="Q920" s="51" t="str">
        <f t="shared" si="28"/>
        <v/>
      </c>
      <c r="R920" s="51" t="str">
        <f>IF(M920="","",IF(M920&lt;&gt;'Tabelas auxiliares'!$B$236,"FOLHA DE PESSOAL",IF(Q920='Tabelas auxiliares'!$A$237,"CUSTEIO",IF(Q920='Tabelas auxiliares'!$A$236,"INVESTIMENTO","ERRO - VERIFICAR"))))</f>
        <v/>
      </c>
      <c r="S920" s="64" t="str">
        <f t="shared" si="29"/>
        <v/>
      </c>
    </row>
    <row r="921" spans="17:19" x14ac:dyDescent="0.25">
      <c r="Q921" s="51" t="str">
        <f t="shared" si="28"/>
        <v/>
      </c>
      <c r="R921" s="51" t="str">
        <f>IF(M921="","",IF(M921&lt;&gt;'Tabelas auxiliares'!$B$236,"FOLHA DE PESSOAL",IF(Q921='Tabelas auxiliares'!$A$237,"CUSTEIO",IF(Q921='Tabelas auxiliares'!$A$236,"INVESTIMENTO","ERRO - VERIFICAR"))))</f>
        <v/>
      </c>
      <c r="S921" s="64" t="str">
        <f t="shared" si="29"/>
        <v/>
      </c>
    </row>
    <row r="922" spans="17:19" x14ac:dyDescent="0.25">
      <c r="Q922" s="51" t="str">
        <f t="shared" si="28"/>
        <v/>
      </c>
      <c r="R922" s="51" t="str">
        <f>IF(M922="","",IF(M922&lt;&gt;'Tabelas auxiliares'!$B$236,"FOLHA DE PESSOAL",IF(Q922='Tabelas auxiliares'!$A$237,"CUSTEIO",IF(Q922='Tabelas auxiliares'!$A$236,"INVESTIMENTO","ERRO - VERIFICAR"))))</f>
        <v/>
      </c>
      <c r="S922" s="64" t="str">
        <f t="shared" si="29"/>
        <v/>
      </c>
    </row>
    <row r="923" spans="17:19" x14ac:dyDescent="0.25">
      <c r="Q923" s="51" t="str">
        <f t="shared" si="28"/>
        <v/>
      </c>
      <c r="R923" s="51" t="str">
        <f>IF(M923="","",IF(M923&lt;&gt;'Tabelas auxiliares'!$B$236,"FOLHA DE PESSOAL",IF(Q923='Tabelas auxiliares'!$A$237,"CUSTEIO",IF(Q923='Tabelas auxiliares'!$A$236,"INVESTIMENTO","ERRO - VERIFICAR"))))</f>
        <v/>
      </c>
      <c r="S923" s="64" t="str">
        <f t="shared" si="29"/>
        <v/>
      </c>
    </row>
    <row r="924" spans="17:19" x14ac:dyDescent="0.25">
      <c r="Q924" s="51" t="str">
        <f t="shared" si="28"/>
        <v/>
      </c>
      <c r="R924" s="51" t="str">
        <f>IF(M924="","",IF(M924&lt;&gt;'Tabelas auxiliares'!$B$236,"FOLHA DE PESSOAL",IF(Q924='Tabelas auxiliares'!$A$237,"CUSTEIO",IF(Q924='Tabelas auxiliares'!$A$236,"INVESTIMENTO","ERRO - VERIFICAR"))))</f>
        <v/>
      </c>
      <c r="S924" s="64" t="str">
        <f t="shared" si="29"/>
        <v/>
      </c>
    </row>
    <row r="925" spans="17:19" x14ac:dyDescent="0.25">
      <c r="Q925" s="51" t="str">
        <f t="shared" si="28"/>
        <v/>
      </c>
      <c r="R925" s="51" t="str">
        <f>IF(M925="","",IF(M925&lt;&gt;'Tabelas auxiliares'!$B$236,"FOLHA DE PESSOAL",IF(Q925='Tabelas auxiliares'!$A$237,"CUSTEIO",IF(Q925='Tabelas auxiliares'!$A$236,"INVESTIMENTO","ERRO - VERIFICAR"))))</f>
        <v/>
      </c>
      <c r="S925" s="64" t="str">
        <f t="shared" si="29"/>
        <v/>
      </c>
    </row>
    <row r="926" spans="17:19" x14ac:dyDescent="0.25">
      <c r="Q926" s="51" t="str">
        <f t="shared" si="28"/>
        <v/>
      </c>
      <c r="R926" s="51" t="str">
        <f>IF(M926="","",IF(M926&lt;&gt;'Tabelas auxiliares'!$B$236,"FOLHA DE PESSOAL",IF(Q926='Tabelas auxiliares'!$A$237,"CUSTEIO",IF(Q926='Tabelas auxiliares'!$A$236,"INVESTIMENTO","ERRO - VERIFICAR"))))</f>
        <v/>
      </c>
      <c r="S926" s="64" t="str">
        <f t="shared" si="29"/>
        <v/>
      </c>
    </row>
    <row r="927" spans="17:19" x14ac:dyDescent="0.25">
      <c r="Q927" s="51" t="str">
        <f t="shared" si="28"/>
        <v/>
      </c>
      <c r="R927" s="51" t="str">
        <f>IF(M927="","",IF(M927&lt;&gt;'Tabelas auxiliares'!$B$236,"FOLHA DE PESSOAL",IF(Q927='Tabelas auxiliares'!$A$237,"CUSTEIO",IF(Q927='Tabelas auxiliares'!$A$236,"INVESTIMENTO","ERRO - VERIFICAR"))))</f>
        <v/>
      </c>
      <c r="S927" s="64" t="str">
        <f t="shared" si="29"/>
        <v/>
      </c>
    </row>
    <row r="928" spans="17:19" x14ac:dyDescent="0.25">
      <c r="Q928" s="51" t="str">
        <f t="shared" si="28"/>
        <v/>
      </c>
      <c r="R928" s="51" t="str">
        <f>IF(M928="","",IF(M928&lt;&gt;'Tabelas auxiliares'!$B$236,"FOLHA DE PESSOAL",IF(Q928='Tabelas auxiliares'!$A$237,"CUSTEIO",IF(Q928='Tabelas auxiliares'!$A$236,"INVESTIMENTO","ERRO - VERIFICAR"))))</f>
        <v/>
      </c>
      <c r="S928" s="64" t="str">
        <f t="shared" si="29"/>
        <v/>
      </c>
    </row>
    <row r="929" spans="17:19" x14ac:dyDescent="0.25">
      <c r="Q929" s="51" t="str">
        <f t="shared" si="28"/>
        <v/>
      </c>
      <c r="R929" s="51" t="str">
        <f>IF(M929="","",IF(M929&lt;&gt;'Tabelas auxiliares'!$B$236,"FOLHA DE PESSOAL",IF(Q929='Tabelas auxiliares'!$A$237,"CUSTEIO",IF(Q929='Tabelas auxiliares'!$A$236,"INVESTIMENTO","ERRO - VERIFICAR"))))</f>
        <v/>
      </c>
      <c r="S929" s="64" t="str">
        <f t="shared" si="29"/>
        <v/>
      </c>
    </row>
    <row r="930" spans="17:19" x14ac:dyDescent="0.25">
      <c r="Q930" s="51" t="str">
        <f t="shared" si="28"/>
        <v/>
      </c>
      <c r="R930" s="51" t="str">
        <f>IF(M930="","",IF(M930&lt;&gt;'Tabelas auxiliares'!$B$236,"FOLHA DE PESSOAL",IF(Q930='Tabelas auxiliares'!$A$237,"CUSTEIO",IF(Q930='Tabelas auxiliares'!$A$236,"INVESTIMENTO","ERRO - VERIFICAR"))))</f>
        <v/>
      </c>
      <c r="S930" s="64" t="str">
        <f t="shared" si="29"/>
        <v/>
      </c>
    </row>
    <row r="931" spans="17:19" x14ac:dyDescent="0.25">
      <c r="Q931" s="51" t="str">
        <f t="shared" si="28"/>
        <v/>
      </c>
      <c r="R931" s="51" t="str">
        <f>IF(M931="","",IF(M931&lt;&gt;'Tabelas auxiliares'!$B$236,"FOLHA DE PESSOAL",IF(Q931='Tabelas auxiliares'!$A$237,"CUSTEIO",IF(Q931='Tabelas auxiliares'!$A$236,"INVESTIMENTO","ERRO - VERIFICAR"))))</f>
        <v/>
      </c>
      <c r="S931" s="64" t="str">
        <f t="shared" si="29"/>
        <v/>
      </c>
    </row>
    <row r="932" spans="17:19" x14ac:dyDescent="0.25">
      <c r="Q932" s="51" t="str">
        <f t="shared" si="28"/>
        <v/>
      </c>
      <c r="R932" s="51" t="str">
        <f>IF(M932="","",IF(M932&lt;&gt;'Tabelas auxiliares'!$B$236,"FOLHA DE PESSOAL",IF(Q932='Tabelas auxiliares'!$A$237,"CUSTEIO",IF(Q932='Tabelas auxiliares'!$A$236,"INVESTIMENTO","ERRO - VERIFICAR"))))</f>
        <v/>
      </c>
      <c r="S932" s="64" t="str">
        <f t="shared" si="29"/>
        <v/>
      </c>
    </row>
    <row r="933" spans="17:19" x14ac:dyDescent="0.25">
      <c r="Q933" s="51" t="str">
        <f t="shared" si="28"/>
        <v/>
      </c>
      <c r="R933" s="51" t="str">
        <f>IF(M933="","",IF(M933&lt;&gt;'Tabelas auxiliares'!$B$236,"FOLHA DE PESSOAL",IF(Q933='Tabelas auxiliares'!$A$237,"CUSTEIO",IF(Q933='Tabelas auxiliares'!$A$236,"INVESTIMENTO","ERRO - VERIFICAR"))))</f>
        <v/>
      </c>
      <c r="S933" s="64" t="str">
        <f t="shared" si="29"/>
        <v/>
      </c>
    </row>
    <row r="934" spans="17:19" x14ac:dyDescent="0.25">
      <c r="Q934" s="51" t="str">
        <f t="shared" si="28"/>
        <v/>
      </c>
      <c r="R934" s="51" t="str">
        <f>IF(M934="","",IF(M934&lt;&gt;'Tabelas auxiliares'!$B$236,"FOLHA DE PESSOAL",IF(Q934='Tabelas auxiliares'!$A$237,"CUSTEIO",IF(Q934='Tabelas auxiliares'!$A$236,"INVESTIMENTO","ERRO - VERIFICAR"))))</f>
        <v/>
      </c>
      <c r="S934" s="64" t="str">
        <f t="shared" si="29"/>
        <v/>
      </c>
    </row>
    <row r="935" spans="17:19" x14ac:dyDescent="0.25">
      <c r="Q935" s="51" t="str">
        <f t="shared" si="28"/>
        <v/>
      </c>
      <c r="R935" s="51" t="str">
        <f>IF(M935="","",IF(M935&lt;&gt;'Tabelas auxiliares'!$B$236,"FOLHA DE PESSOAL",IF(Q935='Tabelas auxiliares'!$A$237,"CUSTEIO",IF(Q935='Tabelas auxiliares'!$A$236,"INVESTIMENTO","ERRO - VERIFICAR"))))</f>
        <v/>
      </c>
      <c r="S935" s="64" t="str">
        <f t="shared" si="29"/>
        <v/>
      </c>
    </row>
    <row r="936" spans="17:19" x14ac:dyDescent="0.25">
      <c r="Q936" s="51" t="str">
        <f t="shared" si="28"/>
        <v/>
      </c>
      <c r="R936" s="51" t="str">
        <f>IF(M936="","",IF(M936&lt;&gt;'Tabelas auxiliares'!$B$236,"FOLHA DE PESSOAL",IF(Q936='Tabelas auxiliares'!$A$237,"CUSTEIO",IF(Q936='Tabelas auxiliares'!$A$236,"INVESTIMENTO","ERRO - VERIFICAR"))))</f>
        <v/>
      </c>
      <c r="S936" s="64" t="str">
        <f t="shared" si="29"/>
        <v/>
      </c>
    </row>
    <row r="937" spans="17:19" x14ac:dyDescent="0.25">
      <c r="Q937" s="51" t="str">
        <f t="shared" si="28"/>
        <v/>
      </c>
      <c r="R937" s="51" t="str">
        <f>IF(M937="","",IF(M937&lt;&gt;'Tabelas auxiliares'!$B$236,"FOLHA DE PESSOAL",IF(Q937='Tabelas auxiliares'!$A$237,"CUSTEIO",IF(Q937='Tabelas auxiliares'!$A$236,"INVESTIMENTO","ERRO - VERIFICAR"))))</f>
        <v/>
      </c>
      <c r="S937" s="64" t="str">
        <f t="shared" si="29"/>
        <v/>
      </c>
    </row>
    <row r="938" spans="17:19" x14ac:dyDescent="0.25">
      <c r="Q938" s="51" t="str">
        <f t="shared" si="28"/>
        <v/>
      </c>
      <c r="R938" s="51" t="str">
        <f>IF(M938="","",IF(M938&lt;&gt;'Tabelas auxiliares'!$B$236,"FOLHA DE PESSOAL",IF(Q938='Tabelas auxiliares'!$A$237,"CUSTEIO",IF(Q938='Tabelas auxiliares'!$A$236,"INVESTIMENTO","ERRO - VERIFICAR"))))</f>
        <v/>
      </c>
      <c r="S938" s="64" t="str">
        <f t="shared" si="29"/>
        <v/>
      </c>
    </row>
    <row r="939" spans="17:19" x14ac:dyDescent="0.25">
      <c r="Q939" s="51" t="str">
        <f t="shared" si="28"/>
        <v/>
      </c>
      <c r="R939" s="51" t="str">
        <f>IF(M939="","",IF(M939&lt;&gt;'Tabelas auxiliares'!$B$236,"FOLHA DE PESSOAL",IF(Q939='Tabelas auxiliares'!$A$237,"CUSTEIO",IF(Q939='Tabelas auxiliares'!$A$236,"INVESTIMENTO","ERRO - VERIFICAR"))))</f>
        <v/>
      </c>
      <c r="S939" s="64" t="str">
        <f t="shared" si="29"/>
        <v/>
      </c>
    </row>
    <row r="940" spans="17:19" x14ac:dyDescent="0.25">
      <c r="Q940" s="51" t="str">
        <f t="shared" si="28"/>
        <v/>
      </c>
      <c r="R940" s="51" t="str">
        <f>IF(M940="","",IF(M940&lt;&gt;'Tabelas auxiliares'!$B$236,"FOLHA DE PESSOAL",IF(Q940='Tabelas auxiliares'!$A$237,"CUSTEIO",IF(Q940='Tabelas auxiliares'!$A$236,"INVESTIMENTO","ERRO - VERIFICAR"))))</f>
        <v/>
      </c>
      <c r="S940" s="64" t="str">
        <f t="shared" si="29"/>
        <v/>
      </c>
    </row>
    <row r="941" spans="17:19" x14ac:dyDescent="0.25">
      <c r="Q941" s="51" t="str">
        <f t="shared" si="28"/>
        <v/>
      </c>
      <c r="R941" s="51" t="str">
        <f>IF(M941="","",IF(M941&lt;&gt;'Tabelas auxiliares'!$B$236,"FOLHA DE PESSOAL",IF(Q941='Tabelas auxiliares'!$A$237,"CUSTEIO",IF(Q941='Tabelas auxiliares'!$A$236,"INVESTIMENTO","ERRO - VERIFICAR"))))</f>
        <v/>
      </c>
      <c r="S941" s="64" t="str">
        <f t="shared" si="29"/>
        <v/>
      </c>
    </row>
    <row r="942" spans="17:19" x14ac:dyDescent="0.25">
      <c r="Q942" s="51" t="str">
        <f t="shared" si="28"/>
        <v/>
      </c>
      <c r="R942" s="51" t="str">
        <f>IF(M942="","",IF(M942&lt;&gt;'Tabelas auxiliares'!$B$236,"FOLHA DE PESSOAL",IF(Q942='Tabelas auxiliares'!$A$237,"CUSTEIO",IF(Q942='Tabelas auxiliares'!$A$236,"INVESTIMENTO","ERRO - VERIFICAR"))))</f>
        <v/>
      </c>
      <c r="S942" s="64" t="str">
        <f t="shared" si="29"/>
        <v/>
      </c>
    </row>
    <row r="943" spans="17:19" x14ac:dyDescent="0.25">
      <c r="Q943" s="51" t="str">
        <f t="shared" si="28"/>
        <v/>
      </c>
      <c r="R943" s="51" t="str">
        <f>IF(M943="","",IF(M943&lt;&gt;'Tabelas auxiliares'!$B$236,"FOLHA DE PESSOAL",IF(Q943='Tabelas auxiliares'!$A$237,"CUSTEIO",IF(Q943='Tabelas auxiliares'!$A$236,"INVESTIMENTO","ERRO - VERIFICAR"))))</f>
        <v/>
      </c>
      <c r="S943" s="64" t="str">
        <f t="shared" si="29"/>
        <v/>
      </c>
    </row>
    <row r="944" spans="17:19" x14ac:dyDescent="0.25">
      <c r="Q944" s="51" t="str">
        <f t="shared" si="28"/>
        <v/>
      </c>
      <c r="R944" s="51" t="str">
        <f>IF(M944="","",IF(M944&lt;&gt;'Tabelas auxiliares'!$B$236,"FOLHA DE PESSOAL",IF(Q944='Tabelas auxiliares'!$A$237,"CUSTEIO",IF(Q944='Tabelas auxiliares'!$A$236,"INVESTIMENTO","ERRO - VERIFICAR"))))</f>
        <v/>
      </c>
      <c r="S944" s="64" t="str">
        <f t="shared" si="29"/>
        <v/>
      </c>
    </row>
    <row r="945" spans="17:19" x14ac:dyDescent="0.25">
      <c r="Q945" s="51" t="str">
        <f t="shared" si="28"/>
        <v/>
      </c>
      <c r="R945" s="51" t="str">
        <f>IF(M945="","",IF(M945&lt;&gt;'Tabelas auxiliares'!$B$236,"FOLHA DE PESSOAL",IF(Q945='Tabelas auxiliares'!$A$237,"CUSTEIO",IF(Q945='Tabelas auxiliares'!$A$236,"INVESTIMENTO","ERRO - VERIFICAR"))))</f>
        <v/>
      </c>
      <c r="S945" s="64" t="str">
        <f t="shared" si="29"/>
        <v/>
      </c>
    </row>
    <row r="946" spans="17:19" x14ac:dyDescent="0.25">
      <c r="Q946" s="51" t="str">
        <f t="shared" si="28"/>
        <v/>
      </c>
      <c r="R946" s="51" t="str">
        <f>IF(M946="","",IF(M946&lt;&gt;'Tabelas auxiliares'!$B$236,"FOLHA DE PESSOAL",IF(Q946='Tabelas auxiliares'!$A$237,"CUSTEIO",IF(Q946='Tabelas auxiliares'!$A$236,"INVESTIMENTO","ERRO - VERIFICAR"))))</f>
        <v/>
      </c>
      <c r="S946" s="64" t="str">
        <f t="shared" si="29"/>
        <v/>
      </c>
    </row>
    <row r="947" spans="17:19" x14ac:dyDescent="0.25">
      <c r="Q947" s="51" t="str">
        <f t="shared" si="28"/>
        <v/>
      </c>
      <c r="R947" s="51" t="str">
        <f>IF(M947="","",IF(M947&lt;&gt;'Tabelas auxiliares'!$B$236,"FOLHA DE PESSOAL",IF(Q947='Tabelas auxiliares'!$A$237,"CUSTEIO",IF(Q947='Tabelas auxiliares'!$A$236,"INVESTIMENTO","ERRO - VERIFICAR"))))</f>
        <v/>
      </c>
      <c r="S947" s="64" t="str">
        <f t="shared" si="29"/>
        <v/>
      </c>
    </row>
    <row r="948" spans="17:19" x14ac:dyDescent="0.25">
      <c r="Q948" s="51" t="str">
        <f t="shared" si="28"/>
        <v/>
      </c>
      <c r="R948" s="51" t="str">
        <f>IF(M948="","",IF(M948&lt;&gt;'Tabelas auxiliares'!$B$236,"FOLHA DE PESSOAL",IF(Q948='Tabelas auxiliares'!$A$237,"CUSTEIO",IF(Q948='Tabelas auxiliares'!$A$236,"INVESTIMENTO","ERRO - VERIFICAR"))))</f>
        <v/>
      </c>
      <c r="S948" s="64" t="str">
        <f t="shared" si="29"/>
        <v/>
      </c>
    </row>
    <row r="949" spans="17:19" x14ac:dyDescent="0.25">
      <c r="Q949" s="51" t="str">
        <f t="shared" si="28"/>
        <v/>
      </c>
      <c r="R949" s="51" t="str">
        <f>IF(M949="","",IF(M949&lt;&gt;'Tabelas auxiliares'!$B$236,"FOLHA DE PESSOAL",IF(Q949='Tabelas auxiliares'!$A$237,"CUSTEIO",IF(Q949='Tabelas auxiliares'!$A$236,"INVESTIMENTO","ERRO - VERIFICAR"))))</f>
        <v/>
      </c>
      <c r="S949" s="64" t="str">
        <f t="shared" si="29"/>
        <v/>
      </c>
    </row>
    <row r="950" spans="17:19" x14ac:dyDescent="0.25">
      <c r="Q950" s="51" t="str">
        <f t="shared" si="28"/>
        <v/>
      </c>
      <c r="R950" s="51" t="str">
        <f>IF(M950="","",IF(M950&lt;&gt;'Tabelas auxiliares'!$B$236,"FOLHA DE PESSOAL",IF(Q950='Tabelas auxiliares'!$A$237,"CUSTEIO",IF(Q950='Tabelas auxiliares'!$A$236,"INVESTIMENTO","ERRO - VERIFICAR"))))</f>
        <v/>
      </c>
      <c r="S950" s="64" t="str">
        <f t="shared" si="29"/>
        <v/>
      </c>
    </row>
    <row r="951" spans="17:19" x14ac:dyDescent="0.25">
      <c r="Q951" s="51" t="str">
        <f t="shared" si="28"/>
        <v/>
      </c>
      <c r="R951" s="51" t="str">
        <f>IF(M951="","",IF(M951&lt;&gt;'Tabelas auxiliares'!$B$236,"FOLHA DE PESSOAL",IF(Q951='Tabelas auxiliares'!$A$237,"CUSTEIO",IF(Q951='Tabelas auxiliares'!$A$236,"INVESTIMENTO","ERRO - VERIFICAR"))))</f>
        <v/>
      </c>
      <c r="S951" s="64" t="str">
        <f t="shared" si="29"/>
        <v/>
      </c>
    </row>
    <row r="952" spans="17:19" x14ac:dyDescent="0.25">
      <c r="Q952" s="51" t="str">
        <f t="shared" si="28"/>
        <v/>
      </c>
      <c r="R952" s="51" t="str">
        <f>IF(M952="","",IF(M952&lt;&gt;'Tabelas auxiliares'!$B$236,"FOLHA DE PESSOAL",IF(Q952='Tabelas auxiliares'!$A$237,"CUSTEIO",IF(Q952='Tabelas auxiliares'!$A$236,"INVESTIMENTO","ERRO - VERIFICAR"))))</f>
        <v/>
      </c>
      <c r="S952" s="64" t="str">
        <f t="shared" si="29"/>
        <v/>
      </c>
    </row>
    <row r="953" spans="17:19" x14ac:dyDescent="0.25">
      <c r="Q953" s="51" t="str">
        <f t="shared" si="28"/>
        <v/>
      </c>
      <c r="R953" s="51" t="str">
        <f>IF(M953="","",IF(M953&lt;&gt;'Tabelas auxiliares'!$B$236,"FOLHA DE PESSOAL",IF(Q953='Tabelas auxiliares'!$A$237,"CUSTEIO",IF(Q953='Tabelas auxiliares'!$A$236,"INVESTIMENTO","ERRO - VERIFICAR"))))</f>
        <v/>
      </c>
      <c r="S953" s="64" t="str">
        <f t="shared" si="29"/>
        <v/>
      </c>
    </row>
    <row r="954" spans="17:19" x14ac:dyDescent="0.25">
      <c r="Q954" s="51" t="str">
        <f t="shared" si="28"/>
        <v/>
      </c>
      <c r="R954" s="51" t="str">
        <f>IF(M954="","",IF(M954&lt;&gt;'Tabelas auxiliares'!$B$236,"FOLHA DE PESSOAL",IF(Q954='Tabelas auxiliares'!$A$237,"CUSTEIO",IF(Q954='Tabelas auxiliares'!$A$236,"INVESTIMENTO","ERRO - VERIFICAR"))))</f>
        <v/>
      </c>
      <c r="S954" s="64" t="str">
        <f t="shared" si="29"/>
        <v/>
      </c>
    </row>
    <row r="955" spans="17:19" x14ac:dyDescent="0.25">
      <c r="Q955" s="51" t="str">
        <f t="shared" si="28"/>
        <v/>
      </c>
      <c r="R955" s="51" t="str">
        <f>IF(M955="","",IF(M955&lt;&gt;'Tabelas auxiliares'!$B$236,"FOLHA DE PESSOAL",IF(Q955='Tabelas auxiliares'!$A$237,"CUSTEIO",IF(Q955='Tabelas auxiliares'!$A$236,"INVESTIMENTO","ERRO - VERIFICAR"))))</f>
        <v/>
      </c>
      <c r="S955" s="64" t="str">
        <f t="shared" si="29"/>
        <v/>
      </c>
    </row>
    <row r="956" spans="17:19" x14ac:dyDescent="0.25">
      <c r="Q956" s="51" t="str">
        <f t="shared" si="28"/>
        <v/>
      </c>
      <c r="R956" s="51" t="str">
        <f>IF(M956="","",IF(M956&lt;&gt;'Tabelas auxiliares'!$B$236,"FOLHA DE PESSOAL",IF(Q956='Tabelas auxiliares'!$A$237,"CUSTEIO",IF(Q956='Tabelas auxiliares'!$A$236,"INVESTIMENTO","ERRO - VERIFICAR"))))</f>
        <v/>
      </c>
      <c r="S956" s="64" t="str">
        <f t="shared" si="29"/>
        <v/>
      </c>
    </row>
    <row r="957" spans="17:19" x14ac:dyDescent="0.25">
      <c r="Q957" s="51" t="str">
        <f t="shared" si="28"/>
        <v/>
      </c>
      <c r="R957" s="51" t="str">
        <f>IF(M957="","",IF(M957&lt;&gt;'Tabelas auxiliares'!$B$236,"FOLHA DE PESSOAL",IF(Q957='Tabelas auxiliares'!$A$237,"CUSTEIO",IF(Q957='Tabelas auxiliares'!$A$236,"INVESTIMENTO","ERRO - VERIFICAR"))))</f>
        <v/>
      </c>
      <c r="S957" s="64" t="str">
        <f t="shared" si="29"/>
        <v/>
      </c>
    </row>
    <row r="958" spans="17:19" x14ac:dyDescent="0.25">
      <c r="Q958" s="51" t="str">
        <f t="shared" si="28"/>
        <v/>
      </c>
      <c r="R958" s="51" t="str">
        <f>IF(M958="","",IF(M958&lt;&gt;'Tabelas auxiliares'!$B$236,"FOLHA DE PESSOAL",IF(Q958='Tabelas auxiliares'!$A$237,"CUSTEIO",IF(Q958='Tabelas auxiliares'!$A$236,"INVESTIMENTO","ERRO - VERIFICAR"))))</f>
        <v/>
      </c>
      <c r="S958" s="64" t="str">
        <f t="shared" si="29"/>
        <v/>
      </c>
    </row>
    <row r="959" spans="17:19" x14ac:dyDescent="0.25">
      <c r="Q959" s="51" t="str">
        <f t="shared" si="28"/>
        <v/>
      </c>
      <c r="R959" s="51" t="str">
        <f>IF(M959="","",IF(M959&lt;&gt;'Tabelas auxiliares'!$B$236,"FOLHA DE PESSOAL",IF(Q959='Tabelas auxiliares'!$A$237,"CUSTEIO",IF(Q959='Tabelas auxiliares'!$A$236,"INVESTIMENTO","ERRO - VERIFICAR"))))</f>
        <v/>
      </c>
      <c r="S959" s="64" t="str">
        <f t="shared" si="29"/>
        <v/>
      </c>
    </row>
    <row r="960" spans="17:19" x14ac:dyDescent="0.25">
      <c r="Q960" s="51" t="str">
        <f t="shared" si="28"/>
        <v/>
      </c>
      <c r="R960" s="51" t="str">
        <f>IF(M960="","",IF(M960&lt;&gt;'Tabelas auxiliares'!$B$236,"FOLHA DE PESSOAL",IF(Q960='Tabelas auxiliares'!$A$237,"CUSTEIO",IF(Q960='Tabelas auxiliares'!$A$236,"INVESTIMENTO","ERRO - VERIFICAR"))))</f>
        <v/>
      </c>
      <c r="S960" s="64" t="str">
        <f t="shared" si="29"/>
        <v/>
      </c>
    </row>
    <row r="961" spans="17:19" x14ac:dyDescent="0.25">
      <c r="Q961" s="51" t="str">
        <f t="shared" si="28"/>
        <v/>
      </c>
      <c r="R961" s="51" t="str">
        <f>IF(M961="","",IF(M961&lt;&gt;'Tabelas auxiliares'!$B$236,"FOLHA DE PESSOAL",IF(Q961='Tabelas auxiliares'!$A$237,"CUSTEIO",IF(Q961='Tabelas auxiliares'!$A$236,"INVESTIMENTO","ERRO - VERIFICAR"))))</f>
        <v/>
      </c>
      <c r="S961" s="64" t="str">
        <f t="shared" si="29"/>
        <v/>
      </c>
    </row>
    <row r="962" spans="17:19" x14ac:dyDescent="0.25">
      <c r="Q962" s="51" t="str">
        <f t="shared" si="28"/>
        <v/>
      </c>
      <c r="R962" s="51" t="str">
        <f>IF(M962="","",IF(M962&lt;&gt;'Tabelas auxiliares'!$B$236,"FOLHA DE PESSOAL",IF(Q962='Tabelas auxiliares'!$A$237,"CUSTEIO",IF(Q962='Tabelas auxiliares'!$A$236,"INVESTIMENTO","ERRO - VERIFICAR"))))</f>
        <v/>
      </c>
      <c r="S962" s="64" t="str">
        <f t="shared" si="29"/>
        <v/>
      </c>
    </row>
    <row r="963" spans="17:19" x14ac:dyDescent="0.25">
      <c r="Q963" s="51" t="str">
        <f t="shared" si="28"/>
        <v/>
      </c>
      <c r="R963" s="51" t="str">
        <f>IF(M963="","",IF(M963&lt;&gt;'Tabelas auxiliares'!$B$236,"FOLHA DE PESSOAL",IF(Q963='Tabelas auxiliares'!$A$237,"CUSTEIO",IF(Q963='Tabelas auxiliares'!$A$236,"INVESTIMENTO","ERRO - VERIFICAR"))))</f>
        <v/>
      </c>
      <c r="S963" s="64" t="str">
        <f t="shared" si="29"/>
        <v/>
      </c>
    </row>
    <row r="964" spans="17:19" x14ac:dyDescent="0.25">
      <c r="Q964" s="51" t="str">
        <f t="shared" ref="Q964:Q1000" si="30">LEFT(O964,1)</f>
        <v/>
      </c>
      <c r="R964" s="51" t="str">
        <f>IF(M964="","",IF(M964&lt;&gt;'Tabelas auxiliares'!$B$236,"FOLHA DE PESSOAL",IF(Q964='Tabelas auxiliares'!$A$237,"CUSTEIO",IF(Q964='Tabelas auxiliares'!$A$236,"INVESTIMENTO","ERRO - VERIFICAR"))))</f>
        <v/>
      </c>
      <c r="S964" s="64" t="str">
        <f t="shared" si="29"/>
        <v/>
      </c>
    </row>
    <row r="965" spans="17:19" x14ac:dyDescent="0.25">
      <c r="Q965" s="51" t="str">
        <f t="shared" si="30"/>
        <v/>
      </c>
      <c r="R965" s="51" t="str">
        <f>IF(M965="","",IF(M965&lt;&gt;'Tabelas auxiliares'!$B$236,"FOLHA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IF(M966="","",IF(M966&lt;&gt;'Tabelas auxiliares'!$B$236,"FOLHA DE PESSOAL",IF(Q966='Tabelas auxiliares'!$A$237,"CUSTEIO",IF(Q966='Tabelas auxiliares'!$A$236,"INVESTIMENTO","ERRO - VERIFICAR"))))</f>
        <v/>
      </c>
      <c r="S966" s="64" t="str">
        <f t="shared" si="31"/>
        <v/>
      </c>
    </row>
    <row r="967" spans="17:19" x14ac:dyDescent="0.25">
      <c r="Q967" s="51" t="str">
        <f t="shared" si="30"/>
        <v/>
      </c>
      <c r="R967" s="51" t="str">
        <f>IF(M967="","",IF(M967&lt;&gt;'Tabelas auxiliares'!$B$236,"FOLHA DE PESSOAL",IF(Q967='Tabelas auxiliares'!$A$237,"CUSTEIO",IF(Q967='Tabelas auxiliares'!$A$236,"INVESTIMENTO","ERRO - VERIFICAR"))))</f>
        <v/>
      </c>
      <c r="S967" s="64" t="str">
        <f t="shared" si="31"/>
        <v/>
      </c>
    </row>
    <row r="968" spans="17:19" x14ac:dyDescent="0.25">
      <c r="Q968" s="51" t="str">
        <f t="shared" si="30"/>
        <v/>
      </c>
      <c r="R968" s="51" t="str">
        <f>IF(M968="","",IF(M968&lt;&gt;'Tabelas auxiliares'!$B$236,"FOLHA DE PESSOAL",IF(Q968='Tabelas auxiliares'!$A$237,"CUSTEIO",IF(Q968='Tabelas auxiliares'!$A$236,"INVESTIMENTO","ERRO - VERIFICAR"))))</f>
        <v/>
      </c>
      <c r="S968" s="64" t="str">
        <f t="shared" si="31"/>
        <v/>
      </c>
    </row>
    <row r="969" spans="17:19" x14ac:dyDescent="0.25">
      <c r="Q969" s="51" t="str">
        <f t="shared" si="30"/>
        <v/>
      </c>
      <c r="R969" s="51" t="str">
        <f>IF(M969="","",IF(M969&lt;&gt;'Tabelas auxiliares'!$B$236,"FOLHA DE PESSOAL",IF(Q969='Tabelas auxiliares'!$A$237,"CUSTEIO",IF(Q969='Tabelas auxiliares'!$A$236,"INVESTIMENTO","ERRO - VERIFICAR"))))</f>
        <v/>
      </c>
      <c r="S969" s="64" t="str">
        <f t="shared" si="31"/>
        <v/>
      </c>
    </row>
    <row r="970" spans="17:19" x14ac:dyDescent="0.25">
      <c r="Q970" s="51" t="str">
        <f t="shared" si="30"/>
        <v/>
      </c>
      <c r="R970" s="51" t="str">
        <f>IF(M970="","",IF(M970&lt;&gt;'Tabelas auxiliares'!$B$236,"FOLHA DE PESSOAL",IF(Q970='Tabelas auxiliares'!$A$237,"CUSTEIO",IF(Q970='Tabelas auxiliares'!$A$236,"INVESTIMENTO","ERRO - VERIFICAR"))))</f>
        <v/>
      </c>
      <c r="S970" s="64" t="str">
        <f t="shared" si="31"/>
        <v/>
      </c>
    </row>
    <row r="971" spans="17:19" x14ac:dyDescent="0.25">
      <c r="Q971" s="51" t="str">
        <f t="shared" si="30"/>
        <v/>
      </c>
      <c r="R971" s="51" t="str">
        <f>IF(M971="","",IF(M971&lt;&gt;'Tabelas auxiliares'!$B$236,"FOLHA DE PESSOAL",IF(Q971='Tabelas auxiliares'!$A$237,"CUSTEIO",IF(Q971='Tabelas auxiliares'!$A$236,"INVESTIMENTO","ERRO - VERIFICAR"))))</f>
        <v/>
      </c>
      <c r="S971" s="64" t="str">
        <f t="shared" si="31"/>
        <v/>
      </c>
    </row>
    <row r="972" spans="17:19" x14ac:dyDescent="0.25">
      <c r="Q972" s="51" t="str">
        <f t="shared" si="30"/>
        <v/>
      </c>
      <c r="R972" s="51" t="str">
        <f>IF(M972="","",IF(M972&lt;&gt;'Tabelas auxiliares'!$B$236,"FOLHA DE PESSOAL",IF(Q972='Tabelas auxiliares'!$A$237,"CUSTEIO",IF(Q972='Tabelas auxiliares'!$A$236,"INVESTIMENTO","ERRO - VERIFICAR"))))</f>
        <v/>
      </c>
      <c r="S972" s="64" t="str">
        <f t="shared" si="31"/>
        <v/>
      </c>
    </row>
    <row r="973" spans="17:19" x14ac:dyDescent="0.25">
      <c r="Q973" s="51" t="str">
        <f t="shared" si="30"/>
        <v/>
      </c>
      <c r="R973" s="51" t="str">
        <f>IF(M973="","",IF(M973&lt;&gt;'Tabelas auxiliares'!$B$236,"FOLHA DE PESSOAL",IF(Q973='Tabelas auxiliares'!$A$237,"CUSTEIO",IF(Q973='Tabelas auxiliares'!$A$236,"INVESTIMENTO","ERRO - VERIFICAR"))))</f>
        <v/>
      </c>
      <c r="S973" s="64" t="str">
        <f t="shared" si="31"/>
        <v/>
      </c>
    </row>
    <row r="974" spans="17:19" x14ac:dyDescent="0.25">
      <c r="Q974" s="51" t="str">
        <f t="shared" si="30"/>
        <v/>
      </c>
      <c r="R974" s="51" t="str">
        <f>IF(M974="","",IF(M974&lt;&gt;'Tabelas auxiliares'!$B$236,"FOLHA DE PESSOAL",IF(Q974='Tabelas auxiliares'!$A$237,"CUSTEIO",IF(Q974='Tabelas auxiliares'!$A$236,"INVESTIMENTO","ERRO - VERIFICAR"))))</f>
        <v/>
      </c>
      <c r="S974" s="64" t="str">
        <f t="shared" si="31"/>
        <v/>
      </c>
    </row>
    <row r="975" spans="17:19" x14ac:dyDescent="0.25">
      <c r="Q975" s="51" t="str">
        <f t="shared" si="30"/>
        <v/>
      </c>
      <c r="R975" s="51" t="str">
        <f>IF(M975="","",IF(M975&lt;&gt;'Tabelas auxiliares'!$B$236,"FOLHA DE PESSOAL",IF(Q975='Tabelas auxiliares'!$A$237,"CUSTEIO",IF(Q975='Tabelas auxiliares'!$A$236,"INVESTIMENTO","ERRO - VERIFICAR"))))</f>
        <v/>
      </c>
      <c r="S975" s="64" t="str">
        <f t="shared" si="31"/>
        <v/>
      </c>
    </row>
    <row r="976" spans="17:19" x14ac:dyDescent="0.25">
      <c r="Q976" s="51" t="str">
        <f t="shared" si="30"/>
        <v/>
      </c>
      <c r="R976" s="51" t="str">
        <f>IF(M976="","",IF(M976&lt;&gt;'Tabelas auxiliares'!$B$236,"FOLHA DE PESSOAL",IF(Q976='Tabelas auxiliares'!$A$237,"CUSTEIO",IF(Q976='Tabelas auxiliares'!$A$236,"INVESTIMENTO","ERRO - VERIFICAR"))))</f>
        <v/>
      </c>
      <c r="S976" s="64" t="str">
        <f t="shared" si="31"/>
        <v/>
      </c>
    </row>
    <row r="977" spans="17:19" x14ac:dyDescent="0.25">
      <c r="Q977" s="51" t="str">
        <f t="shared" si="30"/>
        <v/>
      </c>
      <c r="R977" s="51" t="str">
        <f>IF(M977="","",IF(M977&lt;&gt;'Tabelas auxiliares'!$B$236,"FOLHA DE PESSOAL",IF(Q977='Tabelas auxiliares'!$A$237,"CUSTEIO",IF(Q977='Tabelas auxiliares'!$A$236,"INVESTIMENTO","ERRO - VERIFICAR"))))</f>
        <v/>
      </c>
      <c r="S977" s="64" t="str">
        <f t="shared" si="31"/>
        <v/>
      </c>
    </row>
    <row r="978" spans="17:19" x14ac:dyDescent="0.25">
      <c r="Q978" s="51" t="str">
        <f t="shared" si="30"/>
        <v/>
      </c>
      <c r="R978" s="51" t="str">
        <f>IF(M978="","",IF(M978&lt;&gt;'Tabelas auxiliares'!$B$236,"FOLHA DE PESSOAL",IF(Q978='Tabelas auxiliares'!$A$237,"CUSTEIO",IF(Q978='Tabelas auxiliares'!$A$236,"INVESTIMENTO","ERRO - VERIFICAR"))))</f>
        <v/>
      </c>
      <c r="S978" s="64" t="str">
        <f t="shared" si="31"/>
        <v/>
      </c>
    </row>
    <row r="979" spans="17:19" x14ac:dyDescent="0.25">
      <c r="Q979" s="51" t="str">
        <f t="shared" si="30"/>
        <v/>
      </c>
      <c r="R979" s="51" t="str">
        <f>IF(M979="","",IF(M979&lt;&gt;'Tabelas auxiliares'!$B$236,"FOLHA DE PESSOAL",IF(Q979='Tabelas auxiliares'!$A$237,"CUSTEIO",IF(Q979='Tabelas auxiliares'!$A$236,"INVESTIMENTO","ERRO - VERIFICAR"))))</f>
        <v/>
      </c>
      <c r="S979" s="64" t="str">
        <f t="shared" si="31"/>
        <v/>
      </c>
    </row>
    <row r="980" spans="17:19" x14ac:dyDescent="0.25">
      <c r="Q980" s="51" t="str">
        <f t="shared" si="30"/>
        <v/>
      </c>
      <c r="R980" s="51" t="str">
        <f>IF(M980="","",IF(M980&lt;&gt;'Tabelas auxiliares'!$B$236,"FOLHA DE PESSOAL",IF(Q980='Tabelas auxiliares'!$A$237,"CUSTEIO",IF(Q980='Tabelas auxiliares'!$A$236,"INVESTIMENTO","ERRO - VERIFICAR"))))</f>
        <v/>
      </c>
      <c r="S980" s="64" t="str">
        <f t="shared" si="31"/>
        <v/>
      </c>
    </row>
    <row r="981" spans="17:19" x14ac:dyDescent="0.25">
      <c r="Q981" s="51" t="str">
        <f t="shared" si="30"/>
        <v/>
      </c>
      <c r="R981" s="51" t="str">
        <f>IF(M981="","",IF(M981&lt;&gt;'Tabelas auxiliares'!$B$236,"FOLHA DE PESSOAL",IF(Q981='Tabelas auxiliares'!$A$237,"CUSTEIO",IF(Q981='Tabelas auxiliares'!$A$236,"INVESTIMENTO","ERRO - VERIFICAR"))))</f>
        <v/>
      </c>
      <c r="S981" s="64" t="str">
        <f t="shared" si="31"/>
        <v/>
      </c>
    </row>
    <row r="982" spans="17:19" x14ac:dyDescent="0.25">
      <c r="Q982" s="51" t="str">
        <f t="shared" si="30"/>
        <v/>
      </c>
      <c r="R982" s="51" t="str">
        <f>IF(M982="","",IF(M982&lt;&gt;'Tabelas auxiliares'!$B$236,"FOLHA DE PESSOAL",IF(Q982='Tabelas auxiliares'!$A$237,"CUSTEIO",IF(Q982='Tabelas auxiliares'!$A$236,"INVESTIMENTO","ERRO - VERIFICAR"))))</f>
        <v/>
      </c>
      <c r="S982" s="64" t="str">
        <f t="shared" si="31"/>
        <v/>
      </c>
    </row>
    <row r="983" spans="17:19" x14ac:dyDescent="0.25">
      <c r="Q983" s="51" t="str">
        <f t="shared" si="30"/>
        <v/>
      </c>
      <c r="R983" s="51" t="str">
        <f>IF(M983="","",IF(M983&lt;&gt;'Tabelas auxiliares'!$B$236,"FOLHA DE PESSOAL",IF(Q983='Tabelas auxiliares'!$A$237,"CUSTEIO",IF(Q983='Tabelas auxiliares'!$A$236,"INVESTIMENTO","ERRO - VERIFICAR"))))</f>
        <v/>
      </c>
      <c r="S983" s="64" t="str">
        <f t="shared" si="31"/>
        <v/>
      </c>
    </row>
    <row r="984" spans="17:19" x14ac:dyDescent="0.25">
      <c r="Q984" s="51" t="str">
        <f t="shared" si="30"/>
        <v/>
      </c>
      <c r="R984" s="51" t="str">
        <f>IF(M984="","",IF(M984&lt;&gt;'Tabelas auxiliares'!$B$236,"FOLHA DE PESSOAL",IF(Q984='Tabelas auxiliares'!$A$237,"CUSTEIO",IF(Q984='Tabelas auxiliares'!$A$236,"INVESTIMENTO","ERRO - VERIFICAR"))))</f>
        <v/>
      </c>
      <c r="S984" s="64" t="str">
        <f t="shared" si="31"/>
        <v/>
      </c>
    </row>
    <row r="985" spans="17:19" x14ac:dyDescent="0.25">
      <c r="Q985" s="51" t="str">
        <f t="shared" si="30"/>
        <v/>
      </c>
      <c r="R985" s="51" t="str">
        <f>IF(M985="","",IF(M985&lt;&gt;'Tabelas auxiliares'!$B$236,"FOLHA DE PESSOAL",IF(Q985='Tabelas auxiliares'!$A$237,"CUSTEIO",IF(Q985='Tabelas auxiliares'!$A$236,"INVESTIMENTO","ERRO - VERIFICAR"))))</f>
        <v/>
      </c>
      <c r="S985" s="64" t="str">
        <f t="shared" si="31"/>
        <v/>
      </c>
    </row>
    <row r="986" spans="17:19" x14ac:dyDescent="0.25">
      <c r="Q986" s="51" t="str">
        <f t="shared" si="30"/>
        <v/>
      </c>
      <c r="R986" s="51" t="str">
        <f>IF(M986="","",IF(M986&lt;&gt;'Tabelas auxiliares'!$B$236,"FOLHA DE PESSOAL",IF(Q986='Tabelas auxiliares'!$A$237,"CUSTEIO",IF(Q986='Tabelas auxiliares'!$A$236,"INVESTIMENTO","ERRO - VERIFICAR"))))</f>
        <v/>
      </c>
      <c r="S986" s="64" t="str">
        <f t="shared" si="31"/>
        <v/>
      </c>
    </row>
    <row r="987" spans="17:19" x14ac:dyDescent="0.25">
      <c r="Q987" s="51" t="str">
        <f t="shared" si="30"/>
        <v/>
      </c>
      <c r="R987" s="51" t="str">
        <f>IF(M987="","",IF(M987&lt;&gt;'Tabelas auxiliares'!$B$236,"FOLHA DE PESSOAL",IF(Q987='Tabelas auxiliares'!$A$237,"CUSTEIO",IF(Q987='Tabelas auxiliares'!$A$236,"INVESTIMENTO","ERRO - VERIFICAR"))))</f>
        <v/>
      </c>
      <c r="S987" s="64" t="str">
        <f t="shared" si="31"/>
        <v/>
      </c>
    </row>
    <row r="988" spans="17:19" x14ac:dyDescent="0.25">
      <c r="Q988" s="51" t="str">
        <f t="shared" si="30"/>
        <v/>
      </c>
      <c r="R988" s="51" t="str">
        <f>IF(M988="","",IF(M988&lt;&gt;'Tabelas auxiliares'!$B$236,"FOLHA DE PESSOAL",IF(Q988='Tabelas auxiliares'!$A$237,"CUSTEIO",IF(Q988='Tabelas auxiliares'!$A$236,"INVESTIMENTO","ERRO - VERIFICAR"))))</f>
        <v/>
      </c>
      <c r="S988" s="64" t="str">
        <f t="shared" si="31"/>
        <v/>
      </c>
    </row>
    <row r="989" spans="17:19" x14ac:dyDescent="0.25">
      <c r="Q989" s="51" t="str">
        <f t="shared" si="30"/>
        <v/>
      </c>
      <c r="R989" s="51" t="str">
        <f>IF(M989="","",IF(M989&lt;&gt;'Tabelas auxiliares'!$B$236,"FOLHA DE PESSOAL",IF(Q989='Tabelas auxiliares'!$A$237,"CUSTEIO",IF(Q989='Tabelas auxiliares'!$A$236,"INVESTIMENTO","ERRO - VERIFICAR"))))</f>
        <v/>
      </c>
      <c r="S989" s="64" t="str">
        <f t="shared" si="31"/>
        <v/>
      </c>
    </row>
    <row r="990" spans="17:19" x14ac:dyDescent="0.25">
      <c r="Q990" s="51" t="str">
        <f t="shared" si="30"/>
        <v/>
      </c>
      <c r="R990" s="51" t="str">
        <f>IF(M990="","",IF(M990&lt;&gt;'Tabelas auxiliares'!$B$236,"FOLHA DE PESSOAL",IF(Q990='Tabelas auxiliares'!$A$237,"CUSTEIO",IF(Q990='Tabelas auxiliares'!$A$236,"INVESTIMENTO","ERRO - VERIFICAR"))))</f>
        <v/>
      </c>
      <c r="S990" s="64" t="str">
        <f t="shared" si="31"/>
        <v/>
      </c>
    </row>
    <row r="991" spans="17:19" x14ac:dyDescent="0.25">
      <c r="Q991" s="51" t="str">
        <f t="shared" si="30"/>
        <v/>
      </c>
      <c r="R991" s="51" t="str">
        <f>IF(M991="","",IF(M991&lt;&gt;'Tabelas auxiliares'!$B$236,"FOLHA DE PESSOAL",IF(Q991='Tabelas auxiliares'!$A$237,"CUSTEIO",IF(Q991='Tabelas auxiliares'!$A$236,"INVESTIMENTO","ERRO - VERIFICAR"))))</f>
        <v/>
      </c>
      <c r="S991" s="64" t="str">
        <f t="shared" si="31"/>
        <v/>
      </c>
    </row>
    <row r="992" spans="17:19" x14ac:dyDescent="0.25">
      <c r="Q992" s="51" t="str">
        <f t="shared" si="30"/>
        <v/>
      </c>
      <c r="R992" s="51" t="str">
        <f>IF(M992="","",IF(M992&lt;&gt;'Tabelas auxiliares'!$B$236,"FOLHA DE PESSOAL",IF(Q992='Tabelas auxiliares'!$A$237,"CUSTEIO",IF(Q992='Tabelas auxiliares'!$A$236,"INVESTIMENTO","ERRO - VERIFICAR"))))</f>
        <v/>
      </c>
      <c r="S992" s="64" t="str">
        <f t="shared" si="31"/>
        <v/>
      </c>
    </row>
    <row r="993" spans="1:24" x14ac:dyDescent="0.25">
      <c r="Q993" s="51" t="str">
        <f t="shared" si="30"/>
        <v/>
      </c>
      <c r="R993" s="51" t="str">
        <f>IF(M993="","",IF(M993&lt;&gt;'Tabelas auxiliares'!$B$236,"FOLHA DE PESSOAL",IF(Q993='Tabelas auxiliares'!$A$237,"CUSTEIO",IF(Q993='Tabelas auxiliares'!$A$236,"INVESTIMENTO","ERRO - VERIFICAR"))))</f>
        <v/>
      </c>
      <c r="S993" s="64" t="str">
        <f t="shared" si="31"/>
        <v/>
      </c>
    </row>
    <row r="994" spans="1:24" x14ac:dyDescent="0.25">
      <c r="Q994" s="51" t="str">
        <f t="shared" si="30"/>
        <v/>
      </c>
      <c r="R994" s="51" t="str">
        <f>IF(M994="","",IF(M994&lt;&gt;'Tabelas auxiliares'!$B$236,"FOLHA DE PESSOAL",IF(Q994='Tabelas auxiliares'!$A$237,"CUSTEIO",IF(Q994='Tabelas auxiliares'!$A$236,"INVESTIMENTO","ERRO - VERIFICAR"))))</f>
        <v/>
      </c>
      <c r="S994" s="64" t="str">
        <f t="shared" si="31"/>
        <v/>
      </c>
    </row>
    <row r="995" spans="1:24" x14ac:dyDescent="0.25">
      <c r="Q995" s="51" t="str">
        <f t="shared" si="30"/>
        <v/>
      </c>
      <c r="R995" s="51" t="str">
        <f>IF(M995="","",IF(M995&lt;&gt;'Tabelas auxiliares'!$B$236,"FOLHA DE PESSOAL",IF(Q995='Tabelas auxiliares'!$A$237,"CUSTEIO",IF(Q995='Tabelas auxiliares'!$A$236,"INVESTIMENTO","ERRO - VERIFICAR"))))</f>
        <v/>
      </c>
      <c r="S995" s="64" t="str">
        <f t="shared" si="31"/>
        <v/>
      </c>
    </row>
    <row r="996" spans="1:24" x14ac:dyDescent="0.25">
      <c r="Q996" s="51" t="str">
        <f t="shared" si="30"/>
        <v/>
      </c>
      <c r="R996" s="51" t="str">
        <f>IF(M996="","",IF(M996&lt;&gt;'Tabelas auxiliares'!$B$236,"FOLHA DE PESSOAL",IF(Q996='Tabelas auxiliares'!$A$237,"CUSTEIO",IF(Q996='Tabelas auxiliares'!$A$236,"INVESTIMENTO","ERRO - VERIFICAR"))))</f>
        <v/>
      </c>
      <c r="S996" s="64" t="str">
        <f t="shared" si="31"/>
        <v/>
      </c>
    </row>
    <row r="997" spans="1:24" x14ac:dyDescent="0.25">
      <c r="Q997" s="51" t="str">
        <f t="shared" si="30"/>
        <v/>
      </c>
      <c r="R997" s="51" t="str">
        <f>IF(M997="","",IF(M997&lt;&gt;'Tabelas auxiliares'!$B$236,"FOLHA DE PESSOAL",IF(Q997='Tabelas auxiliares'!$A$237,"CUSTEIO",IF(Q997='Tabelas auxiliares'!$A$236,"INVESTIMENTO","ERRO - VERIFICAR"))))</f>
        <v/>
      </c>
      <c r="S997" s="64" t="str">
        <f t="shared" si="31"/>
        <v/>
      </c>
    </row>
    <row r="998" spans="1:24" x14ac:dyDescent="0.25">
      <c r="Q998" s="51" t="str">
        <f t="shared" si="30"/>
        <v/>
      </c>
      <c r="R998" s="51" t="str">
        <f>IF(M998="","",IF(M998&lt;&gt;'Tabelas auxiliares'!$B$236,"FOLHA DE PESSOAL",IF(Q998='Tabelas auxiliares'!$A$237,"CUSTEIO",IF(Q998='Tabelas auxiliares'!$A$236,"INVESTIMENTO","ERRO - VERIFICAR"))))</f>
        <v/>
      </c>
      <c r="S998" s="64" t="str">
        <f t="shared" si="31"/>
        <v/>
      </c>
    </row>
    <row r="999" spans="1:24" x14ac:dyDescent="0.25">
      <c r="Q999" s="51" t="str">
        <f t="shared" si="30"/>
        <v/>
      </c>
      <c r="R999" s="51" t="str">
        <f>IF(M999="","",IF(M999&lt;&gt;'Tabelas auxiliares'!$B$236,"FOLHA DE PESSOAL",IF(Q999='Tabelas auxiliares'!$A$237,"CUSTEIO",IF(Q999='Tabelas auxiliares'!$A$236,"INVESTIMENTO","ERRO - VERIFICAR"))))</f>
        <v/>
      </c>
      <c r="S999" s="64" t="str">
        <f t="shared" si="31"/>
        <v/>
      </c>
    </row>
    <row r="1000" spans="1:24" x14ac:dyDescent="0.25">
      <c r="Q1000" s="51" t="str">
        <f t="shared" si="30"/>
        <v/>
      </c>
      <c r="R1000" s="51" t="str">
        <f>IF(M1000="","",IF(M1000&lt;&gt;'Tabelas auxiliares'!$B$236,"FOLHA DE PESSOAL",IF(Q1000='Tabelas auxiliares'!$A$237,"CUSTEIO",IF(Q1000='Tabelas auxiliares'!$A$236,"INVESTIMENTO","ERRO - VERIFICAR"))))</f>
        <v/>
      </c>
      <c r="S1000" s="64" t="str">
        <f t="shared" si="31"/>
        <v/>
      </c>
    </row>
    <row r="1001" spans="1:24" x14ac:dyDescent="0.25">
      <c r="A1001" s="57"/>
      <c r="B1001" s="57"/>
      <c r="C1001" s="57"/>
      <c r="D1001" s="57"/>
      <c r="E1001" s="57"/>
      <c r="F1001" s="57"/>
      <c r="G1001" s="57"/>
      <c r="H1001" s="57"/>
      <c r="I1001" s="57"/>
      <c r="J1001" s="57"/>
      <c r="K1001" s="57"/>
      <c r="L1001" s="57" t="s">
        <v>98</v>
      </c>
      <c r="M1001" s="57"/>
      <c r="N1001" s="57"/>
      <c r="O1001" s="57"/>
      <c r="P1001" s="57"/>
      <c r="Q1001" s="57"/>
      <c r="R1001" s="57"/>
      <c r="S1001" s="57"/>
      <c r="T1001" s="57"/>
      <c r="U1001" s="57"/>
      <c r="V1001" s="56">
        <f>SUBTOTAL(9,V4:V1000)</f>
        <v>478232.62</v>
      </c>
      <c r="W1001" s="56">
        <f t="shared" ref="W1001:X1001" si="32">SUBTOTAL(9,W4:W1000)</f>
        <v>0</v>
      </c>
      <c r="X1001" s="56">
        <f>SUBTOTAL(9,X4:X1000)</f>
        <v>3778.04</v>
      </c>
    </row>
  </sheetData>
  <sheetProtection password="FAA7" sheet="1" objects="1" scenarios="1" autoFilter="0"/>
  <autoFilter ref="A3:X3"/>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Rodrigo Bordinhao Caetano</cp:lastModifiedBy>
  <dcterms:created xsi:type="dcterms:W3CDTF">2023-02-14T18:11:45Z</dcterms:created>
  <dcterms:modified xsi:type="dcterms:W3CDTF">2023-07-03T15:25:06Z</dcterms:modified>
</cp:coreProperties>
</file>