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UFABC.UFABC.INT.BR\share\PROPLADI\propladi\CPO\Execução Orçamentária\2023\Distribuição Orçamentária\"/>
    </mc:Choice>
  </mc:AlternateContent>
  <xr:revisionPtr revIDLastSave="0" documentId="8_{40CF232C-6199-4CFD-BDE9-9607B2600700}" xr6:coauthVersionLast="43" xr6:coauthVersionMax="43" xr10:uidLastSave="{00000000-0000-0000-0000-000000000000}"/>
  <bookViews>
    <workbookView xWindow="-120" yWindow="-120" windowWidth="20730" windowHeight="11040" tabRatio="675" firstSheet="8" activeTab="10"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Tabelas auxiliares" sheetId="8" state="hidden" r:id="rId12"/>
  </sheets>
  <externalReferences>
    <externalReference r:id="rId13"/>
    <externalReference r:id="rId14"/>
  </externalReferences>
  <definedNames>
    <definedName name="_xlnm._FilterDatabase" localSheetId="4" hidden="1">'1. Pré-Empenhos'!$A$3:$S$320</definedName>
    <definedName name="_xlnm._FilterDatabase" localSheetId="5" hidden="1">'2. Empenhos LOA UFABC 2023'!$A$3:$AC$1000</definedName>
    <definedName name="_xlnm._FilterDatabase" localSheetId="8" hidden="1">'2.1 DESCENTRALIZAÇÕES 2023'!$A$3:$X$3</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13" l="1"/>
  <c r="E9" i="13"/>
  <c r="F9" i="13"/>
  <c r="G9" i="13"/>
  <c r="H9" i="13"/>
  <c r="J9" i="13"/>
  <c r="K9" i="13"/>
  <c r="D9" i="4"/>
  <c r="E9" i="4"/>
  <c r="F9" i="4"/>
  <c r="G9" i="4"/>
  <c r="J9" i="4"/>
  <c r="K9" i="4"/>
  <c r="C10" i="8"/>
  <c r="H2" i="4"/>
  <c r="L2" i="14"/>
  <c r="M2" i="14"/>
  <c r="L3" i="14"/>
  <c r="N3" i="14" s="1"/>
  <c r="H22" i="4" s="1"/>
  <c r="M3" i="14"/>
  <c r="L4" i="14"/>
  <c r="N4" i="14" s="1"/>
  <c r="H26" i="4" s="1"/>
  <c r="M4" i="14"/>
  <c r="L5" i="14"/>
  <c r="M5" i="14"/>
  <c r="L6" i="14"/>
  <c r="M6" i="14"/>
  <c r="L7" i="14"/>
  <c r="M7" i="14"/>
  <c r="N7" i="14" s="1"/>
  <c r="H33" i="4" s="1"/>
  <c r="L8" i="14"/>
  <c r="N8" i="14" s="1"/>
  <c r="H37" i="4" s="1"/>
  <c r="M8" i="14"/>
  <c r="L9" i="14"/>
  <c r="M9" i="14"/>
  <c r="L10" i="14"/>
  <c r="N10" i="14" s="1"/>
  <c r="H43" i="4" s="1"/>
  <c r="M10" i="14"/>
  <c r="I9" i="13" l="1"/>
  <c r="N5" i="14"/>
  <c r="H9" i="4" s="1"/>
  <c r="I9" i="4" s="1"/>
  <c r="L9" i="4" s="1"/>
  <c r="N2" i="14"/>
  <c r="H30" i="4" s="1"/>
  <c r="L9" i="13"/>
  <c r="N6" i="14"/>
  <c r="H4" i="4" s="1"/>
  <c r="M11" i="14"/>
  <c r="N9" i="14"/>
  <c r="H46" i="4" s="1"/>
  <c r="L11" i="14"/>
  <c r="F4" i="2"/>
  <c r="G4" i="2"/>
  <c r="H4" i="2"/>
  <c r="X4" i="2"/>
  <c r="Y4" i="2" s="1"/>
  <c r="Z4" i="2"/>
  <c r="N11" i="14" l="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R335" i="11"/>
  <c r="R336" i="11"/>
  <c r="R337" i="11"/>
  <c r="R338" i="11"/>
  <c r="R339" i="11"/>
  <c r="R340" i="11"/>
  <c r="R341" i="11"/>
  <c r="R342" i="11"/>
  <c r="R343" i="11"/>
  <c r="R344" i="11"/>
  <c r="R345" i="11"/>
  <c r="R346" i="11"/>
  <c r="R347" i="11"/>
  <c r="R348" i="11"/>
  <c r="R349" i="11"/>
  <c r="R350" i="11"/>
  <c r="R351" i="11"/>
  <c r="R352" i="11"/>
  <c r="R353" i="11"/>
  <c r="R354" i="11"/>
  <c r="R355" i="11"/>
  <c r="R356" i="11"/>
  <c r="R357" i="11"/>
  <c r="R358" i="11"/>
  <c r="R359" i="11"/>
  <c r="R360" i="11"/>
  <c r="R361" i="11"/>
  <c r="R362" i="11"/>
  <c r="R363" i="11"/>
  <c r="R364" i="11"/>
  <c r="R365" i="11"/>
  <c r="R366" i="11"/>
  <c r="R367" i="11"/>
  <c r="R368" i="11"/>
  <c r="R369" i="11"/>
  <c r="R370" i="11"/>
  <c r="R371" i="11"/>
  <c r="R372" i="11"/>
  <c r="R373" i="11"/>
  <c r="R374" i="11"/>
  <c r="R375" i="11"/>
  <c r="R376" i="11"/>
  <c r="R377" i="11"/>
  <c r="R378" i="11"/>
  <c r="R379" i="11"/>
  <c r="R380" i="11"/>
  <c r="R381" i="11"/>
  <c r="R382" i="11"/>
  <c r="R383" i="11"/>
  <c r="R384" i="11"/>
  <c r="R385" i="11"/>
  <c r="R386" i="11"/>
  <c r="R387" i="11"/>
  <c r="R388" i="11"/>
  <c r="R389" i="11"/>
  <c r="R390" i="11"/>
  <c r="R391" i="11"/>
  <c r="R392" i="11"/>
  <c r="R393" i="11"/>
  <c r="R394" i="11"/>
  <c r="R395" i="11"/>
  <c r="R396" i="11"/>
  <c r="R397" i="11"/>
  <c r="R398" i="11"/>
  <c r="R399" i="11"/>
  <c r="R400" i="11"/>
  <c r="R401" i="11"/>
  <c r="R402" i="11"/>
  <c r="R403" i="11"/>
  <c r="R404" i="11"/>
  <c r="R405" i="11"/>
  <c r="R406" i="11"/>
  <c r="R407" i="11"/>
  <c r="R408" i="11"/>
  <c r="R409" i="11"/>
  <c r="R410" i="11"/>
  <c r="R411" i="11"/>
  <c r="R412" i="11"/>
  <c r="R413" i="11"/>
  <c r="R414" i="11"/>
  <c r="R415" i="11"/>
  <c r="R416" i="11"/>
  <c r="R417" i="11"/>
  <c r="R418" i="11"/>
  <c r="R419" i="11"/>
  <c r="R420" i="11"/>
  <c r="R421" i="11"/>
  <c r="R422" i="11"/>
  <c r="R423" i="11"/>
  <c r="R424" i="11"/>
  <c r="R425" i="11"/>
  <c r="R426" i="11"/>
  <c r="R427" i="11"/>
  <c r="R428" i="11"/>
  <c r="R429" i="11"/>
  <c r="R430" i="11"/>
  <c r="R431" i="11"/>
  <c r="R432" i="11"/>
  <c r="R433" i="11"/>
  <c r="R434" i="11"/>
  <c r="R435" i="11"/>
  <c r="R436" i="11"/>
  <c r="R437" i="11"/>
  <c r="R438" i="11"/>
  <c r="R439" i="11"/>
  <c r="R440" i="11"/>
  <c r="R441" i="11"/>
  <c r="R442" i="11"/>
  <c r="R443" i="11"/>
  <c r="R444" i="11"/>
  <c r="R445" i="11"/>
  <c r="R446" i="11"/>
  <c r="R447" i="11"/>
  <c r="R448" i="11"/>
  <c r="R449" i="11"/>
  <c r="R450" i="11"/>
  <c r="R451" i="11"/>
  <c r="R452" i="11"/>
  <c r="R453" i="11"/>
  <c r="R454" i="11"/>
  <c r="R455" i="11"/>
  <c r="R456" i="11"/>
  <c r="R457" i="11"/>
  <c r="R458" i="11"/>
  <c r="R459" i="11"/>
  <c r="R460" i="11"/>
  <c r="R461" i="11"/>
  <c r="R462" i="11"/>
  <c r="R463" i="11"/>
  <c r="R464" i="11"/>
  <c r="R465" i="11"/>
  <c r="R466" i="11"/>
  <c r="R467" i="11"/>
  <c r="R468" i="11"/>
  <c r="R469" i="11"/>
  <c r="R470" i="11"/>
  <c r="R471" i="11"/>
  <c r="R472" i="11"/>
  <c r="R473" i="11"/>
  <c r="R474" i="11"/>
  <c r="R475" i="11"/>
  <c r="R476" i="11"/>
  <c r="R477" i="11"/>
  <c r="R478" i="11"/>
  <c r="R479" i="11"/>
  <c r="R480" i="11"/>
  <c r="R481" i="11"/>
  <c r="R482" i="11"/>
  <c r="R483" i="11"/>
  <c r="R484" i="11"/>
  <c r="R485" i="11"/>
  <c r="R486" i="11"/>
  <c r="R487" i="11"/>
  <c r="R488" i="11"/>
  <c r="R489" i="11"/>
  <c r="R490" i="11"/>
  <c r="R491" i="11"/>
  <c r="R492"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Q1000" i="11"/>
  <c r="Q999" i="11"/>
  <c r="Q998" i="11"/>
  <c r="Q997" i="11"/>
  <c r="Q996" i="11"/>
  <c r="Q995" i="11"/>
  <c r="Q994" i="11"/>
  <c r="Q993" i="11"/>
  <c r="Q992" i="11"/>
  <c r="Q991" i="11"/>
  <c r="Q990" i="11"/>
  <c r="Q989" i="11"/>
  <c r="Q988" i="11"/>
  <c r="Q987" i="11"/>
  <c r="Q986" i="11"/>
  <c r="Q985" i="11"/>
  <c r="Q984" i="11"/>
  <c r="Q983" i="11"/>
  <c r="Q982" i="11"/>
  <c r="Q981" i="11"/>
  <c r="Q980" i="11"/>
  <c r="Q979" i="11"/>
  <c r="Q978" i="11"/>
  <c r="Q977" i="11"/>
  <c r="Q976" i="11"/>
  <c r="Q975" i="11"/>
  <c r="Q974" i="11"/>
  <c r="Q973" i="11"/>
  <c r="Q972" i="11"/>
  <c r="Q971" i="11"/>
  <c r="Q970" i="11"/>
  <c r="Q969" i="11"/>
  <c r="Q968" i="11"/>
  <c r="Q967" i="11"/>
  <c r="Q966" i="11"/>
  <c r="Q965" i="11"/>
  <c r="Q964" i="11"/>
  <c r="Q963" i="11"/>
  <c r="Q962" i="11"/>
  <c r="Q961" i="11"/>
  <c r="Q960" i="11"/>
  <c r="Q959" i="11"/>
  <c r="Q958" i="11"/>
  <c r="Q957" i="11"/>
  <c r="Q956" i="11"/>
  <c r="Q955" i="11"/>
  <c r="Q954" i="11"/>
  <c r="Q953" i="11"/>
  <c r="Q952" i="11"/>
  <c r="Q951" i="11"/>
  <c r="Q950" i="11"/>
  <c r="Q949" i="11"/>
  <c r="Q948" i="11"/>
  <c r="Q947" i="11"/>
  <c r="Q946" i="11"/>
  <c r="Q945" i="11"/>
  <c r="Q944" i="11"/>
  <c r="Q943" i="11"/>
  <c r="Q942" i="11"/>
  <c r="Q941" i="11"/>
  <c r="Q940" i="11"/>
  <c r="Q939" i="11"/>
  <c r="Q938" i="11"/>
  <c r="Q937" i="11"/>
  <c r="Q936" i="11"/>
  <c r="Q935" i="11"/>
  <c r="Q934" i="11"/>
  <c r="Q933" i="11"/>
  <c r="Q932" i="11"/>
  <c r="Q931" i="11"/>
  <c r="Q930" i="11"/>
  <c r="Q929" i="11"/>
  <c r="Q928" i="11"/>
  <c r="Q927" i="11"/>
  <c r="Q926" i="11"/>
  <c r="Q925" i="11"/>
  <c r="Q924" i="11"/>
  <c r="Q923" i="11"/>
  <c r="Q922" i="11"/>
  <c r="Q921" i="11"/>
  <c r="Q920" i="11"/>
  <c r="Q919" i="11"/>
  <c r="Q918" i="11"/>
  <c r="Q917" i="11"/>
  <c r="Q916" i="11"/>
  <c r="Q915" i="11"/>
  <c r="Q914" i="11"/>
  <c r="Q913" i="11"/>
  <c r="Q912" i="11"/>
  <c r="Q911" i="11"/>
  <c r="Q910" i="11"/>
  <c r="Q909" i="11"/>
  <c r="Q908" i="11"/>
  <c r="Q907" i="11"/>
  <c r="Q906" i="11"/>
  <c r="Q905" i="11"/>
  <c r="Q904" i="11"/>
  <c r="Q903" i="11"/>
  <c r="Q902" i="11"/>
  <c r="Q901" i="11"/>
  <c r="Q900" i="11"/>
  <c r="Q899" i="11"/>
  <c r="Q898" i="11"/>
  <c r="Q897" i="11"/>
  <c r="Q896" i="11"/>
  <c r="Q895" i="11"/>
  <c r="Q894" i="11"/>
  <c r="Q893" i="11"/>
  <c r="Q892" i="11"/>
  <c r="Q891" i="11"/>
  <c r="Q890" i="11"/>
  <c r="Q889" i="11"/>
  <c r="Q888" i="11"/>
  <c r="Q887" i="11"/>
  <c r="Q886" i="11"/>
  <c r="Q885" i="11"/>
  <c r="Q884" i="11"/>
  <c r="Q883" i="11"/>
  <c r="Q882" i="11"/>
  <c r="Q881" i="11"/>
  <c r="Q880" i="11"/>
  <c r="Q879" i="11"/>
  <c r="Q878" i="11"/>
  <c r="Q877" i="11"/>
  <c r="Q876" i="11"/>
  <c r="Q875" i="11"/>
  <c r="Q874" i="11"/>
  <c r="Q873" i="11"/>
  <c r="Q872" i="11"/>
  <c r="Q871" i="11"/>
  <c r="Q870" i="11"/>
  <c r="Q869" i="11"/>
  <c r="Q868" i="11"/>
  <c r="Q867" i="11"/>
  <c r="Q866" i="11"/>
  <c r="Q865" i="11"/>
  <c r="Q864" i="11"/>
  <c r="Q863" i="11"/>
  <c r="Q862" i="11"/>
  <c r="Q861" i="11"/>
  <c r="Q860" i="11"/>
  <c r="Q859" i="11"/>
  <c r="Q858" i="11"/>
  <c r="Q857" i="11"/>
  <c r="Q856" i="11"/>
  <c r="Q855" i="11"/>
  <c r="Q854" i="11"/>
  <c r="Q853" i="11"/>
  <c r="Q852" i="11"/>
  <c r="Q851" i="11"/>
  <c r="Q850" i="11"/>
  <c r="Q849" i="11"/>
  <c r="Q848" i="11"/>
  <c r="Q847" i="11"/>
  <c r="Q846" i="11"/>
  <c r="Q845" i="11"/>
  <c r="Q844" i="11"/>
  <c r="Q843" i="11"/>
  <c r="Q842" i="11"/>
  <c r="Q841" i="11"/>
  <c r="Q840" i="11"/>
  <c r="Q839" i="11"/>
  <c r="Q838" i="11"/>
  <c r="Q837" i="11"/>
  <c r="Q836" i="11"/>
  <c r="Q835" i="11"/>
  <c r="Q834" i="11"/>
  <c r="Q833" i="11"/>
  <c r="Q832" i="11"/>
  <c r="Q831" i="11"/>
  <c r="Q830" i="11"/>
  <c r="Q829" i="11"/>
  <c r="Q828" i="11"/>
  <c r="Q827" i="11"/>
  <c r="Q826" i="11"/>
  <c r="Q825" i="11"/>
  <c r="Q824" i="11"/>
  <c r="Q823" i="11"/>
  <c r="Q822" i="11"/>
  <c r="Q821" i="11"/>
  <c r="Q820" i="11"/>
  <c r="Q819" i="11"/>
  <c r="Q818" i="11"/>
  <c r="Q817" i="11"/>
  <c r="Q816" i="11"/>
  <c r="Q815" i="11"/>
  <c r="Q814" i="11"/>
  <c r="Q813" i="11"/>
  <c r="Q812" i="11"/>
  <c r="Q811" i="11"/>
  <c r="Q810" i="11"/>
  <c r="Q809" i="11"/>
  <c r="Q808" i="11"/>
  <c r="Q807" i="11"/>
  <c r="Q806" i="11"/>
  <c r="Q805" i="11"/>
  <c r="Q804" i="11"/>
  <c r="Q803" i="11"/>
  <c r="Q802" i="11"/>
  <c r="Q801" i="11"/>
  <c r="Q800" i="11"/>
  <c r="Q799" i="11"/>
  <c r="Q798" i="11"/>
  <c r="Q797" i="11"/>
  <c r="Q796" i="11"/>
  <c r="Q795" i="11"/>
  <c r="Q794" i="11"/>
  <c r="Q793" i="11"/>
  <c r="Q792" i="11"/>
  <c r="Q791" i="11"/>
  <c r="Q790" i="11"/>
  <c r="Q789" i="11"/>
  <c r="Q788" i="11"/>
  <c r="Q787" i="11"/>
  <c r="Q786" i="11"/>
  <c r="Q785" i="11"/>
  <c r="Q784" i="11"/>
  <c r="Q783" i="11"/>
  <c r="Q782" i="11"/>
  <c r="Q781" i="11"/>
  <c r="Q780" i="11"/>
  <c r="Q779" i="11"/>
  <c r="Q778" i="11"/>
  <c r="Q777" i="11"/>
  <c r="Q776" i="11"/>
  <c r="Q775" i="11"/>
  <c r="Q774" i="11"/>
  <c r="Q773" i="11"/>
  <c r="Q772" i="11"/>
  <c r="Q771" i="11"/>
  <c r="Q770" i="11"/>
  <c r="Q769" i="11"/>
  <c r="Q768" i="11"/>
  <c r="Q767" i="11"/>
  <c r="Q766" i="11"/>
  <c r="Q765" i="11"/>
  <c r="Q764" i="11"/>
  <c r="Q763" i="11"/>
  <c r="Q762" i="11"/>
  <c r="Q761" i="11"/>
  <c r="Q760" i="11"/>
  <c r="Q759" i="11"/>
  <c r="Q758" i="11"/>
  <c r="Q757" i="11"/>
  <c r="Q756" i="11"/>
  <c r="Q755" i="11"/>
  <c r="Q754" i="11"/>
  <c r="Q753" i="11"/>
  <c r="Q752" i="11"/>
  <c r="Q751" i="11"/>
  <c r="Q750" i="11"/>
  <c r="Q749" i="11"/>
  <c r="Q748" i="11"/>
  <c r="Q747" i="11"/>
  <c r="Q746" i="11"/>
  <c r="Q745" i="11"/>
  <c r="Q744" i="11"/>
  <c r="Q743" i="11"/>
  <c r="Q742" i="11"/>
  <c r="Q741" i="11"/>
  <c r="Q740" i="11"/>
  <c r="Q739" i="11"/>
  <c r="Q738" i="11"/>
  <c r="Q737" i="11"/>
  <c r="Q736" i="11"/>
  <c r="Q735" i="11"/>
  <c r="Q734" i="11"/>
  <c r="Q733" i="11"/>
  <c r="Q732" i="11"/>
  <c r="Q731" i="11"/>
  <c r="Q730" i="11"/>
  <c r="Q729" i="11"/>
  <c r="Q728" i="11"/>
  <c r="Q727" i="11"/>
  <c r="Q726" i="11"/>
  <c r="Q725" i="11"/>
  <c r="Q724" i="11"/>
  <c r="Q723" i="11"/>
  <c r="Q722" i="11"/>
  <c r="Q721" i="11"/>
  <c r="Q720" i="11"/>
  <c r="Q719" i="11"/>
  <c r="Q718" i="11"/>
  <c r="Q717" i="11"/>
  <c r="Q716" i="11"/>
  <c r="Q715" i="11"/>
  <c r="Q714" i="11"/>
  <c r="Q713" i="11"/>
  <c r="Q712" i="11"/>
  <c r="Q711" i="11"/>
  <c r="Q710" i="11"/>
  <c r="Q709" i="11"/>
  <c r="Q708" i="11"/>
  <c r="Q707" i="11"/>
  <c r="Q706" i="11"/>
  <c r="Q705" i="11"/>
  <c r="Q704" i="11"/>
  <c r="Q703" i="11"/>
  <c r="Q702" i="11"/>
  <c r="Q701" i="11"/>
  <c r="Q700" i="11"/>
  <c r="Q699" i="11"/>
  <c r="Q698" i="11"/>
  <c r="Q697" i="11"/>
  <c r="Q696" i="11"/>
  <c r="Q695" i="11"/>
  <c r="Q694" i="11"/>
  <c r="Q693" i="11"/>
  <c r="Q692" i="11"/>
  <c r="Q691" i="11"/>
  <c r="Q690" i="11"/>
  <c r="Q689" i="11"/>
  <c r="Q688" i="11"/>
  <c r="Q687" i="11"/>
  <c r="Q686" i="11"/>
  <c r="Q685" i="11"/>
  <c r="Q684" i="11"/>
  <c r="Q683" i="11"/>
  <c r="Q682" i="11"/>
  <c r="Q681" i="11"/>
  <c r="Q680" i="11"/>
  <c r="Q679" i="11"/>
  <c r="Q678" i="11"/>
  <c r="Q677" i="11"/>
  <c r="Q676" i="11"/>
  <c r="Q675" i="11"/>
  <c r="Q674" i="11"/>
  <c r="Q673" i="11"/>
  <c r="Q672" i="11"/>
  <c r="Q671" i="11"/>
  <c r="Q670" i="11"/>
  <c r="Q669" i="11"/>
  <c r="Q668" i="11"/>
  <c r="Q667" i="11"/>
  <c r="Q666" i="11"/>
  <c r="Q665" i="11"/>
  <c r="Q664" i="11"/>
  <c r="Q663" i="11"/>
  <c r="Q662" i="11"/>
  <c r="Q661" i="11"/>
  <c r="Q660" i="11"/>
  <c r="Q659" i="11"/>
  <c r="Q658" i="11"/>
  <c r="Q657" i="11"/>
  <c r="Q656" i="11"/>
  <c r="Q655" i="11"/>
  <c r="Q654" i="11"/>
  <c r="Q653" i="11"/>
  <c r="Q652" i="11"/>
  <c r="Q651" i="11"/>
  <c r="Q650" i="11"/>
  <c r="Q649" i="11"/>
  <c r="Q648" i="11"/>
  <c r="Q647" i="11"/>
  <c r="Q646" i="11"/>
  <c r="Q645" i="11"/>
  <c r="Q644" i="11"/>
  <c r="Q643" i="11"/>
  <c r="Q642" i="11"/>
  <c r="Q641" i="11"/>
  <c r="Q640" i="11"/>
  <c r="Q639" i="11"/>
  <c r="Q638" i="11"/>
  <c r="Q637" i="11"/>
  <c r="Q636" i="11"/>
  <c r="Q635" i="11"/>
  <c r="Q634" i="11"/>
  <c r="Q633" i="11"/>
  <c r="Q632" i="11"/>
  <c r="Q631" i="11"/>
  <c r="Q630" i="11"/>
  <c r="Q629" i="11"/>
  <c r="Q628" i="11"/>
  <c r="Q627" i="11"/>
  <c r="Q626" i="11"/>
  <c r="Q625" i="11"/>
  <c r="Q624" i="11"/>
  <c r="Q623" i="11"/>
  <c r="Q622" i="11"/>
  <c r="Q621" i="11"/>
  <c r="Q620" i="11"/>
  <c r="Q619" i="11"/>
  <c r="Q618" i="11"/>
  <c r="Q617" i="11"/>
  <c r="Q616" i="11"/>
  <c r="Q615" i="11"/>
  <c r="Q614" i="11"/>
  <c r="Q613" i="11"/>
  <c r="Q612" i="11"/>
  <c r="Q611" i="11"/>
  <c r="Q610" i="11"/>
  <c r="Q609" i="11"/>
  <c r="Q608" i="11"/>
  <c r="Q607" i="11"/>
  <c r="Q606" i="11"/>
  <c r="Q605" i="11"/>
  <c r="Q604" i="11"/>
  <c r="Q603" i="11"/>
  <c r="Q602" i="11"/>
  <c r="Q601" i="11"/>
  <c r="Q600" i="11"/>
  <c r="Q599" i="11"/>
  <c r="Q598" i="11"/>
  <c r="Q597" i="11"/>
  <c r="Q596" i="11"/>
  <c r="Q595" i="11"/>
  <c r="Q594" i="11"/>
  <c r="Q593" i="11"/>
  <c r="Q592" i="11"/>
  <c r="Q591" i="11"/>
  <c r="Q590" i="11"/>
  <c r="Q589" i="11"/>
  <c r="Q588" i="11"/>
  <c r="Q587" i="11"/>
  <c r="Q586" i="11"/>
  <c r="Q585" i="11"/>
  <c r="Q584" i="11"/>
  <c r="Q583" i="11"/>
  <c r="Q582" i="11"/>
  <c r="Q581" i="11"/>
  <c r="Q580" i="11"/>
  <c r="Q579" i="11"/>
  <c r="Q578" i="11"/>
  <c r="Q577" i="11"/>
  <c r="Q576" i="11"/>
  <c r="Q575" i="11"/>
  <c r="Q574" i="11"/>
  <c r="Q573" i="11"/>
  <c r="Q572" i="11"/>
  <c r="Q571" i="11"/>
  <c r="Q570" i="11"/>
  <c r="Q569" i="11"/>
  <c r="Q568" i="11"/>
  <c r="Q567" i="11"/>
  <c r="Q566" i="11"/>
  <c r="Q565" i="11"/>
  <c r="Q564" i="11"/>
  <c r="Q563" i="11"/>
  <c r="Q562" i="11"/>
  <c r="Q561" i="11"/>
  <c r="Q560" i="11"/>
  <c r="Q559" i="11"/>
  <c r="Q558" i="11"/>
  <c r="Q557" i="11"/>
  <c r="Q556" i="11"/>
  <c r="Q555" i="11"/>
  <c r="Q554" i="11"/>
  <c r="Q553" i="11"/>
  <c r="Q552" i="11"/>
  <c r="Q551" i="11"/>
  <c r="Q550" i="11"/>
  <c r="Q549" i="11"/>
  <c r="Q548" i="11"/>
  <c r="Q547" i="11"/>
  <c r="Q546" i="11"/>
  <c r="Q545" i="11"/>
  <c r="Q544" i="11"/>
  <c r="Q543" i="11"/>
  <c r="Q542" i="11"/>
  <c r="Q541" i="11"/>
  <c r="Q540" i="11"/>
  <c r="Q539" i="11"/>
  <c r="Q538" i="11"/>
  <c r="Q537" i="11"/>
  <c r="Q536" i="11"/>
  <c r="Q535" i="11"/>
  <c r="Q534" i="11"/>
  <c r="Q533" i="11"/>
  <c r="Q532" i="11"/>
  <c r="Q531" i="11"/>
  <c r="Q530" i="11"/>
  <c r="Q529" i="11"/>
  <c r="Q528" i="11"/>
  <c r="Q527" i="11"/>
  <c r="Q526" i="11"/>
  <c r="Q525" i="11"/>
  <c r="Q524" i="11"/>
  <c r="Q523" i="11"/>
  <c r="Q522" i="11"/>
  <c r="Q521" i="11"/>
  <c r="Q520" i="11"/>
  <c r="Q519" i="11"/>
  <c r="Q518" i="11"/>
  <c r="Q517" i="11"/>
  <c r="Q516" i="11"/>
  <c r="Q515" i="11"/>
  <c r="Q514" i="11"/>
  <c r="Q513" i="11"/>
  <c r="Q512" i="11"/>
  <c r="Q511" i="11"/>
  <c r="Q510" i="11"/>
  <c r="Q509" i="11"/>
  <c r="Q508" i="11"/>
  <c r="Q507" i="11"/>
  <c r="Q506" i="11"/>
  <c r="Q505" i="11"/>
  <c r="Q504" i="11"/>
  <c r="Q503" i="11"/>
  <c r="Q502" i="11"/>
  <c r="Q501" i="11"/>
  <c r="Q500" i="11"/>
  <c r="Q499" i="11"/>
  <c r="Q498" i="11"/>
  <c r="Q497" i="11"/>
  <c r="Q496" i="11"/>
  <c r="Q495" i="11"/>
  <c r="Q494" i="11"/>
  <c r="Q493" i="11"/>
  <c r="Q492" i="11"/>
  <c r="Q491" i="11"/>
  <c r="Q490" i="11"/>
  <c r="Q489" i="11"/>
  <c r="Q488" i="11"/>
  <c r="Q487" i="11"/>
  <c r="Q486" i="11"/>
  <c r="Q485" i="11"/>
  <c r="Q484" i="11"/>
  <c r="Q483" i="11"/>
  <c r="Q482" i="11"/>
  <c r="Q481" i="11"/>
  <c r="Q480" i="11"/>
  <c r="Q479" i="11"/>
  <c r="Q478" i="11"/>
  <c r="Q477" i="11"/>
  <c r="Q476" i="11"/>
  <c r="Q475" i="11"/>
  <c r="Q474" i="11"/>
  <c r="Q473" i="11"/>
  <c r="Q472" i="11"/>
  <c r="Q471" i="11"/>
  <c r="Q470" i="11"/>
  <c r="Q469" i="11"/>
  <c r="Q468" i="11"/>
  <c r="Q467"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4" i="11"/>
  <c r="Q403" i="11"/>
  <c r="Q402" i="11"/>
  <c r="Q401" i="11"/>
  <c r="Q400" i="11"/>
  <c r="Q399" i="11"/>
  <c r="Q398" i="11"/>
  <c r="Q397" i="11"/>
  <c r="Q396" i="11"/>
  <c r="Q395" i="11"/>
  <c r="Q394" i="11"/>
  <c r="Q393" i="11"/>
  <c r="Q392" i="11"/>
  <c r="Q391" i="11"/>
  <c r="Q390" i="11"/>
  <c r="Q389" i="11"/>
  <c r="Q388" i="11"/>
  <c r="Q387" i="11"/>
  <c r="Q386" i="11"/>
  <c r="Q385" i="11"/>
  <c r="Q384" i="11"/>
  <c r="Q383" i="11"/>
  <c r="Q382" i="11"/>
  <c r="Q381" i="11"/>
  <c r="Q380" i="11"/>
  <c r="Q379" i="11"/>
  <c r="Q378" i="11"/>
  <c r="Q377" i="11"/>
  <c r="Q376" i="11"/>
  <c r="Q375" i="11"/>
  <c r="Q374" i="11"/>
  <c r="Q373" i="11"/>
  <c r="Q372" i="11"/>
  <c r="Q371" i="11"/>
  <c r="Q370" i="11"/>
  <c r="Q369" i="11"/>
  <c r="Q368" i="11"/>
  <c r="Q367" i="11"/>
  <c r="Q366" i="11"/>
  <c r="Q365" i="11"/>
  <c r="Q364" i="11"/>
  <c r="Q363" i="11"/>
  <c r="Q362" i="11"/>
  <c r="Q361" i="11"/>
  <c r="Q360" i="11"/>
  <c r="Q359" i="11"/>
  <c r="Q358" i="11"/>
  <c r="Q357" i="11"/>
  <c r="Q356" i="11"/>
  <c r="Q355" i="11"/>
  <c r="Q354" i="11"/>
  <c r="Q353" i="11"/>
  <c r="Q352" i="11"/>
  <c r="Q351" i="11"/>
  <c r="Q350" i="11"/>
  <c r="Q349" i="11"/>
  <c r="Q348" i="11"/>
  <c r="Q347" i="11"/>
  <c r="Q346" i="11"/>
  <c r="Q345" i="11"/>
  <c r="Q344" i="11"/>
  <c r="Q343" i="11"/>
  <c r="Q342" i="11"/>
  <c r="Q341" i="11"/>
  <c r="Q340"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6" i="11"/>
  <c r="Q315" i="11"/>
  <c r="Q314" i="11"/>
  <c r="Q313" i="11"/>
  <c r="Q312" i="11"/>
  <c r="Q311" i="11"/>
  <c r="Q310" i="11"/>
  <c r="Q309" i="11"/>
  <c r="Q308" i="11"/>
  <c r="Q307" i="11"/>
  <c r="Q306" i="11"/>
  <c r="Q305" i="11"/>
  <c r="Q304" i="11"/>
  <c r="Q303" i="11"/>
  <c r="Q302" i="11"/>
  <c r="Q301" i="11"/>
  <c r="Q300" i="11"/>
  <c r="Q299" i="11"/>
  <c r="Q298" i="11"/>
  <c r="Q297" i="11"/>
  <c r="Q296" i="11"/>
  <c r="Q295" i="11"/>
  <c r="Q294" i="11"/>
  <c r="Q293" i="11"/>
  <c r="Q292" i="11"/>
  <c r="Q291" i="11"/>
  <c r="Q290" i="11"/>
  <c r="Q289" i="11"/>
  <c r="Q288" i="11"/>
  <c r="Q287" i="11"/>
  <c r="Q286" i="11"/>
  <c r="Q285" i="11"/>
  <c r="Q284" i="11"/>
  <c r="Q283" i="11"/>
  <c r="Q282" i="11"/>
  <c r="Q281" i="11"/>
  <c r="Q280" i="11"/>
  <c r="Q279" i="11"/>
  <c r="Q278" i="11"/>
  <c r="Q277" i="11"/>
  <c r="Q276" i="11"/>
  <c r="Q275" i="11"/>
  <c r="Q274" i="11"/>
  <c r="Q273" i="11"/>
  <c r="Q272" i="11"/>
  <c r="Q271" i="11"/>
  <c r="Q270" i="11"/>
  <c r="Q269" i="11"/>
  <c r="Q268" i="11"/>
  <c r="Q267" i="11"/>
  <c r="Q266" i="11"/>
  <c r="Q265" i="11"/>
  <c r="Q264" i="11"/>
  <c r="Q263" i="11"/>
  <c r="Q262" i="11"/>
  <c r="Q261" i="11"/>
  <c r="Q260" i="11"/>
  <c r="Q259" i="11"/>
  <c r="Q258" i="11"/>
  <c r="Q257" i="11"/>
  <c r="Q256" i="11"/>
  <c r="Q255" i="11"/>
  <c r="Q254" i="11"/>
  <c r="Q253" i="11"/>
  <c r="Q252" i="11"/>
  <c r="Q251" i="11"/>
  <c r="Q250" i="11"/>
  <c r="Q249" i="11"/>
  <c r="Q248" i="11"/>
  <c r="Q247" i="11"/>
  <c r="Q246" i="11"/>
  <c r="Q245" i="11"/>
  <c r="Q244" i="11"/>
  <c r="Q243" i="11"/>
  <c r="Q242" i="11"/>
  <c r="Q241"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R74" i="11" s="1"/>
  <c r="Q73" i="11"/>
  <c r="R73" i="11" s="1"/>
  <c r="Q72" i="11"/>
  <c r="R72" i="11" s="1"/>
  <c r="Q71" i="11"/>
  <c r="R71" i="11" s="1"/>
  <c r="Q70" i="11"/>
  <c r="R70" i="11" s="1"/>
  <c r="Q69" i="11"/>
  <c r="R69" i="11" s="1"/>
  <c r="Q68" i="11"/>
  <c r="R68" i="11" s="1"/>
  <c r="Q67" i="11"/>
  <c r="R67" i="11" s="1"/>
  <c r="Q66" i="11"/>
  <c r="R66" i="11" s="1"/>
  <c r="Q65" i="11"/>
  <c r="R65" i="11" s="1"/>
  <c r="Q64" i="11"/>
  <c r="R64" i="11" s="1"/>
  <c r="Q63" i="11"/>
  <c r="R63" i="11" s="1"/>
  <c r="Q62" i="11"/>
  <c r="R62" i="11" s="1"/>
  <c r="Q61" i="11"/>
  <c r="R61" i="11" s="1"/>
  <c r="Q60" i="11"/>
  <c r="R60" i="11" s="1"/>
  <c r="Q59" i="11"/>
  <c r="R59" i="11" s="1"/>
  <c r="Q58" i="11"/>
  <c r="R58" i="11" s="1"/>
  <c r="Q57" i="11"/>
  <c r="R57" i="11" s="1"/>
  <c r="Q56" i="11"/>
  <c r="R56" i="11" s="1"/>
  <c r="Q55" i="11"/>
  <c r="R55" i="11" s="1"/>
  <c r="Q54" i="11"/>
  <c r="R54" i="11" s="1"/>
  <c r="Q53" i="11"/>
  <c r="R53" i="11" s="1"/>
  <c r="Q52" i="11"/>
  <c r="R52" i="11" s="1"/>
  <c r="Q51" i="11"/>
  <c r="R51" i="11" s="1"/>
  <c r="Q50" i="11"/>
  <c r="R50" i="11" s="1"/>
  <c r="Q49" i="11"/>
  <c r="R49" i="11" s="1"/>
  <c r="Q48" i="11"/>
  <c r="R48" i="11" s="1"/>
  <c r="Q47" i="11"/>
  <c r="R47" i="11" s="1"/>
  <c r="Q46" i="11"/>
  <c r="R46" i="11" s="1"/>
  <c r="Q45" i="11"/>
  <c r="R45" i="11" s="1"/>
  <c r="Q44" i="11"/>
  <c r="R44" i="11" s="1"/>
  <c r="Q43" i="11"/>
  <c r="R43" i="11" s="1"/>
  <c r="Q42" i="11"/>
  <c r="R42" i="11" s="1"/>
  <c r="Q41" i="11"/>
  <c r="R41" i="11" s="1"/>
  <c r="Q40" i="11"/>
  <c r="R40" i="11" s="1"/>
  <c r="Q39" i="11"/>
  <c r="R39" i="11" s="1"/>
  <c r="Q38" i="11"/>
  <c r="R38" i="11" s="1"/>
  <c r="Q37" i="11"/>
  <c r="R37" i="11" s="1"/>
  <c r="Q36" i="11"/>
  <c r="R36" i="11" s="1"/>
  <c r="Q35" i="11"/>
  <c r="R35" i="11" s="1"/>
  <c r="Q34" i="11"/>
  <c r="R34" i="11" s="1"/>
  <c r="Q33" i="11"/>
  <c r="R33" i="11" s="1"/>
  <c r="Q32" i="11"/>
  <c r="R32" i="11" s="1"/>
  <c r="Q31" i="11"/>
  <c r="R31" i="11" s="1"/>
  <c r="Q30" i="11"/>
  <c r="R30" i="11" s="1"/>
  <c r="Q29" i="11"/>
  <c r="R29" i="11" s="1"/>
  <c r="Q28" i="11"/>
  <c r="R28" i="11" s="1"/>
  <c r="Q27" i="11"/>
  <c r="R27" i="11" s="1"/>
  <c r="Q26" i="11"/>
  <c r="R26" i="11" s="1"/>
  <c r="Q25" i="11"/>
  <c r="R25" i="11" s="1"/>
  <c r="Q24" i="11"/>
  <c r="R24" i="11" s="1"/>
  <c r="Q23" i="11"/>
  <c r="R23" i="11" s="1"/>
  <c r="Q22" i="11"/>
  <c r="R22" i="11" s="1"/>
  <c r="Q21" i="11"/>
  <c r="R21" i="11" s="1"/>
  <c r="Q20" i="11"/>
  <c r="R20" i="11" s="1"/>
  <c r="Q19" i="11"/>
  <c r="R19" i="11" s="1"/>
  <c r="Q18" i="11"/>
  <c r="R18" i="11" s="1"/>
  <c r="Q17" i="11"/>
  <c r="R17" i="11" s="1"/>
  <c r="Q16" i="11"/>
  <c r="R16" i="11" s="1"/>
  <c r="Q15" i="11"/>
  <c r="R15" i="11" s="1"/>
  <c r="Q14" i="11"/>
  <c r="R14" i="11" s="1"/>
  <c r="Q13" i="11"/>
  <c r="R13" i="11" s="1"/>
  <c r="Q12" i="11"/>
  <c r="R12" i="11" s="1"/>
  <c r="Q11" i="11"/>
  <c r="R11" i="11" s="1"/>
  <c r="Q10" i="11"/>
  <c r="R10" i="11" s="1"/>
  <c r="Q9" i="11"/>
  <c r="R9" i="11" s="1"/>
  <c r="Q8" i="11"/>
  <c r="R8" i="11" s="1"/>
  <c r="Q7" i="11"/>
  <c r="R7" i="11" s="1"/>
  <c r="Q6" i="11"/>
  <c r="R6" i="11" s="1"/>
  <c r="Q5" i="11"/>
  <c r="R5" i="11" s="1"/>
  <c r="Q4" i="11"/>
  <c r="R4" i="11" s="1"/>
  <c r="R9" i="9"/>
  <c r="R10" i="9"/>
  <c r="R11" i="9"/>
  <c r="R16" i="9"/>
  <c r="R18" i="9"/>
  <c r="R19" i="9"/>
  <c r="R20" i="9"/>
  <c r="R21" i="9"/>
  <c r="R22" i="9"/>
  <c r="R23" i="9"/>
  <c r="R24" i="9"/>
  <c r="R25" i="9"/>
  <c r="R28"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Q27" i="9"/>
  <c r="R27" i="9" s="1"/>
  <c r="Q26" i="9"/>
  <c r="R26" i="9" s="1"/>
  <c r="Q25" i="9"/>
  <c r="Q24" i="9"/>
  <c r="Q23" i="9"/>
  <c r="Q22" i="9"/>
  <c r="Q21" i="9"/>
  <c r="Q20" i="9"/>
  <c r="Q19" i="9"/>
  <c r="Q18" i="9"/>
  <c r="Q17" i="9"/>
  <c r="R17" i="9" s="1"/>
  <c r="Q16" i="9"/>
  <c r="Q15" i="9"/>
  <c r="R15" i="9" s="1"/>
  <c r="Q14" i="9"/>
  <c r="R14" i="9" s="1"/>
  <c r="Q13" i="9"/>
  <c r="R13" i="9" s="1"/>
  <c r="Q12" i="9"/>
  <c r="R12" i="9" s="1"/>
  <c r="Q11" i="9"/>
  <c r="Q10" i="9"/>
  <c r="Q9" i="9"/>
  <c r="Q8" i="9"/>
  <c r="R8" i="9" s="1"/>
  <c r="Q7" i="9"/>
  <c r="R7" i="9" s="1"/>
  <c r="Q6" i="9"/>
  <c r="R6" i="9" s="1"/>
  <c r="Q5" i="9"/>
  <c r="R5" i="9" s="1"/>
  <c r="Q4" i="9"/>
  <c r="R4" i="9" s="1"/>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G52" i="13"/>
  <c r="H51" i="13"/>
  <c r="G51" i="13"/>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49" i="13"/>
  <c r="K50" i="13"/>
  <c r="K51" i="13"/>
  <c r="K52" i="13"/>
  <c r="K53" i="13"/>
  <c r="K54" i="13"/>
  <c r="K55" i="13"/>
  <c r="K59" i="13"/>
  <c r="K60" i="13"/>
  <c r="J4" i="13"/>
  <c r="J5" i="13"/>
  <c r="J6" i="13"/>
  <c r="J7" i="13"/>
  <c r="J8" i="13"/>
  <c r="J10" i="13"/>
  <c r="J12" i="13"/>
  <c r="J13" i="13"/>
  <c r="J15" i="13"/>
  <c r="J16" i="13"/>
  <c r="J17" i="13"/>
  <c r="J19" i="13"/>
  <c r="J20" i="13"/>
  <c r="J22" i="13"/>
  <c r="J23" i="13"/>
  <c r="J24" i="13"/>
  <c r="J25" i="13"/>
  <c r="J26" i="13"/>
  <c r="J28" i="13"/>
  <c r="J30" i="13"/>
  <c r="J33" i="13"/>
  <c r="J35" i="13"/>
  <c r="J36" i="13"/>
  <c r="J37" i="13"/>
  <c r="J39" i="13"/>
  <c r="J40" i="13"/>
  <c r="J41" i="13"/>
  <c r="J42" i="13"/>
  <c r="J43" i="13"/>
  <c r="J45" i="13"/>
  <c r="J46" i="13"/>
  <c r="J49" i="13"/>
  <c r="J51" i="13"/>
  <c r="J52" i="13"/>
  <c r="J53" i="13"/>
  <c r="J55" i="13"/>
  <c r="J58" i="13"/>
  <c r="J59" i="13"/>
  <c r="J60" i="13"/>
  <c r="K3" i="4"/>
  <c r="K4" i="4"/>
  <c r="K7" i="4"/>
  <c r="K8" i="4"/>
  <c r="K10" i="4"/>
  <c r="K12" i="4"/>
  <c r="K13" i="4"/>
  <c r="K15" i="4"/>
  <c r="K17" i="4"/>
  <c r="K19" i="4"/>
  <c r="K21" i="4"/>
  <c r="K22" i="4"/>
  <c r="K23" i="4"/>
  <c r="K25" i="4"/>
  <c r="K26" i="4"/>
  <c r="K30" i="4"/>
  <c r="K33" i="4"/>
  <c r="K36" i="4"/>
  <c r="K37" i="4"/>
  <c r="K39" i="4"/>
  <c r="K43" i="4"/>
  <c r="K46" i="4"/>
  <c r="K49" i="4"/>
  <c r="K51" i="4"/>
  <c r="K53" i="4"/>
  <c r="K54" i="4"/>
  <c r="K55" i="4"/>
  <c r="K59" i="4"/>
  <c r="K60" i="4"/>
  <c r="J60" i="4"/>
  <c r="J59" i="4"/>
  <c r="J58" i="4"/>
  <c r="J55" i="4"/>
  <c r="J53" i="4"/>
  <c r="J52" i="4"/>
  <c r="J51" i="4"/>
  <c r="J49" i="4"/>
  <c r="J46" i="4"/>
  <c r="J45" i="4"/>
  <c r="J43" i="4"/>
  <c r="J42" i="4"/>
  <c r="J41" i="4"/>
  <c r="J40" i="4"/>
  <c r="J39" i="4"/>
  <c r="J37" i="4"/>
  <c r="J36" i="4"/>
  <c r="J35" i="4"/>
  <c r="J33" i="4"/>
  <c r="J30" i="4"/>
  <c r="J28" i="4"/>
  <c r="J26" i="4"/>
  <c r="J25" i="4"/>
  <c r="J24" i="4"/>
  <c r="J23" i="4"/>
  <c r="J22" i="4"/>
  <c r="J20" i="4"/>
  <c r="J19" i="4"/>
  <c r="J17" i="4"/>
  <c r="J16" i="4"/>
  <c r="J15" i="4"/>
  <c r="J13" i="4"/>
  <c r="J12" i="4"/>
  <c r="J10" i="4"/>
  <c r="J8"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2" i="13"/>
  <c r="C216" i="8" l="1"/>
  <c r="F60" i="13"/>
  <c r="E60" i="13"/>
  <c r="I60" i="13"/>
  <c r="L60" i="13" s="1"/>
  <c r="I59" i="13"/>
  <c r="L59" i="13" s="1"/>
  <c r="F59" i="13"/>
  <c r="E59" i="13"/>
  <c r="F58" i="13"/>
  <c r="E58" i="13"/>
  <c r="I58" i="13"/>
  <c r="I57" i="13"/>
  <c r="F57" i="13"/>
  <c r="E57" i="13"/>
  <c r="F56" i="13"/>
  <c r="E56" i="13"/>
  <c r="I56" i="13"/>
  <c r="I55" i="13"/>
  <c r="L55" i="13" s="1"/>
  <c r="F55" i="13"/>
  <c r="E55" i="13"/>
  <c r="F54" i="13"/>
  <c r="E54" i="13"/>
  <c r="I54" i="13"/>
  <c r="I53" i="13"/>
  <c r="L53" i="13" s="1"/>
  <c r="F53" i="13"/>
  <c r="E53" i="13"/>
  <c r="F52" i="13"/>
  <c r="E52" i="13"/>
  <c r="I52" i="13"/>
  <c r="L52" i="13" s="1"/>
  <c r="I51" i="13"/>
  <c r="L51" i="13" s="1"/>
  <c r="F51" i="13"/>
  <c r="E51" i="13"/>
  <c r="F50" i="13"/>
  <c r="E50" i="13"/>
  <c r="I50" i="13"/>
  <c r="I49" i="13"/>
  <c r="L49" i="13" s="1"/>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L30" i="13" s="1"/>
  <c r="F30" i="13"/>
  <c r="E30" i="13"/>
  <c r="F29" i="13"/>
  <c r="E29" i="13"/>
  <c r="I29" i="13"/>
  <c r="I28" i="13"/>
  <c r="F28" i="13"/>
  <c r="E28" i="13"/>
  <c r="F26" i="13"/>
  <c r="E26" i="13"/>
  <c r="I26" i="13"/>
  <c r="L26" i="13" s="1"/>
  <c r="I25" i="13"/>
  <c r="L25" i="13" s="1"/>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L12" i="13" s="1"/>
  <c r="I11" i="13"/>
  <c r="F11" i="13"/>
  <c r="E11" i="13"/>
  <c r="F10" i="13"/>
  <c r="E10" i="13"/>
  <c r="I10" i="13"/>
  <c r="L10" i="13" s="1"/>
  <c r="I8" i="13"/>
  <c r="L8" i="13" s="1"/>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L49" i="4" s="1"/>
  <c r="E49" i="4"/>
  <c r="F49" i="4"/>
  <c r="D50" i="4"/>
  <c r="I50" i="4" s="1"/>
  <c r="E50" i="4"/>
  <c r="F50" i="4"/>
  <c r="D51" i="4"/>
  <c r="I51" i="4" s="1"/>
  <c r="L51" i="4" s="1"/>
  <c r="E51" i="4"/>
  <c r="F51" i="4"/>
  <c r="D52" i="4"/>
  <c r="I52" i="4" s="1"/>
  <c r="E52" i="4"/>
  <c r="F52" i="4"/>
  <c r="D53" i="4"/>
  <c r="I53" i="4" s="1"/>
  <c r="L53" i="4" s="1"/>
  <c r="E53" i="4"/>
  <c r="F53" i="4"/>
  <c r="D54" i="4"/>
  <c r="I54" i="4" s="1"/>
  <c r="E54" i="4"/>
  <c r="F54" i="4"/>
  <c r="D55" i="4"/>
  <c r="I55" i="4" s="1"/>
  <c r="L55" i="4" s="1"/>
  <c r="E55" i="4"/>
  <c r="F55" i="4"/>
  <c r="D56" i="4"/>
  <c r="I56" i="4" s="1"/>
  <c r="E56" i="4"/>
  <c r="F56" i="4"/>
  <c r="D57" i="4"/>
  <c r="I57" i="4" s="1"/>
  <c r="E57" i="4"/>
  <c r="F57" i="4"/>
  <c r="D58" i="4"/>
  <c r="I58" i="4" s="1"/>
  <c r="E58" i="4"/>
  <c r="F58" i="4"/>
  <c r="D59" i="4"/>
  <c r="I59" i="4" s="1"/>
  <c r="L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5" i="10"/>
  <c r="H5" i="10"/>
  <c r="G6" i="10"/>
  <c r="H6" i="10"/>
  <c r="G7" i="10"/>
  <c r="H7"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G34" i="10"/>
  <c r="H34" i="10"/>
  <c r="G35" i="10"/>
  <c r="H35" i="10"/>
  <c r="G36" i="10"/>
  <c r="H36" i="10"/>
  <c r="G37" i="10"/>
  <c r="H37" i="10"/>
  <c r="G38" i="10"/>
  <c r="H38" i="10"/>
  <c r="G39" i="10"/>
  <c r="H39" i="10"/>
  <c r="G40" i="10"/>
  <c r="H40" i="10"/>
  <c r="G41" i="10"/>
  <c r="H41" i="10"/>
  <c r="G42" i="10"/>
  <c r="H42" i="10"/>
  <c r="G43" i="10"/>
  <c r="H43" i="10"/>
  <c r="G44" i="10"/>
  <c r="H44" i="10"/>
  <c r="G45" i="10"/>
  <c r="H45" i="10"/>
  <c r="G46" i="10"/>
  <c r="H46" i="10"/>
  <c r="G47" i="10"/>
  <c r="H47" i="10"/>
  <c r="G48" i="10"/>
  <c r="H48" i="10"/>
  <c r="G49" i="10"/>
  <c r="H49" i="10"/>
  <c r="G50" i="10"/>
  <c r="H50" i="10"/>
  <c r="G51" i="10"/>
  <c r="H51" i="10"/>
  <c r="G52" i="10"/>
  <c r="H52" i="10"/>
  <c r="G53" i="10"/>
  <c r="H53" i="10"/>
  <c r="G54" i="10"/>
  <c r="H54" i="10"/>
  <c r="G55" i="10"/>
  <c r="H55" i="10"/>
  <c r="G56" i="10"/>
  <c r="H56" i="10"/>
  <c r="G57" i="10"/>
  <c r="H57" i="10"/>
  <c r="G58" i="10"/>
  <c r="H58" i="10"/>
  <c r="G59" i="10"/>
  <c r="H59" i="10"/>
  <c r="G60" i="10"/>
  <c r="H60" i="10"/>
  <c r="G61" i="10"/>
  <c r="H61" i="10"/>
  <c r="G62" i="10"/>
  <c r="H62" i="10"/>
  <c r="G63" i="10"/>
  <c r="H63" i="10"/>
  <c r="G64" i="10"/>
  <c r="H64" i="10"/>
  <c r="G65" i="10"/>
  <c r="H65" i="10"/>
  <c r="G66" i="10"/>
  <c r="H66" i="10"/>
  <c r="G67" i="10"/>
  <c r="H67" i="10"/>
  <c r="G68" i="10"/>
  <c r="H68" i="10"/>
  <c r="G69" i="10"/>
  <c r="H69" i="10"/>
  <c r="G70" i="10"/>
  <c r="H70" i="10"/>
  <c r="G71" i="10"/>
  <c r="H71" i="10"/>
  <c r="G72" i="10"/>
  <c r="H72" i="10"/>
  <c r="G73" i="10"/>
  <c r="H73" i="10"/>
  <c r="G74" i="10"/>
  <c r="H74" i="10"/>
  <c r="G75" i="10"/>
  <c r="H75" i="10"/>
  <c r="G76" i="10"/>
  <c r="H76" i="10"/>
  <c r="G77" i="10"/>
  <c r="H77" i="10"/>
  <c r="G78" i="10"/>
  <c r="H78" i="10"/>
  <c r="G79" i="10"/>
  <c r="H79" i="10"/>
  <c r="G80" i="10"/>
  <c r="H80" i="10"/>
  <c r="G81" i="10"/>
  <c r="H81" i="10"/>
  <c r="G82" i="10"/>
  <c r="H82" i="10"/>
  <c r="G83" i="10"/>
  <c r="H83" i="10"/>
  <c r="G84" i="10"/>
  <c r="H84" i="10"/>
  <c r="G85" i="10"/>
  <c r="H85" i="10"/>
  <c r="G86" i="10"/>
  <c r="H86" i="10"/>
  <c r="G87" i="10"/>
  <c r="H87" i="10"/>
  <c r="G88" i="10"/>
  <c r="H88" i="10"/>
  <c r="G89" i="10"/>
  <c r="H89" i="10"/>
  <c r="G90" i="10"/>
  <c r="H90" i="10"/>
  <c r="G91" i="10"/>
  <c r="H91" i="10"/>
  <c r="G92" i="10"/>
  <c r="H92" i="10"/>
  <c r="G93" i="10"/>
  <c r="H93" i="10"/>
  <c r="G94" i="10"/>
  <c r="H94" i="10"/>
  <c r="G95" i="10"/>
  <c r="H95" i="10"/>
  <c r="G96" i="10"/>
  <c r="H96" i="10"/>
  <c r="G97" i="10"/>
  <c r="H97" i="10"/>
  <c r="G98" i="10"/>
  <c r="H98" i="10"/>
  <c r="G99" i="10"/>
  <c r="H99" i="10"/>
  <c r="G100" i="10"/>
  <c r="H100" i="10"/>
  <c r="G101" i="10"/>
  <c r="H101" i="10"/>
  <c r="G102" i="10"/>
  <c r="H102" i="10"/>
  <c r="G103" i="10"/>
  <c r="H103" i="10"/>
  <c r="G104" i="10"/>
  <c r="H104" i="10"/>
  <c r="G105" i="10"/>
  <c r="H105" i="10"/>
  <c r="G106" i="10"/>
  <c r="H106" i="10"/>
  <c r="G107" i="10"/>
  <c r="H107" i="10"/>
  <c r="G108" i="10"/>
  <c r="H108" i="10"/>
  <c r="G109" i="10"/>
  <c r="H109" i="10"/>
  <c r="G110" i="10"/>
  <c r="H110" i="10"/>
  <c r="G111" i="10"/>
  <c r="H111" i="10"/>
  <c r="G112" i="10"/>
  <c r="H112" i="10"/>
  <c r="G113" i="10"/>
  <c r="H113" i="10"/>
  <c r="G114" i="10"/>
  <c r="H114" i="10"/>
  <c r="G115" i="10"/>
  <c r="H115" i="10"/>
  <c r="G116" i="10"/>
  <c r="H116" i="10"/>
  <c r="G117" i="10"/>
  <c r="H117" i="10"/>
  <c r="G118" i="10"/>
  <c r="H118" i="10"/>
  <c r="G119" i="10"/>
  <c r="H119" i="10"/>
  <c r="G120" i="10"/>
  <c r="H120" i="10"/>
  <c r="G121" i="10"/>
  <c r="H121" i="10"/>
  <c r="G122" i="10"/>
  <c r="H122" i="10"/>
  <c r="G123" i="10"/>
  <c r="H123" i="10"/>
  <c r="G124" i="10"/>
  <c r="H124" i="10"/>
  <c r="G125" i="10"/>
  <c r="H125" i="10"/>
  <c r="G126" i="10"/>
  <c r="H126" i="10"/>
  <c r="G127" i="10"/>
  <c r="H127" i="10"/>
  <c r="G128" i="10"/>
  <c r="H128" i="10"/>
  <c r="G129" i="10"/>
  <c r="H129" i="10"/>
  <c r="G130" i="10"/>
  <c r="H130" i="10"/>
  <c r="G131" i="10"/>
  <c r="H131" i="10"/>
  <c r="G132" i="10"/>
  <c r="H132" i="10"/>
  <c r="G133" i="10"/>
  <c r="H133" i="10"/>
  <c r="G134" i="10"/>
  <c r="H134" i="10"/>
  <c r="G135" i="10"/>
  <c r="H135" i="10"/>
  <c r="G136" i="10"/>
  <c r="H136" i="10"/>
  <c r="G137" i="10"/>
  <c r="H137" i="10"/>
  <c r="G138" i="10"/>
  <c r="H138" i="10"/>
  <c r="G139" i="10"/>
  <c r="H139" i="10"/>
  <c r="G140" i="10"/>
  <c r="H140" i="10"/>
  <c r="G141" i="10"/>
  <c r="H141" i="10"/>
  <c r="G142" i="10"/>
  <c r="H142" i="10"/>
  <c r="G143" i="10"/>
  <c r="H143" i="10"/>
  <c r="G144" i="10"/>
  <c r="H144" i="10"/>
  <c r="G145" i="10"/>
  <c r="H145" i="10"/>
  <c r="G146" i="10"/>
  <c r="H146" i="10"/>
  <c r="G147" i="10"/>
  <c r="H147" i="10"/>
  <c r="G148" i="10"/>
  <c r="H148" i="10"/>
  <c r="G149" i="10"/>
  <c r="H149" i="10"/>
  <c r="G150" i="10"/>
  <c r="H150" i="10"/>
  <c r="G151" i="10"/>
  <c r="H151" i="10"/>
  <c r="G152" i="10"/>
  <c r="H152" i="10"/>
  <c r="G153" i="10"/>
  <c r="H153" i="10"/>
  <c r="G154" i="10"/>
  <c r="H154" i="10"/>
  <c r="G155" i="10"/>
  <c r="H155" i="10"/>
  <c r="G156" i="10"/>
  <c r="H156" i="10"/>
  <c r="G157" i="10"/>
  <c r="H157" i="10"/>
  <c r="G158" i="10"/>
  <c r="H158" i="10"/>
  <c r="G159" i="10"/>
  <c r="H159" i="10"/>
  <c r="G160" i="10"/>
  <c r="H160" i="10"/>
  <c r="G161" i="10"/>
  <c r="H161" i="10"/>
  <c r="G162" i="10"/>
  <c r="H162" i="10"/>
  <c r="G163" i="10"/>
  <c r="H163" i="10"/>
  <c r="G164" i="10"/>
  <c r="H164" i="10"/>
  <c r="G165" i="10"/>
  <c r="H165" i="10"/>
  <c r="G166" i="10"/>
  <c r="H166" i="10"/>
  <c r="G167" i="10"/>
  <c r="H167" i="10"/>
  <c r="G168" i="10"/>
  <c r="H168" i="10"/>
  <c r="G169" i="10"/>
  <c r="H169" i="10"/>
  <c r="G170" i="10"/>
  <c r="H170" i="10"/>
  <c r="G171" i="10"/>
  <c r="H171" i="10"/>
  <c r="G172" i="10"/>
  <c r="H172" i="10"/>
  <c r="G173" i="10"/>
  <c r="H173" i="10"/>
  <c r="G174" i="10"/>
  <c r="H174" i="10"/>
  <c r="G175" i="10"/>
  <c r="H175" i="10"/>
  <c r="G176" i="10"/>
  <c r="H176" i="10"/>
  <c r="G177" i="10"/>
  <c r="H177" i="10"/>
  <c r="G178" i="10"/>
  <c r="H178" i="10"/>
  <c r="G179" i="10"/>
  <c r="H179" i="10"/>
  <c r="G180" i="10"/>
  <c r="H180" i="10"/>
  <c r="G181" i="10"/>
  <c r="H181" i="10"/>
  <c r="G182" i="10"/>
  <c r="H182" i="10"/>
  <c r="G183" i="10"/>
  <c r="H183" i="10"/>
  <c r="G184" i="10"/>
  <c r="H184" i="10"/>
  <c r="G185" i="10"/>
  <c r="H185" i="10"/>
  <c r="G186" i="10"/>
  <c r="H186" i="10"/>
  <c r="G187" i="10"/>
  <c r="H187" i="10"/>
  <c r="G188" i="10"/>
  <c r="H188" i="10"/>
  <c r="G189" i="10"/>
  <c r="H189" i="10"/>
  <c r="G190" i="10"/>
  <c r="H190" i="10"/>
  <c r="G191" i="10"/>
  <c r="H191" i="10"/>
  <c r="G192" i="10"/>
  <c r="H192" i="10"/>
  <c r="G193" i="10"/>
  <c r="H193" i="10"/>
  <c r="G194" i="10"/>
  <c r="H194" i="10"/>
  <c r="G195" i="10"/>
  <c r="H195" i="10"/>
  <c r="G196" i="10"/>
  <c r="H196" i="10"/>
  <c r="G197" i="10"/>
  <c r="H197" i="10"/>
  <c r="G198" i="10"/>
  <c r="H198" i="10"/>
  <c r="G199" i="10"/>
  <c r="H199" i="10"/>
  <c r="G200" i="10"/>
  <c r="H200" i="10"/>
  <c r="G201" i="10"/>
  <c r="H201" i="10"/>
  <c r="G202" i="10"/>
  <c r="H202" i="10"/>
  <c r="G203" i="10"/>
  <c r="H203" i="10"/>
  <c r="G204" i="10"/>
  <c r="H204" i="10"/>
  <c r="G205" i="10"/>
  <c r="H205" i="10"/>
  <c r="G206" i="10"/>
  <c r="H206" i="10"/>
  <c r="G207" i="10"/>
  <c r="H207" i="10"/>
  <c r="G208" i="10"/>
  <c r="H208" i="10"/>
  <c r="G209" i="10"/>
  <c r="H209" i="10"/>
  <c r="G210" i="10"/>
  <c r="H210" i="10"/>
  <c r="G211" i="10"/>
  <c r="H211" i="10"/>
  <c r="G212" i="10"/>
  <c r="H212" i="10"/>
  <c r="G213" i="10"/>
  <c r="H213" i="10"/>
  <c r="G214" i="10"/>
  <c r="H214" i="10"/>
  <c r="G215" i="10"/>
  <c r="H215" i="10"/>
  <c r="G216" i="10"/>
  <c r="H216" i="10"/>
  <c r="G217" i="10"/>
  <c r="H217" i="10"/>
  <c r="G218" i="10"/>
  <c r="H218" i="10"/>
  <c r="G219" i="10"/>
  <c r="H219" i="10"/>
  <c r="G220" i="10"/>
  <c r="H220" i="10"/>
  <c r="G221" i="10"/>
  <c r="H221" i="10"/>
  <c r="G222" i="10"/>
  <c r="H222" i="10"/>
  <c r="G223" i="10"/>
  <c r="H223" i="10"/>
  <c r="G224" i="10"/>
  <c r="H224" i="10"/>
  <c r="G225" i="10"/>
  <c r="H225" i="10"/>
  <c r="G226" i="10"/>
  <c r="H226" i="10"/>
  <c r="G227" i="10"/>
  <c r="H227" i="10"/>
  <c r="G228" i="10"/>
  <c r="H228" i="10"/>
  <c r="G229" i="10"/>
  <c r="H229" i="10"/>
  <c r="G230" i="10"/>
  <c r="H230" i="10"/>
  <c r="G231" i="10"/>
  <c r="H231" i="10"/>
  <c r="G232" i="10"/>
  <c r="H232" i="10"/>
  <c r="G233" i="10"/>
  <c r="H233" i="10"/>
  <c r="G234" i="10"/>
  <c r="H234" i="10"/>
  <c r="G235" i="10"/>
  <c r="H235" i="10"/>
  <c r="G236" i="10"/>
  <c r="H236" i="10"/>
  <c r="G237" i="10"/>
  <c r="H237" i="10"/>
  <c r="G238" i="10"/>
  <c r="H238" i="10"/>
  <c r="G239" i="10"/>
  <c r="H239" i="10"/>
  <c r="G240" i="10"/>
  <c r="H240" i="10"/>
  <c r="G241" i="10"/>
  <c r="H241" i="10"/>
  <c r="G242" i="10"/>
  <c r="H242" i="10"/>
  <c r="G243" i="10"/>
  <c r="H243" i="10"/>
  <c r="G244" i="10"/>
  <c r="H244" i="10"/>
  <c r="G245" i="10"/>
  <c r="H245" i="10"/>
  <c r="G246" i="10"/>
  <c r="H246" i="10"/>
  <c r="G247" i="10"/>
  <c r="H247" i="10"/>
  <c r="G248" i="10"/>
  <c r="H248" i="10"/>
  <c r="G249" i="10"/>
  <c r="H249" i="10"/>
  <c r="G250" i="10"/>
  <c r="H250" i="10"/>
  <c r="G251" i="10"/>
  <c r="H251" i="10"/>
  <c r="G252" i="10"/>
  <c r="H252" i="10"/>
  <c r="G253" i="10"/>
  <c r="H253" i="10"/>
  <c r="G254" i="10"/>
  <c r="H254" i="10"/>
  <c r="G255" i="10"/>
  <c r="H255" i="10"/>
  <c r="G256" i="10"/>
  <c r="H256" i="10"/>
  <c r="G257" i="10"/>
  <c r="H257" i="10"/>
  <c r="G258" i="10"/>
  <c r="H258" i="10"/>
  <c r="G259" i="10"/>
  <c r="H259" i="10"/>
  <c r="G260" i="10"/>
  <c r="H260" i="10"/>
  <c r="G261" i="10"/>
  <c r="H261" i="10"/>
  <c r="G262" i="10"/>
  <c r="H262" i="10"/>
  <c r="G263" i="10"/>
  <c r="H263" i="10"/>
  <c r="G264" i="10"/>
  <c r="H264" i="10"/>
  <c r="G265" i="10"/>
  <c r="H265" i="10"/>
  <c r="G266" i="10"/>
  <c r="H266" i="10"/>
  <c r="G267" i="10"/>
  <c r="H267" i="10"/>
  <c r="G268" i="10"/>
  <c r="H268" i="10"/>
  <c r="G269" i="10"/>
  <c r="H269" i="10"/>
  <c r="G270" i="10"/>
  <c r="H270" i="10"/>
  <c r="G271" i="10"/>
  <c r="H271" i="10"/>
  <c r="G272" i="10"/>
  <c r="H272" i="10"/>
  <c r="G273" i="10"/>
  <c r="H273" i="10"/>
  <c r="G274" i="10"/>
  <c r="H274" i="10"/>
  <c r="G275" i="10"/>
  <c r="H275" i="10"/>
  <c r="G276" i="10"/>
  <c r="H276" i="10"/>
  <c r="G277" i="10"/>
  <c r="H277" i="10"/>
  <c r="G278" i="10"/>
  <c r="H278" i="10"/>
  <c r="G279" i="10"/>
  <c r="H279" i="10"/>
  <c r="G280" i="10"/>
  <c r="H280" i="10"/>
  <c r="G281" i="10"/>
  <c r="H281" i="10"/>
  <c r="G282" i="10"/>
  <c r="H282" i="10"/>
  <c r="G283" i="10"/>
  <c r="H283" i="10"/>
  <c r="G284" i="10"/>
  <c r="H284" i="10"/>
  <c r="G285" i="10"/>
  <c r="H285" i="10"/>
  <c r="G286" i="10"/>
  <c r="H286" i="10"/>
  <c r="G287" i="10"/>
  <c r="H287" i="10"/>
  <c r="G288" i="10"/>
  <c r="H288" i="10"/>
  <c r="G289" i="10"/>
  <c r="H289" i="10"/>
  <c r="G290" i="10"/>
  <c r="H290" i="10"/>
  <c r="G291" i="10"/>
  <c r="H291" i="10"/>
  <c r="G292" i="10"/>
  <c r="H292" i="10"/>
  <c r="G293" i="10"/>
  <c r="H293" i="10"/>
  <c r="G294" i="10"/>
  <c r="H294" i="10"/>
  <c r="G295" i="10"/>
  <c r="H295" i="10"/>
  <c r="G296" i="10"/>
  <c r="H296" i="10"/>
  <c r="G297" i="10"/>
  <c r="H297" i="10"/>
  <c r="G298" i="10"/>
  <c r="H298" i="10"/>
  <c r="G299" i="10"/>
  <c r="H299" i="10"/>
  <c r="G300" i="10"/>
  <c r="H300" i="10"/>
  <c r="G301" i="10"/>
  <c r="H301" i="10"/>
  <c r="G302" i="10"/>
  <c r="H302" i="10"/>
  <c r="G303" i="10"/>
  <c r="H303" i="10"/>
  <c r="G304" i="10"/>
  <c r="H304" i="10"/>
  <c r="G305" i="10"/>
  <c r="H305" i="10"/>
  <c r="G306" i="10"/>
  <c r="H306" i="10"/>
  <c r="G307" i="10"/>
  <c r="H307" i="10"/>
  <c r="G308" i="10"/>
  <c r="H308" i="10"/>
  <c r="G309" i="10"/>
  <c r="H309" i="10"/>
  <c r="G310" i="10"/>
  <c r="H310" i="10"/>
  <c r="G311" i="10"/>
  <c r="H311" i="10"/>
  <c r="G312" i="10"/>
  <c r="H312" i="10"/>
  <c r="G313" i="10"/>
  <c r="H313" i="10"/>
  <c r="G314" i="10"/>
  <c r="H314" i="10"/>
  <c r="G315" i="10"/>
  <c r="H315" i="10"/>
  <c r="G316" i="10"/>
  <c r="H316" i="10"/>
  <c r="G317" i="10"/>
  <c r="H317" i="10"/>
  <c r="G318" i="10"/>
  <c r="H318" i="10"/>
  <c r="G319" i="10"/>
  <c r="H319" i="10"/>
  <c r="G320" i="10"/>
  <c r="H320" i="10"/>
  <c r="G321" i="10"/>
  <c r="H321" i="10"/>
  <c r="G322" i="10"/>
  <c r="H322" i="10"/>
  <c r="G323" i="10"/>
  <c r="H323" i="10"/>
  <c r="G324" i="10"/>
  <c r="H324" i="10"/>
  <c r="G325" i="10"/>
  <c r="H325" i="10"/>
  <c r="G326" i="10"/>
  <c r="H326" i="10"/>
  <c r="G327" i="10"/>
  <c r="H327" i="10"/>
  <c r="G328" i="10"/>
  <c r="H328" i="10"/>
  <c r="G329" i="10"/>
  <c r="H329" i="10"/>
  <c r="G330" i="10"/>
  <c r="H330" i="10"/>
  <c r="G331" i="10"/>
  <c r="H331" i="10"/>
  <c r="G332" i="10"/>
  <c r="H332" i="10"/>
  <c r="G333" i="10"/>
  <c r="H333" i="10"/>
  <c r="G334" i="10"/>
  <c r="H334" i="10"/>
  <c r="G335" i="10"/>
  <c r="H335" i="10"/>
  <c r="G336" i="10"/>
  <c r="H336" i="10"/>
  <c r="G337" i="10"/>
  <c r="H337" i="10"/>
  <c r="G338" i="10"/>
  <c r="H338" i="10"/>
  <c r="G339" i="10"/>
  <c r="H339" i="10"/>
  <c r="G340" i="10"/>
  <c r="H340" i="10"/>
  <c r="G341" i="10"/>
  <c r="H341" i="10"/>
  <c r="G342" i="10"/>
  <c r="H342" i="10"/>
  <c r="G343" i="10"/>
  <c r="H343" i="10"/>
  <c r="G344" i="10"/>
  <c r="H344" i="10"/>
  <c r="G345" i="10"/>
  <c r="H345" i="10"/>
  <c r="G346" i="10"/>
  <c r="H346" i="10"/>
  <c r="G347" i="10"/>
  <c r="H347" i="10"/>
  <c r="G348" i="10"/>
  <c r="H348" i="10"/>
  <c r="G349" i="10"/>
  <c r="H349" i="10"/>
  <c r="G350" i="10"/>
  <c r="H350" i="10"/>
  <c r="G351" i="10"/>
  <c r="H351" i="10"/>
  <c r="G352" i="10"/>
  <c r="H352" i="10"/>
  <c r="G353" i="10"/>
  <c r="H353" i="10"/>
  <c r="G354" i="10"/>
  <c r="H354" i="10"/>
  <c r="G355" i="10"/>
  <c r="H355" i="10"/>
  <c r="G356" i="10"/>
  <c r="H356" i="10"/>
  <c r="G357" i="10"/>
  <c r="H357" i="10"/>
  <c r="G358" i="10"/>
  <c r="H358" i="10"/>
  <c r="G359" i="10"/>
  <c r="H359" i="10"/>
  <c r="G360" i="10"/>
  <c r="H360" i="10"/>
  <c r="G361" i="10"/>
  <c r="H361" i="10"/>
  <c r="G362" i="10"/>
  <c r="H362" i="10"/>
  <c r="G363" i="10"/>
  <c r="H363" i="10"/>
  <c r="G364" i="10"/>
  <c r="H364" i="10"/>
  <c r="G365" i="10"/>
  <c r="H365" i="10"/>
  <c r="G366" i="10"/>
  <c r="H366" i="10"/>
  <c r="G367" i="10"/>
  <c r="H367" i="10"/>
  <c r="G368" i="10"/>
  <c r="H368" i="10"/>
  <c r="G369" i="10"/>
  <c r="H369" i="10"/>
  <c r="G370" i="10"/>
  <c r="H370" i="10"/>
  <c r="G371" i="10"/>
  <c r="H371" i="10"/>
  <c r="G372" i="10"/>
  <c r="H372" i="10"/>
  <c r="G373" i="10"/>
  <c r="H373" i="10"/>
  <c r="G374" i="10"/>
  <c r="H374" i="10"/>
  <c r="G375" i="10"/>
  <c r="H375" i="10"/>
  <c r="G376" i="10"/>
  <c r="H376" i="10"/>
  <c r="G377" i="10"/>
  <c r="H377" i="10"/>
  <c r="G378" i="10"/>
  <c r="H378" i="10"/>
  <c r="G379" i="10"/>
  <c r="H379" i="10"/>
  <c r="G380" i="10"/>
  <c r="H380" i="10"/>
  <c r="G381" i="10"/>
  <c r="H381" i="10"/>
  <c r="G382" i="10"/>
  <c r="H382" i="10"/>
  <c r="G383" i="10"/>
  <c r="H383" i="10"/>
  <c r="G384" i="10"/>
  <c r="H384" i="10"/>
  <c r="G385" i="10"/>
  <c r="H385" i="10"/>
  <c r="G386" i="10"/>
  <c r="H386" i="10"/>
  <c r="G387" i="10"/>
  <c r="H387" i="10"/>
  <c r="G388" i="10"/>
  <c r="H388" i="10"/>
  <c r="G389" i="10"/>
  <c r="H389" i="10"/>
  <c r="G390" i="10"/>
  <c r="H390" i="10"/>
  <c r="G391" i="10"/>
  <c r="H391" i="10"/>
  <c r="G392" i="10"/>
  <c r="H392" i="10"/>
  <c r="G393" i="10"/>
  <c r="H393" i="10"/>
  <c r="G394" i="10"/>
  <c r="H394" i="10"/>
  <c r="G395" i="10"/>
  <c r="H395" i="10"/>
  <c r="G396" i="10"/>
  <c r="H396" i="10"/>
  <c r="G397" i="10"/>
  <c r="H397" i="10"/>
  <c r="G398" i="10"/>
  <c r="H398" i="10"/>
  <c r="G399" i="10"/>
  <c r="H399" i="10"/>
  <c r="G400" i="10"/>
  <c r="H400" i="10"/>
  <c r="G401" i="10"/>
  <c r="H401" i="10"/>
  <c r="G402" i="10"/>
  <c r="H402" i="10"/>
  <c r="G403" i="10"/>
  <c r="H403" i="10"/>
  <c r="G404" i="10"/>
  <c r="H404" i="10"/>
  <c r="G405" i="10"/>
  <c r="H405" i="10"/>
  <c r="G406" i="10"/>
  <c r="H406" i="10"/>
  <c r="G407" i="10"/>
  <c r="H407" i="10"/>
  <c r="G408" i="10"/>
  <c r="H408" i="10"/>
  <c r="G409" i="10"/>
  <c r="H409" i="10"/>
  <c r="G410" i="10"/>
  <c r="H410" i="10"/>
  <c r="G411" i="10"/>
  <c r="H411" i="10"/>
  <c r="G412" i="10"/>
  <c r="H412" i="10"/>
  <c r="G413" i="10"/>
  <c r="H413" i="10"/>
  <c r="G414" i="10"/>
  <c r="H414" i="10"/>
  <c r="G415" i="10"/>
  <c r="H415" i="10"/>
  <c r="G416" i="10"/>
  <c r="H416" i="10"/>
  <c r="G417" i="10"/>
  <c r="H417" i="10"/>
  <c r="G418" i="10"/>
  <c r="H418" i="10"/>
  <c r="G419" i="10"/>
  <c r="H419" i="10"/>
  <c r="G420" i="10"/>
  <c r="H420" i="10"/>
  <c r="G421" i="10"/>
  <c r="H421" i="10"/>
  <c r="G422" i="10"/>
  <c r="H422" i="10"/>
  <c r="G423" i="10"/>
  <c r="H423" i="10"/>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H4" i="10"/>
  <c r="G4"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H4" i="3"/>
  <c r="G4"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4" i="3"/>
  <c r="Z194" i="2"/>
  <c r="Z195" i="2"/>
  <c r="Z196" i="2"/>
  <c r="Z197" i="2"/>
  <c r="Z198" i="2"/>
  <c r="Z199" i="2"/>
  <c r="Z200" i="2"/>
  <c r="Z201" i="2"/>
  <c r="Z202" i="2"/>
  <c r="K50" i="4" s="1"/>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K11" i="4" s="1"/>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K52" i="4" l="1"/>
  <c r="L52" i="4" s="1"/>
  <c r="J44" i="4"/>
  <c r="J44" i="13"/>
  <c r="J21" i="4"/>
  <c r="J21" i="13"/>
  <c r="L21" i="13" s="1"/>
  <c r="J18" i="4"/>
  <c r="J18" i="13"/>
  <c r="I46" i="4"/>
  <c r="L46" i="4" s="1"/>
  <c r="I42" i="4"/>
  <c r="I34" i="4"/>
  <c r="I29" i="4"/>
  <c r="I20" i="4"/>
  <c r="I16" i="4"/>
  <c r="I12" i="4"/>
  <c r="L12" i="4" s="1"/>
  <c r="I7" i="4"/>
  <c r="L7" i="4" s="1"/>
  <c r="I3" i="4"/>
  <c r="I38" i="4"/>
  <c r="I24" i="4"/>
  <c r="Z1001" i="2"/>
  <c r="I44" i="4"/>
  <c r="I40" i="4"/>
  <c r="I36" i="4"/>
  <c r="I32" i="4"/>
  <c r="I26" i="4"/>
  <c r="I22" i="4"/>
  <c r="I18" i="4"/>
  <c r="I14" i="4"/>
  <c r="I10" i="4"/>
  <c r="L10" i="4" s="1"/>
  <c r="I5" i="4"/>
  <c r="I2" i="4"/>
  <c r="I43" i="4"/>
  <c r="I39" i="4"/>
  <c r="I35" i="4"/>
  <c r="I30" i="4"/>
  <c r="I25" i="4"/>
  <c r="L25" i="4" s="1"/>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X1001" i="9"/>
  <c r="W1001" i="9"/>
  <c r="V1001" i="9"/>
  <c r="AB1001" i="2"/>
  <c r="AC1001" i="2"/>
  <c r="AA1001" i="2"/>
  <c r="K40" i="13" l="1"/>
  <c r="L40" i="13" s="1"/>
  <c r="K40" i="4"/>
  <c r="L40" i="4" s="1"/>
  <c r="K18" i="13"/>
  <c r="L18" i="13" s="1"/>
  <c r="K18" i="4"/>
  <c r="L18" i="4" s="1"/>
  <c r="K24" i="4"/>
  <c r="K24" i="13"/>
  <c r="L24" i="13" s="1"/>
  <c r="K38" i="13"/>
  <c r="K38" i="4"/>
  <c r="K34" i="4"/>
  <c r="K34" i="13"/>
  <c r="K6" i="4"/>
  <c r="L6" i="4" s="1"/>
  <c r="K6" i="13"/>
  <c r="L6" i="13" s="1"/>
  <c r="K35" i="13"/>
  <c r="L35" i="13" s="1"/>
  <c r="K35" i="4"/>
  <c r="K44" i="13"/>
  <c r="L44" i="13" s="1"/>
  <c r="K44" i="4"/>
  <c r="L44" i="4" s="1"/>
  <c r="K57" i="13"/>
  <c r="K57" i="4"/>
  <c r="K2" i="13"/>
  <c r="K2" i="4"/>
  <c r="K45" i="4"/>
  <c r="K45" i="13"/>
  <c r="L45" i="13" s="1"/>
  <c r="K5" i="13"/>
  <c r="L5" i="13" s="1"/>
  <c r="K5" i="4"/>
  <c r="K48" i="13"/>
  <c r="K48" i="4"/>
  <c r="K58" i="4"/>
  <c r="L58" i="4" s="1"/>
  <c r="K58" i="13"/>
  <c r="L58" i="13" s="1"/>
  <c r="K47" i="13"/>
  <c r="K47" i="4"/>
  <c r="K32" i="13"/>
  <c r="K32" i="4"/>
  <c r="K41" i="4"/>
  <c r="L41" i="4" s="1"/>
  <c r="K41" i="13"/>
  <c r="L41" i="13" s="1"/>
  <c r="K20" i="13"/>
  <c r="L20" i="13" s="1"/>
  <c r="K20" i="4"/>
  <c r="L20" i="4" s="1"/>
  <c r="K16" i="4"/>
  <c r="L16" i="4" s="1"/>
  <c r="K16" i="13"/>
  <c r="L16" i="13" s="1"/>
  <c r="K14" i="13"/>
  <c r="K14" i="4"/>
  <c r="L45" i="4"/>
  <c r="K42" i="4"/>
  <c r="K42" i="13"/>
  <c r="L42" i="13" s="1"/>
  <c r="K29" i="13"/>
  <c r="K29" i="4"/>
  <c r="K28" i="13"/>
  <c r="L28" i="13" s="1"/>
  <c r="K28" i="4"/>
  <c r="L28" i="4" s="1"/>
  <c r="K56" i="13"/>
  <c r="K56" i="4"/>
  <c r="I61" i="4"/>
  <c r="L4" i="4"/>
  <c r="L30"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R36" i="3" s="1"/>
  <c r="Q37" i="3"/>
  <c r="R37" i="3" s="1"/>
  <c r="Q38" i="3"/>
  <c r="Q39" i="3"/>
  <c r="Q40" i="3"/>
  <c r="R40" i="3" s="1"/>
  <c r="Q41" i="3"/>
  <c r="R41" i="3" s="1"/>
  <c r="Q42" i="3"/>
  <c r="Q43" i="3"/>
  <c r="Q44" i="3"/>
  <c r="R44" i="3" s="1"/>
  <c r="Q45" i="3"/>
  <c r="R45" i="3" s="1"/>
  <c r="Q46" i="3"/>
  <c r="Q47" i="3"/>
  <c r="Q48" i="3"/>
  <c r="R48" i="3" s="1"/>
  <c r="Q49" i="3"/>
  <c r="R49" i="3" s="1"/>
  <c r="Q50" i="3"/>
  <c r="R50" i="3" s="1"/>
  <c r="Q51" i="3"/>
  <c r="Q52" i="3"/>
  <c r="R52" i="3" s="1"/>
  <c r="Q53" i="3"/>
  <c r="R53" i="3" s="1"/>
  <c r="Q54" i="3"/>
  <c r="R54" i="3" s="1"/>
  <c r="Q55" i="3"/>
  <c r="Q56" i="3"/>
  <c r="Q57" i="3"/>
  <c r="Q58" i="3"/>
  <c r="R58" i="3" s="1"/>
  <c r="Q59" i="3"/>
  <c r="R59" i="3" s="1"/>
  <c r="Q60" i="3"/>
  <c r="Q61" i="3"/>
  <c r="Q62" i="3"/>
  <c r="R62" i="3" s="1"/>
  <c r="Q63" i="3"/>
  <c r="R63" i="3" s="1"/>
  <c r="Q64" i="3"/>
  <c r="Q65" i="3"/>
  <c r="Q66" i="3"/>
  <c r="R66" i="3" s="1"/>
  <c r="Q67" i="3"/>
  <c r="R67" i="3" s="1"/>
  <c r="Q68" i="3"/>
  <c r="Q69" i="3"/>
  <c r="Q70" i="3"/>
  <c r="R70" i="3" s="1"/>
  <c r="Q71" i="3"/>
  <c r="R71" i="3" s="1"/>
  <c r="Q72" i="3"/>
  <c r="Q73" i="3"/>
  <c r="Q74" i="3"/>
  <c r="R74" i="3" s="1"/>
  <c r="Q75" i="3"/>
  <c r="R75" i="3" s="1"/>
  <c r="Q76" i="3"/>
  <c r="Q77" i="3"/>
  <c r="Q78" i="3"/>
  <c r="R78" i="3" s="1"/>
  <c r="Q79" i="3"/>
  <c r="R79" i="3" s="1"/>
  <c r="Q80" i="3"/>
  <c r="Q81" i="3"/>
  <c r="Q82" i="3"/>
  <c r="R82" i="3" s="1"/>
  <c r="Q83" i="3"/>
  <c r="R83" i="3" s="1"/>
  <c r="Q84" i="3"/>
  <c r="Q85" i="3"/>
  <c r="Q86" i="3"/>
  <c r="R86" i="3" s="1"/>
  <c r="Q87" i="3"/>
  <c r="R87" i="3" s="1"/>
  <c r="Q88" i="3"/>
  <c r="Q89" i="3"/>
  <c r="Q90" i="3"/>
  <c r="R90" i="3" s="1"/>
  <c r="Q91" i="3"/>
  <c r="R91" i="3" s="1"/>
  <c r="Q92" i="3"/>
  <c r="Q93" i="3"/>
  <c r="Q94" i="3"/>
  <c r="R94" i="3" s="1"/>
  <c r="Q95" i="3"/>
  <c r="R95" i="3" s="1"/>
  <c r="Q96" i="3"/>
  <c r="Q97" i="3"/>
  <c r="Q98" i="3"/>
  <c r="R98" i="3" s="1"/>
  <c r="Q99" i="3"/>
  <c r="R99" i="3" s="1"/>
  <c r="Q100" i="3"/>
  <c r="Q101" i="3"/>
  <c r="Q102" i="3"/>
  <c r="R102" i="3" s="1"/>
  <c r="Q103" i="3"/>
  <c r="R103" i="3" s="1"/>
  <c r="Q104" i="3"/>
  <c r="Q105" i="3"/>
  <c r="Q106" i="3"/>
  <c r="R106" i="3" s="1"/>
  <c r="Q107" i="3"/>
  <c r="R107" i="3" s="1"/>
  <c r="Q108" i="3"/>
  <c r="Q109" i="3"/>
  <c r="Q110" i="3"/>
  <c r="R110" i="3" s="1"/>
  <c r="Q111" i="3"/>
  <c r="R111" i="3" s="1"/>
  <c r="Q112" i="3"/>
  <c r="Q113" i="3"/>
  <c r="Q114" i="3"/>
  <c r="R114" i="3" s="1"/>
  <c r="Q115" i="3"/>
  <c r="R115" i="3" s="1"/>
  <c r="Q116" i="3"/>
  <c r="Q117" i="3"/>
  <c r="Q118" i="3"/>
  <c r="R118" i="3" s="1"/>
  <c r="Q119" i="3"/>
  <c r="R119" i="3" s="1"/>
  <c r="Q120" i="3"/>
  <c r="Q121" i="3"/>
  <c r="Q122" i="3"/>
  <c r="R122" i="3" s="1"/>
  <c r="Q123" i="3"/>
  <c r="R123" i="3" s="1"/>
  <c r="Q124" i="3"/>
  <c r="Q125" i="3"/>
  <c r="Q126" i="3"/>
  <c r="R126" i="3" s="1"/>
  <c r="Q127" i="3"/>
  <c r="R127" i="3" s="1"/>
  <c r="Q128" i="3"/>
  <c r="Q129" i="3"/>
  <c r="Q130" i="3"/>
  <c r="R130" i="3" s="1"/>
  <c r="Q131" i="3"/>
  <c r="R131" i="3" s="1"/>
  <c r="Q132" i="3"/>
  <c r="Q133" i="3"/>
  <c r="Q134" i="3"/>
  <c r="R134" i="3" s="1"/>
  <c r="Q135" i="3"/>
  <c r="R135" i="3" s="1"/>
  <c r="Q136" i="3"/>
  <c r="Q137" i="3"/>
  <c r="Q138" i="3"/>
  <c r="R138" i="3" s="1"/>
  <c r="Q139" i="3"/>
  <c r="R139" i="3" s="1"/>
  <c r="Q140" i="3"/>
  <c r="Q141" i="3"/>
  <c r="Q142" i="3"/>
  <c r="R142" i="3" s="1"/>
  <c r="Q143" i="3"/>
  <c r="R143" i="3" s="1"/>
  <c r="Q144" i="3"/>
  <c r="Q145" i="3"/>
  <c r="Q146" i="3"/>
  <c r="R146" i="3" s="1"/>
  <c r="Q147" i="3"/>
  <c r="R147" i="3" s="1"/>
  <c r="Q148" i="3"/>
  <c r="Q149" i="3"/>
  <c r="Q150" i="3"/>
  <c r="R150" i="3" s="1"/>
  <c r="Q151" i="3"/>
  <c r="R151" i="3" s="1"/>
  <c r="Q152" i="3"/>
  <c r="Q153" i="3"/>
  <c r="Q154" i="3"/>
  <c r="R154" i="3" s="1"/>
  <c r="Q155" i="3"/>
  <c r="R155" i="3" s="1"/>
  <c r="Q156" i="3"/>
  <c r="Q157" i="3"/>
  <c r="Q158" i="3"/>
  <c r="R158" i="3" s="1"/>
  <c r="Q159" i="3"/>
  <c r="R159" i="3" s="1"/>
  <c r="Q160" i="3"/>
  <c r="Q161" i="3"/>
  <c r="Q162" i="3"/>
  <c r="R162" i="3" s="1"/>
  <c r="Q163" i="3"/>
  <c r="R163" i="3" s="1"/>
  <c r="Q164" i="3"/>
  <c r="Q165" i="3"/>
  <c r="Q166" i="3"/>
  <c r="R166" i="3" s="1"/>
  <c r="Q167" i="3"/>
  <c r="R167" i="3" s="1"/>
  <c r="Q168" i="3"/>
  <c r="Q169" i="3"/>
  <c r="Q170" i="3"/>
  <c r="R170" i="3" s="1"/>
  <c r="Q171" i="3"/>
  <c r="R171" i="3" s="1"/>
  <c r="Q172" i="3"/>
  <c r="Q173" i="3"/>
  <c r="Q174" i="3"/>
  <c r="R174" i="3" s="1"/>
  <c r="Q175" i="3"/>
  <c r="R175" i="3" s="1"/>
  <c r="Q176" i="3"/>
  <c r="Q177" i="3"/>
  <c r="Q178" i="3"/>
  <c r="R178" i="3" s="1"/>
  <c r="Q179" i="3"/>
  <c r="R179" i="3" s="1"/>
  <c r="Q180" i="3"/>
  <c r="Q181" i="3"/>
  <c r="Q182" i="3"/>
  <c r="R182" i="3" s="1"/>
  <c r="Q183" i="3"/>
  <c r="R183" i="3" s="1"/>
  <c r="Q184" i="3"/>
  <c r="Q185" i="3"/>
  <c r="Q186" i="3"/>
  <c r="R186" i="3" s="1"/>
  <c r="Q187" i="3"/>
  <c r="R187" i="3" s="1"/>
  <c r="Q188" i="3"/>
  <c r="Q189" i="3"/>
  <c r="Q190" i="3"/>
  <c r="R190" i="3" s="1"/>
  <c r="Q191" i="3"/>
  <c r="R191" i="3" s="1"/>
  <c r="Q192" i="3"/>
  <c r="Q193" i="3"/>
  <c r="Q194" i="3"/>
  <c r="R194" i="3" s="1"/>
  <c r="Q195" i="3"/>
  <c r="R195" i="3" s="1"/>
  <c r="Q196" i="3"/>
  <c r="Q197" i="3"/>
  <c r="Q198" i="3"/>
  <c r="R198" i="3" s="1"/>
  <c r="Q199" i="3"/>
  <c r="R199" i="3" s="1"/>
  <c r="Q200" i="3"/>
  <c r="Q201" i="3"/>
  <c r="Q202" i="3"/>
  <c r="R202" i="3" s="1"/>
  <c r="Q203" i="3"/>
  <c r="R203" i="3" s="1"/>
  <c r="Q204" i="3"/>
  <c r="Q205" i="3"/>
  <c r="R205" i="3" s="1"/>
  <c r="Q206" i="3"/>
  <c r="R206" i="3" s="1"/>
  <c r="Q207" i="3"/>
  <c r="R207" i="3" s="1"/>
  <c r="Q208" i="3"/>
  <c r="Q209" i="3"/>
  <c r="Q210" i="3"/>
  <c r="R210" i="3" s="1"/>
  <c r="Q211" i="3"/>
  <c r="R211" i="3" s="1"/>
  <c r="Q212" i="3"/>
  <c r="Q213" i="3"/>
  <c r="R213" i="3" s="1"/>
  <c r="Q214" i="3"/>
  <c r="R214" i="3" s="1"/>
  <c r="Q215" i="3"/>
  <c r="R215" i="3" s="1"/>
  <c r="Q216" i="3"/>
  <c r="Q217" i="3"/>
  <c r="Q218" i="3"/>
  <c r="R218" i="3" s="1"/>
  <c r="Q219" i="3"/>
  <c r="R219" i="3" s="1"/>
  <c r="Q220" i="3"/>
  <c r="Q221" i="3"/>
  <c r="Q222" i="3"/>
  <c r="R222" i="3" s="1"/>
  <c r="Q223" i="3"/>
  <c r="R223" i="3" s="1"/>
  <c r="Q224" i="3"/>
  <c r="Q225" i="3"/>
  <c r="Q226" i="3"/>
  <c r="R226" i="3" s="1"/>
  <c r="Q227" i="3"/>
  <c r="R227" i="3" s="1"/>
  <c r="Q228" i="3"/>
  <c r="Q229" i="3"/>
  <c r="Q230" i="3"/>
  <c r="R230" i="3" s="1"/>
  <c r="Q231" i="3"/>
  <c r="R231" i="3" s="1"/>
  <c r="Q232" i="3"/>
  <c r="Q233" i="3"/>
  <c r="Q234" i="3"/>
  <c r="R234" i="3" s="1"/>
  <c r="Q235" i="3"/>
  <c r="R235" i="3" s="1"/>
  <c r="Q236" i="3"/>
  <c r="Q237" i="3"/>
  <c r="Q238" i="3"/>
  <c r="R238" i="3" s="1"/>
  <c r="Q239" i="3"/>
  <c r="R239" i="3" s="1"/>
  <c r="Q240" i="3"/>
  <c r="Q241" i="3"/>
  <c r="Q242" i="3"/>
  <c r="R242" i="3" s="1"/>
  <c r="Q243" i="3"/>
  <c r="R243" i="3" s="1"/>
  <c r="Q244" i="3"/>
  <c r="Q245" i="3"/>
  <c r="Q246" i="3"/>
  <c r="R246" i="3" s="1"/>
  <c r="Q247" i="3"/>
  <c r="R247" i="3" s="1"/>
  <c r="Q248" i="3"/>
  <c r="Q249" i="3"/>
  <c r="Q250" i="3"/>
  <c r="R250" i="3" s="1"/>
  <c r="Q251" i="3"/>
  <c r="R251" i="3" s="1"/>
  <c r="Q252" i="3"/>
  <c r="Q253" i="3"/>
  <c r="Q254" i="3"/>
  <c r="R254" i="3" s="1"/>
  <c r="Q255" i="3"/>
  <c r="R255" i="3" s="1"/>
  <c r="Q256" i="3"/>
  <c r="Q257" i="3"/>
  <c r="Q258" i="3"/>
  <c r="R258" i="3" s="1"/>
  <c r="Q259" i="3"/>
  <c r="R259" i="3" s="1"/>
  <c r="Q260" i="3"/>
  <c r="Q261" i="3"/>
  <c r="Q262" i="3"/>
  <c r="R262" i="3" s="1"/>
  <c r="Q263" i="3"/>
  <c r="R263" i="3" s="1"/>
  <c r="Q264" i="3"/>
  <c r="Q265" i="3"/>
  <c r="Q266" i="3"/>
  <c r="R266" i="3" s="1"/>
  <c r="Q267" i="3"/>
  <c r="R267" i="3" s="1"/>
  <c r="Q268" i="3"/>
  <c r="Q269" i="3"/>
  <c r="Q270" i="3"/>
  <c r="R270" i="3" s="1"/>
  <c r="Q271" i="3"/>
  <c r="R271" i="3" s="1"/>
  <c r="Q272" i="3"/>
  <c r="Q273" i="3"/>
  <c r="Q274" i="3"/>
  <c r="R274" i="3" s="1"/>
  <c r="Q275" i="3"/>
  <c r="R275" i="3" s="1"/>
  <c r="Q276" i="3"/>
  <c r="Q277" i="3"/>
  <c r="Q278" i="3"/>
  <c r="R278" i="3" s="1"/>
  <c r="Q279" i="3"/>
  <c r="R279" i="3" s="1"/>
  <c r="Q280" i="3"/>
  <c r="Q281" i="3"/>
  <c r="Q282" i="3"/>
  <c r="R282" i="3" s="1"/>
  <c r="Q283" i="3"/>
  <c r="R283" i="3" s="1"/>
  <c r="Q284" i="3"/>
  <c r="Q285" i="3"/>
  <c r="Q286" i="3"/>
  <c r="R286" i="3" s="1"/>
  <c r="Q287" i="3"/>
  <c r="R287" i="3" s="1"/>
  <c r="Q288" i="3"/>
  <c r="Q289" i="3"/>
  <c r="Q290" i="3"/>
  <c r="R290" i="3" s="1"/>
  <c r="Q291" i="3"/>
  <c r="R291" i="3" s="1"/>
  <c r="Q292" i="3"/>
  <c r="Q293" i="3"/>
  <c r="Q294" i="3"/>
  <c r="R294" i="3" s="1"/>
  <c r="Q295" i="3"/>
  <c r="R295" i="3" s="1"/>
  <c r="Q296" i="3"/>
  <c r="Q297" i="3"/>
  <c r="Q298" i="3"/>
  <c r="R298" i="3" s="1"/>
  <c r="Q299" i="3"/>
  <c r="R299" i="3" s="1"/>
  <c r="Q300" i="3"/>
  <c r="Q301" i="3"/>
  <c r="Q302" i="3"/>
  <c r="R302" i="3" s="1"/>
  <c r="Q303" i="3"/>
  <c r="R303" i="3" s="1"/>
  <c r="Q304" i="3"/>
  <c r="Q305" i="3"/>
  <c r="Q306" i="3"/>
  <c r="R306" i="3" s="1"/>
  <c r="Q307" i="3"/>
  <c r="R307" i="3" s="1"/>
  <c r="Q308" i="3"/>
  <c r="Q309" i="3"/>
  <c r="Q310" i="3"/>
  <c r="R310" i="3" s="1"/>
  <c r="Q311" i="3"/>
  <c r="R311" i="3" s="1"/>
  <c r="Q312" i="3"/>
  <c r="Q313" i="3"/>
  <c r="R313" i="3" s="1"/>
  <c r="Q314" i="3"/>
  <c r="R314" i="3" s="1"/>
  <c r="Q315" i="3"/>
  <c r="R315" i="3" s="1"/>
  <c r="Q316" i="3"/>
  <c r="Q317" i="3"/>
  <c r="R317" i="3" s="1"/>
  <c r="Q318" i="3"/>
  <c r="R318" i="3" s="1"/>
  <c r="Q319" i="3"/>
  <c r="R319" i="3" s="1"/>
  <c r="Q320" i="3"/>
  <c r="R46" i="3" l="1"/>
  <c r="R42"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3" i="13" l="1"/>
  <c r="L3" i="13" s="1"/>
  <c r="J3" i="4"/>
  <c r="L3" i="4" s="1"/>
  <c r="L8" i="4"/>
  <c r="J11" i="13"/>
  <c r="L11" i="13" s="1"/>
  <c r="J11" i="4"/>
  <c r="L11" i="4" s="1"/>
  <c r="L26" i="4"/>
  <c r="J38" i="13"/>
  <c r="L38" i="13" s="1"/>
  <c r="J38" i="4"/>
  <c r="L38" i="4" s="1"/>
  <c r="L21" i="4"/>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L24" i="4"/>
  <c r="J2" i="13"/>
  <c r="J2" i="4"/>
  <c r="L43" i="4"/>
  <c r="L22" i="4"/>
  <c r="L5" i="4"/>
  <c r="L23" i="4"/>
  <c r="L35" i="4"/>
  <c r="L37" i="4"/>
  <c r="L42" i="4"/>
  <c r="L13" i="4"/>
  <c r="L36" i="4"/>
  <c r="J61" i="4" l="1"/>
  <c r="J61" i="13"/>
  <c r="L2" i="13"/>
  <c r="L61" i="13" s="1"/>
  <c r="L2" i="4"/>
  <c r="L61" i="4" s="1"/>
</calcChain>
</file>

<file path=xl/sharedStrings.xml><?xml version="1.0" encoding="utf-8"?>
<sst xmlns="http://schemas.openxmlformats.org/spreadsheetml/2006/main" count="16363" uniqueCount="2897">
  <si>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</si>
  <si>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</si>
  <si>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</si>
  <si>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</si>
  <si>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</si>
  <si>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</si>
  <si>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</si>
  <si>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</si>
  <si>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</si>
  <si>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</si>
  <si>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</si>
  <si>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</si>
  <si>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</si>
  <si>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</si>
  <si>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</si>
  <si>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</si>
  <si>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</si>
  <si>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</si>
  <si>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</si>
  <si>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</si>
  <si>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</si>
  <si>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</si>
  <si>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</si>
  <si>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</si>
  <si>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</si>
  <si>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</si>
  <si>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</si>
  <si>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</si>
  <si>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</si>
  <si>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</si>
  <si>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</si>
  <si>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</si>
  <si>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</si>
  <si>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</si>
  <si>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</si>
  <si>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</si>
  <si>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</si>
  <si>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</si>
  <si>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</si>
  <si>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</si>
  <si>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</si>
  <si>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</si>
  <si>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</si>
  <si>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</si>
  <si>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</si>
  <si>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</si>
  <si>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</si>
  <si>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</si>
  <si>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</si>
  <si>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</si>
  <si>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</si>
  <si>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</si>
  <si>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</si>
  <si>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</si>
  <si>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</si>
  <si>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</si>
  <si>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</si>
  <si>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</si>
  <si>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</si>
  <si>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</si>
  <si>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</si>
  <si>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</si>
  <si>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</si>
  <si>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</si>
  <si>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</si>
  <si>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</si>
  <si>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</si>
  <si>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</si>
  <si>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</si>
  <si>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</si>
  <si>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</si>
  <si>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</si>
  <si>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</si>
  <si>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</si>
  <si>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</si>
  <si>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</si>
  <si>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</si>
  <si>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</si>
  <si>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</si>
  <si>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</si>
  <si>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</si>
  <si>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</si>
  <si>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</si>
  <si>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</si>
  <si>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</si>
  <si>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</si>
  <si>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</si>
  <si>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</si>
  <si>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</si>
  <si>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</si>
  <si>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</si>
  <si>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</si>
  <si>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</si>
  <si>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</si>
  <si>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</si>
  <si>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</si>
  <si>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</si>
  <si>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</si>
  <si>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</si>
  <si>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</si>
  <si>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</si>
  <si>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</si>
  <si>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</si>
  <si>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</si>
  <si>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</si>
  <si>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</si>
  <si>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SUBTOTAL LOA 2023 UFABC + MEC</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</si>
  <si>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</si>
  <si>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</si>
  <si>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</si>
  <si>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</si>
  <si>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</si>
  <si>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</si>
  <si>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</si>
  <si>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</si>
  <si>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</si>
  <si>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</si>
  <si>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</si>
  <si>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</si>
  <si>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17/02/2023</t>
  </si>
  <si>
    <t>23006.023514/2022-01</t>
  </si>
  <si>
    <t>CONTRATACAO DE EMPRESA ESPECIALIZADA PARA A PRESTACAO DE SERVICOS NAO CONTINUADOS DE PLANEJAMENTO, ORGANIZACAO E EXECUCAO DE CONCURSO PUBLICO PARA OS CARGOS TECNICO-ADMINISTRATIVOS DA UFABC.</t>
  </si>
  <si>
    <t>339039</t>
  </si>
  <si>
    <t>170585</t>
  </si>
  <si>
    <t>1000000000</t>
  </si>
  <si>
    <t>154503263522023PE401699</t>
  </si>
  <si>
    <t>17/01/2023</t>
  </si>
  <si>
    <t>23006.028455/2022-59</t>
  </si>
  <si>
    <t>PAGAMENTO DE ENCARGO DE CURSO E CONCURSO DOCENTE FEDERAL 2023</t>
  </si>
  <si>
    <t>339036</t>
  </si>
  <si>
    <t>154503263522023PE404201</t>
  </si>
  <si>
    <t>02/02/2023</t>
  </si>
  <si>
    <t>23006.025554/2022-89</t>
  </si>
  <si>
    <t>AQUISICAO DE EQUIPAMENTOS PARA OS LABORATORIOS DIATICOS UMIDOS.</t>
  </si>
  <si>
    <t>449052</t>
  </si>
  <si>
    <t>170587</t>
  </si>
  <si>
    <t>154503263522023PE404702</t>
  </si>
  <si>
    <t>03/02/2023</t>
  </si>
  <si>
    <t>23006.013998/2022-71</t>
  </si>
  <si>
    <t>AQUISICAO DE EQUIPAMENTOS PARA ATENDER AS NECESSIDADES DOS LABORATORIOS DIDATICOS SECOS.</t>
  </si>
  <si>
    <t>15/02/2023</t>
  </si>
  <si>
    <t>23006.013580/2020-01</t>
  </si>
  <si>
    <t>170573</t>
  </si>
  <si>
    <t>23006.013668/2022-86</t>
  </si>
  <si>
    <t>PSS PATRONAL DE DIOGO COUTINHO SORIANO</t>
  </si>
  <si>
    <t>24/02/2023</t>
  </si>
  <si>
    <t>23006.020749/2022-32</t>
  </si>
  <si>
    <t>23006.002652/2023-29</t>
  </si>
  <si>
    <t>06/01/2023</t>
  </si>
  <si>
    <t>23006.004793/2020-33</t>
  </si>
  <si>
    <t>CONTRATACAO DE EMPRESA ESPECIALIZADA PARA PRESTACAO DE SERVICOS DE LIMPEZA, ASSEIO E CONSERVACAO NOS CAMPI DA UFABC.</t>
  </si>
  <si>
    <t>339037</t>
  </si>
  <si>
    <t>154503263522023PE406815</t>
  </si>
  <si>
    <t>23006.027615/2022-42</t>
  </si>
  <si>
    <t>PRESTACAO DE SERVICOS DE COPEIRAGEM NAS DEPENDENCIAS DA UFABC</t>
  </si>
  <si>
    <t>23006.007431/2021-85</t>
  </si>
  <si>
    <t>CONTRATACAO DE EMPRESA ESPECIALIZADA NA PRESTACAO DE SERVICO DE COLETA, TRANSPORTE, TRATAMENTO E DESTINACAO FINAL DE RESIDUOS INFECTANTES DAS CATEGORIAS A E E PARA O CAMPUS SAO BERNARDO DO CAMPO DA FUNDACAO UNIVERSIDADE FEDERAL DO ABC</t>
  </si>
  <si>
    <t>23006.003755/2023-14</t>
  </si>
  <si>
    <t>19/01/2023</t>
  </si>
  <si>
    <t>23006.025859/2022-91</t>
  </si>
  <si>
    <t>339030</t>
  </si>
  <si>
    <t>16/02/2023</t>
  </si>
  <si>
    <t>23006.004799/2020-19</t>
  </si>
  <si>
    <t>CONTRATACAO DE EMPRESA ESPECIALIZADA PARA PRESTACAO DE SERVICOS DE CONTROLE DE PRAGAS (DESINSETIZACAO, DESRATIZACAO E DESCUPINIZACAO) NOS CAMPI DA UFABC.</t>
  </si>
  <si>
    <t>154503263522023PE401902</t>
  </si>
  <si>
    <t>23006.016563/2022-89</t>
  </si>
  <si>
    <t>AQUISICAO DE LAMPADAS DE PROJETORES</t>
  </si>
  <si>
    <t>26/01/2023</t>
  </si>
  <si>
    <t>23006.024086/2022-25</t>
  </si>
  <si>
    <t>RENOVACAO DO SERVICO DE SUPORTE TECNICO PARA OS EQUIPAMENTOS DA REDE SEM FIO POR UM PERIODO DE 3 (TRES) ANOS</t>
  </si>
  <si>
    <t>339040</t>
  </si>
  <si>
    <t>23006.021463/2021-93</t>
  </si>
  <si>
    <t>CONTRATACAO DE SERVICOS DE TELEFONIA MOVEL</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</si>
  <si>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</si>
  <si>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</si>
  <si>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</si>
  <si>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</si>
  <si>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</si>
  <si>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</si>
  <si>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</si>
  <si>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</si>
  <si>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</si>
  <si>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</si>
  <si>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</si>
  <si>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</si>
  <si>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</si>
  <si>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</si>
  <si>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</si>
  <si>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</si>
  <si>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</si>
  <si>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</si>
  <si>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</si>
  <si>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</si>
  <si>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</si>
  <si>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</si>
  <si>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</si>
  <si>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</si>
  <si>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</si>
  <si>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</si>
  <si>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</si>
  <si>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</si>
  <si>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</si>
  <si>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</si>
  <si>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</si>
  <si>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</si>
  <si>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</si>
  <si>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</si>
  <si>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</si>
  <si>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</si>
  <si>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</si>
  <si>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</si>
  <si>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</si>
  <si>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</si>
  <si>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</si>
  <si>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</si>
  <si>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</si>
  <si>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0</t>
  </si>
  <si>
    <t>1</t>
  </si>
  <si>
    <t>2</t>
  </si>
  <si>
    <t>23006.000805/2023-01</t>
  </si>
  <si>
    <t>154503263522023NE400002</t>
  </si>
  <si>
    <t>GESTAO DE BOLSAS DA MODALIDADE TATP I E II, PROVENIENTES DO TCTC 04/22.</t>
  </si>
  <si>
    <t>FUNDACAO UNIVERSIDADE FEDERAL DO ABC</t>
  </si>
  <si>
    <t>20RK</t>
  </si>
  <si>
    <t>0000</t>
  </si>
  <si>
    <t>FUNCIONAMENTO DE INSTITUICOES FEDERAIS DE ENSINO SUPERIOR</t>
  </si>
  <si>
    <t>154503</t>
  </si>
  <si>
    <t>1050000107</t>
  </si>
  <si>
    <t>23006.028447/2022-11</t>
  </si>
  <si>
    <t>154503263522023NE400001</t>
  </si>
  <si>
    <t>CONCESSAO DE BOLSAS DA ESCOLA PREPARATORIA 2023 - EDITAL Nº 89/2022 - PROEC.</t>
  </si>
  <si>
    <t>20GK</t>
  </si>
  <si>
    <t>0001</t>
  </si>
  <si>
    <t>CONCESSAO DE BOLSAS DE PESQUISA, EXTENSAO E MONITORIA AOS ESTUDANTES</t>
  </si>
  <si>
    <t>23006.024849/2022-38</t>
  </si>
  <si>
    <t>154503263522023NE400003</t>
  </si>
  <si>
    <t>GESTAO DE BOLSA DE POS-DOUTORADO PARA PESQUISADOR DOUTOR COLABORADOR, VINCULADO AO TCTC 11/2022, PROCESSO 23006.006160/2022-11 - TNC.</t>
  </si>
  <si>
    <t>14/02/2023</t>
  </si>
  <si>
    <t>23006.002202/2023-36</t>
  </si>
  <si>
    <t>154503263522023NE000025</t>
  </si>
  <si>
    <t>CONCESSAO DE SUPRIMENTO DE FUNDOS.</t>
  </si>
  <si>
    <t>WANDERLEI SOARES DOS SANTOS</t>
  </si>
  <si>
    <t>23006.002203/2023-81</t>
  </si>
  <si>
    <t>154503263522023NE000028</t>
  </si>
  <si>
    <t>FERNANDA PEREIRA DE JESUS</t>
  </si>
  <si>
    <t>154503263522023NE000033</t>
  </si>
  <si>
    <t>154503263522023NE000034</t>
  </si>
  <si>
    <t>23/01/2023</t>
  </si>
  <si>
    <t>154503263522023NE000004</t>
  </si>
  <si>
    <t>MULTA - CONTRIBUICAO PARA O PSS POR SERVIDOR AFASTADO SEM REMUNERACAO - LAIS REGINA RIBEIRO VAROTTO</t>
  </si>
  <si>
    <t>COORDENACAO-GERAL DE TESOURARIA - CGTES</t>
  </si>
  <si>
    <t>23006.001848/2019-10</t>
  </si>
  <si>
    <t>154503263522023NE000015</t>
  </si>
  <si>
    <t>FORNECIMENTO DE AGUA, COLETA DE ESGOTO, TAXA DE DRENAGEM E DE RESIDUOS SOLIDOS (LIXO) PARA O CAMPUS E UNIDADES DA UFABC EM SANTO ANDRE</t>
  </si>
  <si>
    <t>CIA DE SANEAMENTO BASICO DO ESTADO DE SAO PAULO SABESP</t>
  </si>
  <si>
    <t>23006.002034/2013-15</t>
  </si>
  <si>
    <t>154503263522023NE000039</t>
  </si>
  <si>
    <t>CONTRATACAO DE PESSOA JURIDICA PARA FORNECIMENTO DE ENERGIA ELETRICA PARA AS UNIDADES DE SAO BERNARDO DO CAMPO DA UFABC</t>
  </si>
  <si>
    <t>ELETROPAULO METROPOLITANA ELETRICIDADE DE SAO PAULO S.</t>
  </si>
  <si>
    <t>154503263522023NE000040</t>
  </si>
  <si>
    <t>23006.002035/2013-51</t>
  </si>
  <si>
    <t>154503263522023NE000041</t>
  </si>
  <si>
    <t>CONTRATACAO DE PESSOA JURIDICA PARA FORNECIMENTO DE ENERGIA ELETRICA PARA AS UNIDADES DE SANTO ANDRE DA UFABC</t>
  </si>
  <si>
    <t>27/02/2023</t>
  </si>
  <si>
    <t>23006.023081/2021-02</t>
  </si>
  <si>
    <t>154503263522023NE000043</t>
  </si>
  <si>
    <t>TRATA-SE DE CONTRATACAO DE EMPRESA ESPECIALIZADA PARA PRESTAR SERVICO DE ENCADERNACAO E REENCADERNACAO DE LIVROS, PARA REVITALIZACAO DO ACERVO DO SISTEMA DE BIBLIOTECAS DA FUNDACAO UNIVERSIDADE FEDERAL DO ABC  UFABC.</t>
  </si>
  <si>
    <t>JOSUE CRISTIAN VIEIRA VAZ</t>
  </si>
  <si>
    <t>23006.001552/2023-85</t>
  </si>
  <si>
    <t>154503263522023NE000019</t>
  </si>
  <si>
    <t>PAGAMENTO A TERCEIROS INSS PATRONAL</t>
  </si>
  <si>
    <t>COORD.GERAL DE ORCAMENTO, FINANCAS E CONTAB.</t>
  </si>
  <si>
    <t>27/01/2023</t>
  </si>
  <si>
    <t>23006.028456/2022-01</t>
  </si>
  <si>
    <t>154503263522023NE000010</t>
  </si>
  <si>
    <t>PAGAMENTO DE ENCARGO DE CURSO E CONCURSO DOCENTE NAO FEDERAL 2023</t>
  </si>
  <si>
    <t>23006.012840/2022-84</t>
  </si>
  <si>
    <t>154503263522023NE000029</t>
  </si>
  <si>
    <t>AQUISICAO DE INSUMOS PARA COLETA DE RESIDUOS</t>
  </si>
  <si>
    <t>MRV PLASTICOS E COMERCIO DE PRODUTOS EM GERAL LTDA</t>
  </si>
  <si>
    <t>8282</t>
  </si>
  <si>
    <t>REESTRUTURACAO E MODERNIZACAO DAS INSTITUICOES FEDERAIS DE ENSINO SUPERIOR</t>
  </si>
  <si>
    <t>09/02/2023</t>
  </si>
  <si>
    <t>23006.001525/2022-21</t>
  </si>
  <si>
    <t>154503263522023NE000020</t>
  </si>
  <si>
    <t>AQUISICAO DE ITENS DIVERSOS</t>
  </si>
  <si>
    <t>JOSEANE RIBEIRO SANTOS BATISTA LTDA</t>
  </si>
  <si>
    <t>18/01/2023</t>
  </si>
  <si>
    <t>23006.022563/2022-18</t>
  </si>
  <si>
    <t>154503263522023NE700257</t>
  </si>
  <si>
    <t>FOLHA DE PAGAMENTO DE DEZEMBRO 2022</t>
  </si>
  <si>
    <t>ATIVOS CIVIS DA UNIAO</t>
  </si>
  <si>
    <t>23006.000602/2023-15</t>
  </si>
  <si>
    <t>154503263522023NE000003</t>
  </si>
  <si>
    <t>REPASSE MENSAL DE VALORES PER CAPITA A GEAP - DEZEMBRO/2022</t>
  </si>
  <si>
    <t>GEAP AUTOGESTAO EM SAUDE</t>
  </si>
  <si>
    <t>ASSISTENCIA MEDICA E ODONTOLOGICA DE CIVIS - COMPLEMENTACAO DA UNIAO</t>
  </si>
  <si>
    <t>154503263522023NE000005</t>
  </si>
  <si>
    <t>CONTRIBUICAO PARA O PSS POR SERVIDOR AFASTADO SEM REMUNERACAO - LAIS REGINA RIBEIRO VAROTTO</t>
  </si>
  <si>
    <t>CONTRIBUICAO DA UNIAO, DE SUAS AUTARQUIAS E FUNDACOES PARA O CUSTEIO DO REGIME DE PREVIDENCIA DOS SERVIDORES PUBLICOS FEDERAIS</t>
  </si>
  <si>
    <t>25/01/2023</t>
  </si>
  <si>
    <t>23006.000903/2023-31</t>
  </si>
  <si>
    <t>154503263522023NE700001</t>
  </si>
  <si>
    <t>FOLHA DE PAGAMENTO - JANEIRO DE 2023</t>
  </si>
  <si>
    <t>APOSENTADORIAS E PENSOES CIVIS DA UNIAO</t>
  </si>
  <si>
    <t>1001000000</t>
  </si>
  <si>
    <t>154503263522023NE700002</t>
  </si>
  <si>
    <t>154503263522023NE700003</t>
  </si>
  <si>
    <t>154503263522023NE700004</t>
  </si>
  <si>
    <t>154503263522023NE700005</t>
  </si>
  <si>
    <t>154503263522023NE700006</t>
  </si>
  <si>
    <t>154503263522023NE700007</t>
  </si>
  <si>
    <t>154503263522023NE700016</t>
  </si>
  <si>
    <t>FUNDACAO DE PREVIDENCIA COMPLEMENTAR DO SERVIDOR PUBLIC</t>
  </si>
  <si>
    <t>154503263522023NE700017</t>
  </si>
  <si>
    <t>SECRETARIA ESP. DA RECEITA FEDERAL DO BRASIL</t>
  </si>
  <si>
    <t>154503263522023NE700018</t>
  </si>
  <si>
    <t>SECRETARIA DO TESOURO NACIONAL/CGTES/STN</t>
  </si>
  <si>
    <t>154503263522023NE700020</t>
  </si>
  <si>
    <t>23006.003032/2021-45</t>
  </si>
  <si>
    <t>154503263522023NE000006</t>
  </si>
  <si>
    <t>PSS PATRONAL DE FLAVIO EDUARDO AOKI HORITA.</t>
  </si>
  <si>
    <t>154503263522023NE000007</t>
  </si>
  <si>
    <t>PSS PATRONAL DE RAFAEL CELEGHINI SANTIAGO.</t>
  </si>
  <si>
    <t>154503263522023NE000008</t>
  </si>
  <si>
    <t>23006.018442/2021-91</t>
  </si>
  <si>
    <t>154503263522023NE000009</t>
  </si>
  <si>
    <t>PSS PATRONAL DE DANIEL MORGATO MARTIN</t>
  </si>
  <si>
    <t>154503263522023NE700021</t>
  </si>
  <si>
    <t>FOLHA DE PAGAMENTO DE JANEIRO DE 2023</t>
  </si>
  <si>
    <t>154503263522023NE000042</t>
  </si>
  <si>
    <t>CONTRIBUICAO PARA O PSS POR SERVIDOR AFASTADO SEM REMUNERACAO - FLAVIO EDUARDO AOKI HORITA - JUROS / MULTA</t>
  </si>
  <si>
    <t>23006.003495/2023-79</t>
  </si>
  <si>
    <t>154503263522023NE700022</t>
  </si>
  <si>
    <t>FOLHA DE PAGAMENTO DE FEVEREIRO DE 2023</t>
  </si>
  <si>
    <t>154503263522023NE700023</t>
  </si>
  <si>
    <t>154503263522023NE700024</t>
  </si>
  <si>
    <t>154503263522023NE700025</t>
  </si>
  <si>
    <t>154503263522023NE700026</t>
  </si>
  <si>
    <t>154503263522023NE700027</t>
  </si>
  <si>
    <t>154503263522023NE700028</t>
  </si>
  <si>
    <t>154503263522023NE700029</t>
  </si>
  <si>
    <t>154503263522023NE700039</t>
  </si>
  <si>
    <t>154503263522023NE700040</t>
  </si>
  <si>
    <t>154503263522023NE700041</t>
  </si>
  <si>
    <t>154503263522023NE700019</t>
  </si>
  <si>
    <t>154503263522023NE700035</t>
  </si>
  <si>
    <t>154503263522023NE700008</t>
  </si>
  <si>
    <t>0005</t>
  </si>
  <si>
    <t>AUXILIO-ALIMENTACAO DE CIVIS ATIVOS</t>
  </si>
  <si>
    <t>154503263522023NE700009</t>
  </si>
  <si>
    <t>ASSISTENCIA PRE-ESCOLAR AOS DEPENDENTES DE SERVIDORES CIVIS E DE EMPREGADOS</t>
  </si>
  <si>
    <t>154503263522023NE700010</t>
  </si>
  <si>
    <t>0003</t>
  </si>
  <si>
    <t>AUXILIO-TRANSPORTE DE CIVIS ATIVOS</t>
  </si>
  <si>
    <t>154503263522023NE700011</t>
  </si>
  <si>
    <t>0009</t>
  </si>
  <si>
    <t>AUXILIO-FUNERAL E NATALIDADE DE CIVIS</t>
  </si>
  <si>
    <t>154503263522023NE700012</t>
  </si>
  <si>
    <t>154503263522023NE700013</t>
  </si>
  <si>
    <t>154503263522023NE700014</t>
  </si>
  <si>
    <t>154503263522023NE700015</t>
  </si>
  <si>
    <t>23006.001057/2023-76</t>
  </si>
  <si>
    <t>154503263522023NE000018</t>
  </si>
  <si>
    <t>REPASSE MENSAL DE VALORES PER CAPITA A GEAP - JANEIRO  DE 2023</t>
  </si>
  <si>
    <t>154503263522023NE700030</t>
  </si>
  <si>
    <t>154503263522023NE700031</t>
  </si>
  <si>
    <t>154503263522023NE700032</t>
  </si>
  <si>
    <t>154503263522023NE700033</t>
  </si>
  <si>
    <t>154503263522023NE700034</t>
  </si>
  <si>
    <t>154503263522023NE700036</t>
  </si>
  <si>
    <t>154503263522023NE700037</t>
  </si>
  <si>
    <t>154503263522023NE700038</t>
  </si>
  <si>
    <t>23006.000025/2023-53</t>
  </si>
  <si>
    <t>154503263522023NE600018</t>
  </si>
  <si>
    <t>DIARIAS CMCC - INTERNACIONAL PARA SERVIDORES</t>
  </si>
  <si>
    <t>23006.000022/2023-10</t>
  </si>
  <si>
    <t>154503263522023NE600023</t>
  </si>
  <si>
    <t>DIARIAS CCNH - INTERNACIONAL PARA SERVIDORES</t>
  </si>
  <si>
    <t>01/02/2023</t>
  </si>
  <si>
    <t>23006.028360/2022-35</t>
  </si>
  <si>
    <t>154503263522023NE000013</t>
  </si>
  <si>
    <t>CONTRATACAO DIRETA DA ASSOCIATION OF INTERNATIONAL EDUCATION ADMINISTRATORS (AIEA) PARA PAGAMENTO DE INSCRICAO DO ASSESSOR DE RELACOES INTERNACIONAIS NO EVENTO 2023 AIEA ANNUAL CONFERENCE</t>
  </si>
  <si>
    <t>ASSOCIATION OF INTERNATIONAL EDUCATION ADMINISTRATORS</t>
  </si>
  <si>
    <t>09/01/2023</t>
  </si>
  <si>
    <t>154503263522023NE000001</t>
  </si>
  <si>
    <t>CONSTRUTORA MOTA &amp; RODRIGUES LTDA</t>
  </si>
  <si>
    <t>31/01/2023</t>
  </si>
  <si>
    <t>23006.017153/2022-55</t>
  </si>
  <si>
    <t>154503263522023NE000012</t>
  </si>
  <si>
    <t>AQUISICAO DE PAPEL HIGIENICO E PAPEL TOALHA</t>
  </si>
  <si>
    <t>OFICIAL PAPER INDUSTRIA E COMERCIO EIRELI</t>
  </si>
  <si>
    <t>23006.018592/2022-85</t>
  </si>
  <si>
    <t>154503263522023NE000022</t>
  </si>
  <si>
    <t>ATA PARA AQUISICAO DE INSUMOS DIVERSOS</t>
  </si>
  <si>
    <t>DOAC COMERCIO &amp; SERVICOS LTDA</t>
  </si>
  <si>
    <t>154503263522023NE000023</t>
  </si>
  <si>
    <t>LAJ COMERCIO E IMPORTACAO LTDA.</t>
  </si>
  <si>
    <t>154503263522023NE000024</t>
  </si>
  <si>
    <t>TY BORTHOLIN COMERCIAL LTDA</t>
  </si>
  <si>
    <t>154503263522023NE000030</t>
  </si>
  <si>
    <t>MERCAUTIL COMERCIO DE FERRAMENTAS E UTILIDADES LTDA</t>
  </si>
  <si>
    <t>154503263522023NE000031</t>
  </si>
  <si>
    <t>154503263522023NE000032</t>
  </si>
  <si>
    <t>DARLU INDUSTRIA TEXTIL LTDA</t>
  </si>
  <si>
    <t>154503263522023NE000044</t>
  </si>
  <si>
    <t>AQUISICAO DE PAPEL TOALHA.</t>
  </si>
  <si>
    <t>23006.014115/2021-60</t>
  </si>
  <si>
    <t>154503263522023NE000014</t>
  </si>
  <si>
    <t>ATA DE REGISTRO DE PRECOS PARA AQUISICAO DE MATERIAIS DE CONSUMO (REAGENTES) PARA ATENDER AS NECESSIDADES DOS CURSOS DE GRADUACAO DA FUNDACAO UNIVERSIDADE FEDERAL DO ABC  UFABC</t>
  </si>
  <si>
    <t>COMERCIAL SOL RADIANTE LTDA</t>
  </si>
  <si>
    <t>23006.017856/2022-83</t>
  </si>
  <si>
    <t>154503263522023NE000045</t>
  </si>
  <si>
    <t>REGISTRO DE PRECOS PARA EVENTUAL AQUISICAO DE MATERIAIS PARA SECAO DE ENGENHARIA DE SEGURANCA DO TRABALHO.</t>
  </si>
  <si>
    <t>D M P DE A RODRIGUES - COMERCIO E SOLUCOES EM SAUDE</t>
  </si>
  <si>
    <t>154503263522023NE000046</t>
  </si>
  <si>
    <t>SERGIO HENRIQUE AZALINI 77262174649</t>
  </si>
  <si>
    <t>23006.007293/2020-53</t>
  </si>
  <si>
    <t>154503263522023NE000035</t>
  </si>
  <si>
    <t>PRESTACAO DE SERVICOS CONTINUOS DE MANUTENCAO PREVENTIVA, CORRETIVA E PREDITIVA PREDIAL COM FORNECIMENTO DE MAO-DE-OBRA NOS CAMPUS DA FUNDACAO UNIVERSIDADE FEDERAL DO ABC</t>
  </si>
  <si>
    <t>ACTIVE ENGENHARIA LTDA</t>
  </si>
  <si>
    <t>23006.011888/2022-75</t>
  </si>
  <si>
    <t>154503263522023NE000036</t>
  </si>
  <si>
    <t>AQUISICAO DE INSUMOS DE JARDINAGEM</t>
  </si>
  <si>
    <t>TECA TECNOLOGIA E COMERCIO LTDA</t>
  </si>
  <si>
    <t>154503263522023NE000037</t>
  </si>
  <si>
    <t>SEMENTEK COMERCIO E REPRESENTACOES LTDA</t>
  </si>
  <si>
    <t>154503263522023NE000038</t>
  </si>
  <si>
    <t>KM JUNIOR LTDA</t>
  </si>
  <si>
    <t>23006.012894/2022-40</t>
  </si>
  <si>
    <t>154503263522023NE000017</t>
  </si>
  <si>
    <t>CONTRATACAO DE EMPRESA PARA PRESTACAO DE SERVICOS DE ZELADORIA E AJUDANTES GERAIS NA UFABC</t>
  </si>
  <si>
    <t>RCA PRODUTOS E SERVICOS LTDA.</t>
  </si>
  <si>
    <t>10/01/2023</t>
  </si>
  <si>
    <t>23006.002446/2017-71</t>
  </si>
  <si>
    <t>154503263522023NE000002</t>
  </si>
  <si>
    <t>CONTRATACAO DE EMPRESA ESPECIALIZADA PARA PRESTACAO DE SERVICOS DE PAGAMENTO ELETRONICO DE PEDAGIOS E ESTACIONAMENTOS PARA OS VEICULOS PERTENCENTES A FROTA DA UFABC</t>
  </si>
  <si>
    <t>SEM PARAR INSTITUICAO DE PAGAMENTO LTDA</t>
  </si>
  <si>
    <t>23006.002529/2018-41</t>
  </si>
  <si>
    <t>154503263522023NE000016</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</si>
  <si>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</si>
  <si>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</si>
  <si>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23006.006991/2022-01</t>
  </si>
  <si>
    <t>154503263522023NE000021</t>
  </si>
  <si>
    <t>CONTRATACAO DE TRANSPORTE EVENTUAL</t>
  </si>
  <si>
    <t>TURISMO PAVAO LIMITADA</t>
  </si>
  <si>
    <t>08/02/2023</t>
  </si>
  <si>
    <t>23006.002217/2023-02</t>
  </si>
  <si>
    <t>154503263522023NE600013</t>
  </si>
  <si>
    <t>DIARIAS PROPES - NACIONAL PARA SERVIDORES</t>
  </si>
  <si>
    <t>154503263522023NE600015</t>
  </si>
  <si>
    <t>DIARIAS PROPES - INTERNACIONAL PARA SERVIDORES</t>
  </si>
  <si>
    <t>154503263522023NE600016</t>
  </si>
  <si>
    <t>DIARIAS PROPES - NACIONAL PARA COLABORADORES</t>
  </si>
  <si>
    <t>23006.000027/2023-42</t>
  </si>
  <si>
    <t>154503263522023NE600001</t>
  </si>
  <si>
    <t>DIARIAS NACIONAIS PARA SERVIDORES - GABINETE DA REITORIA.</t>
  </si>
  <si>
    <t>23006.000023/2023-64</t>
  </si>
  <si>
    <t>154503263522023NE600006</t>
  </si>
  <si>
    <t>DIARIAS NACIONAIS PARA SERVIDORES - CECS.</t>
  </si>
  <si>
    <t>154503263522023NE600017</t>
  </si>
  <si>
    <t>DIARIAS CMCC - NACIONAL PARA SERVIDORES</t>
  </si>
  <si>
    <t>154503263522023NE600019</t>
  </si>
  <si>
    <t>DIARIAS CMCC - NACIONAL PARA COLABORADORES</t>
  </si>
  <si>
    <t>154503263522023NE600022</t>
  </si>
  <si>
    <t>DIARIAS CCNH - NACIONAL PARA SERVIDORES</t>
  </si>
  <si>
    <t>23006.001875/2023-79</t>
  </si>
  <si>
    <t>154503263522023NE600007</t>
  </si>
  <si>
    <t>DIARIAS NACIONAIS PARA SERVIDORES - PROGRAD.</t>
  </si>
  <si>
    <t>23006.000037/2023-88</t>
  </si>
  <si>
    <t>154503263522023NE600005</t>
  </si>
  <si>
    <t>DIARIAS NACIONAL PARA SERVIDORES - PROPLADI.</t>
  </si>
  <si>
    <t>16/01/2023</t>
  </si>
  <si>
    <t>23006.000017/2023-15</t>
  </si>
  <si>
    <t>154503263522023NE600003</t>
  </si>
  <si>
    <t>DIARIAS ARI - NACIONAL PARA SERVIDORES</t>
  </si>
  <si>
    <t>154503263522023NE600004</t>
  </si>
  <si>
    <t>DIARIAS ARI - INTERNACIONAL PARA SERVIDORES</t>
  </si>
  <si>
    <t>23006.000039/2023-77</t>
  </si>
  <si>
    <t>154503263522023NE600008</t>
  </si>
  <si>
    <t>DIARIAS NACIONAIS PARA SERVIDORES - PROPG</t>
  </si>
  <si>
    <t>154503263522023NE600009</t>
  </si>
  <si>
    <t>DIARIAS NACIONAIS PARA COLABORADORES - PROPG.</t>
  </si>
  <si>
    <t>23006.000032/2023-55</t>
  </si>
  <si>
    <t>154503263522023NE600024</t>
  </si>
  <si>
    <t>DIARIAS NTI - NACIONAL PARA SERVIDORES</t>
  </si>
  <si>
    <t>23006.002216/2023-50</t>
  </si>
  <si>
    <t>154503263522023NE600010</t>
  </si>
  <si>
    <t>DIARIAS NACIONAL PARA SERVIDORES - SUGEPE</t>
  </si>
  <si>
    <t>EMPENHOS A LIQUIDAR</t>
  </si>
  <si>
    <t>EMPENHOS LIQUIDADOS A PAGAR</t>
  </si>
  <si>
    <t>EMPENHOS PAGOS</t>
  </si>
  <si>
    <t>Dia Emissão</t>
  </si>
  <si>
    <t>COLAR "DATA EMISSÃO" ATÉ "RESULTADO PRIMÁRIO LEI"</t>
  </si>
  <si>
    <t>28/02/2023</t>
  </si>
  <si>
    <t>154503263522023NE600025</t>
  </si>
  <si>
    <t>DIARIAS INTERNACIONAIS PARA SERVIDORES - GABINETE DA REITORIA</t>
  </si>
  <si>
    <t>Unidade Orçamentária</t>
  </si>
  <si>
    <t>26267</t>
  </si>
  <si>
    <t>UNIVERS. FEDERAL DA INTEG. LATINO AMERICANA</t>
  </si>
  <si>
    <t>23006.001427/2023-75</t>
  </si>
  <si>
    <t>154503263522023NE000011</t>
  </si>
  <si>
    <t>PAGAMENTO DE GRATIFICACAO POR ENCARGO DE CURSO OU CONCURSO COM RECURSOS DESCENTRALIZADOS DA UNILA - 2023 2023NC000003</t>
  </si>
  <si>
    <t>FUNCIONAMENTO DE INSTITUICOES FEDERAIS DE ENSINO SUPERIOR - DESPESAS DIVERSAS</t>
  </si>
  <si>
    <t>MC001G01ADN</t>
  </si>
  <si>
    <t>DESCRIÇÃO UO DESCENTRALIZADORA</t>
  </si>
  <si>
    <t>COLAR "UNIDADE ORÇAMENTÁRIA" ATÉ "RESULTADO PRIMÁRIO LEI"</t>
  </si>
  <si>
    <t>RP NAO PROCESSADOS A LIQUIDAR</t>
  </si>
  <si>
    <t>RP NAO PROCESSADOS LIQUIDADOS A PAGAR</t>
  </si>
  <si>
    <t>RP NAO PROCESSADOS PAGO</t>
  </si>
  <si>
    <t>VOBS0N41S1N</t>
  </si>
  <si>
    <t>F9</t>
  </si>
  <si>
    <t>E</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</si>
  <si>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</si>
  <si>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</si>
  <si>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</si>
  <si>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</si>
  <si>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</si>
  <si>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</si>
  <si>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</si>
  <si>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</si>
  <si>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</si>
  <si>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</si>
  <si>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</si>
  <si>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</si>
  <si>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</si>
  <si>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</si>
  <si>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</si>
  <si>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</si>
  <si>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</si>
  <si>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</si>
  <si>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</si>
  <si>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</si>
  <si>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</si>
  <si>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</si>
  <si>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</si>
  <si>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</si>
  <si>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</si>
  <si>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</si>
  <si>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</si>
  <si>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</si>
  <si>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</si>
  <si>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</si>
  <si>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</si>
  <si>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</si>
  <si>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4002</t>
  </si>
  <si>
    <t>ASSISTENCIA AO ESTUDANTE DE ENSINO SUPERIOR - DESPESAS DIVERSAS</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</si>
  <si>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</si>
  <si>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</si>
  <si>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</si>
  <si>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</si>
  <si>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</si>
  <si>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</si>
  <si>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</si>
  <si>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</si>
  <si>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</si>
  <si>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PNAES - DECRETO N. 7.234/2010 - AUXILIO FINANCEIRO A ESTUDANTE</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</si>
  <si>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</si>
  <si>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</si>
  <si>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</si>
  <si>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</si>
  <si>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</si>
  <si>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</si>
  <si>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</si>
  <si>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FOMENTO AS ACOES DE GRADUACAO, POS-GRADUACAO, ENSINO, PESQUISA E EXTENSAO - DESPESAS DIVERSAS</t>
  </si>
  <si>
    <t>6</t>
  </si>
  <si>
    <t>18/02/2022</t>
  </si>
  <si>
    <t>23006.002439/2022-36</t>
  </si>
  <si>
    <t>154503263522022NE400004</t>
  </si>
  <si>
    <t>EDITAL PROAP Nº 01/2022 - AUXILIO ALIMENTACAO EMERGENCIAL.</t>
  </si>
  <si>
    <t>23/06/2022</t>
  </si>
  <si>
    <t>23006.011027/2022-97</t>
  </si>
  <si>
    <t>154503263522022NE400043</t>
  </si>
  <si>
    <t>PROGRAMAS DE AUXILIOS SOCIOECONOMICOS 2022 - AUXILIO PERMANENCIA</t>
  </si>
  <si>
    <t>30/09/2022</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</si>
  <si>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</si>
  <si>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</si>
  <si>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</si>
  <si>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</si>
  <si>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</si>
  <si>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</si>
  <si>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</si>
  <si>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</si>
  <si>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</si>
  <si>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</si>
  <si>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</si>
  <si>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</si>
  <si>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25/11/2022</t>
  </si>
  <si>
    <t>154503263522022NE400059</t>
  </si>
  <si>
    <t>PROGRAMAS DE AUXILIOS SOCIOECONOMICOS 2022 - BOLSA AUXILIO MORADIA.</t>
  </si>
  <si>
    <t>154503263522022NE400060</t>
  </si>
  <si>
    <t>05/12/2022</t>
  </si>
  <si>
    <t>23006.016512/2022-57</t>
  </si>
  <si>
    <t>154503263522022NE000479</t>
  </si>
  <si>
    <t>CONCESSAO DE SUBSIDIO PARA PAGAMENTO DE REFEICOES NO RESTAURANTE UNIVERSITARIO PARA ALUNOS DA GRADUACAO DA UFABC. DECORRENTE DO PROCESSO 23006.003721/2022-31, QUE TRATA DA CONTRATACAO DE EMPRESA PARA PREPARO E FORNECIMENTO DE REFEICAO</t>
  </si>
  <si>
    <t>REAL FOOD ALIMENTACAO LTDA</t>
  </si>
  <si>
    <t>14/12/2022</t>
  </si>
  <si>
    <t>23006.025973/2022-11</t>
  </si>
  <si>
    <t>154503263522022NE000483</t>
  </si>
  <si>
    <t>PROGRAMAS DE AUXILIOS SOCIOECONOMICOS 2022 - AUXILIO ALIMENTACAO</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</si>
  <si>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</si>
  <si>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</si>
  <si>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</si>
  <si>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</si>
  <si>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</si>
  <si>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</si>
  <si>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</si>
  <si>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</si>
  <si>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</si>
  <si>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</si>
  <si>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</si>
  <si>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</si>
  <si>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</si>
  <si>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</si>
  <si>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</si>
  <si>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</si>
  <si>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</si>
  <si>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</si>
  <si>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25/08/2022</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</si>
  <si>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</si>
  <si>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</si>
  <si>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</si>
  <si>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</si>
  <si>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</si>
  <si>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</si>
  <si>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</si>
  <si>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</si>
  <si>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</si>
  <si>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</si>
  <si>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</si>
  <si>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</si>
  <si>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</si>
  <si>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</si>
  <si>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</si>
  <si>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</si>
  <si>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</si>
  <si>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</si>
  <si>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</si>
  <si>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</si>
  <si>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23006.028386/2022-83</t>
  </si>
  <si>
    <t>154503263522022NE400099</t>
  </si>
  <si>
    <t>PROGRAMA DE BOLSAS DE INICIACAO CIENTIFICA.</t>
  </si>
  <si>
    <t>154503263522022NE400100</t>
  </si>
  <si>
    <t>23006.028388/2022-72</t>
  </si>
  <si>
    <t>154503263522022NE400097</t>
  </si>
  <si>
    <t>PROGRAMA DE BOLSAS DE IC PESQUISANDO DESDE O PRIMEIRO DIA - PDPD - EDITAL 11/2022</t>
  </si>
  <si>
    <t>154503263522022NE400098</t>
  </si>
  <si>
    <t>PROGRAMA DE BOLSAS DE IC PESQUISANDO DESDE O PRIMEIRO DIA - PDPD - EDITAL 11/2022.</t>
  </si>
  <si>
    <t>19/05/2022</t>
  </si>
  <si>
    <t>23006.000025/2022-72</t>
  </si>
  <si>
    <t>154503263522022NE400032</t>
  </si>
  <si>
    <t>PROCESSO PARA PAGAMENTO DE BOLSISTAS PARA ATUACAO NA MODALIDADE DE BOLSA DE TREINAMENTO E APOIO TECNICO EM PESQUISA (TATP) PARA ATENDIMENTO AOS NUCLEOS ESTRATEGICOS DE PESQUISA DA UFABC.</t>
  </si>
  <si>
    <t>23006.017366/2022-87</t>
  </si>
  <si>
    <t>154503263522022NE400054</t>
  </si>
  <si>
    <t>EDITAL 12/2022 - CONCESSAO DE BOLSAS DE INICIACAO CIENTIFICA DO PROGRAMA PESQUISANDO DESDE O PRIMEIRO DIA ACOES AFIRMATIVAS - PDPD AF.</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</si>
  <si>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</si>
  <si>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</si>
  <si>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</si>
  <si>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</si>
  <si>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</si>
  <si>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</si>
  <si>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</si>
  <si>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</si>
  <si>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</si>
  <si>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</si>
  <si>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</si>
  <si>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</si>
  <si>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</si>
  <si>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</si>
  <si>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</si>
  <si>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</si>
  <si>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</si>
  <si>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</si>
  <si>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14/07/2022</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</si>
  <si>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</si>
  <si>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</si>
  <si>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</si>
  <si>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</si>
  <si>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</si>
  <si>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</si>
  <si>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</si>
  <si>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</si>
  <si>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</si>
  <si>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</si>
  <si>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</si>
  <si>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</si>
  <si>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</si>
  <si>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</si>
  <si>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</si>
  <si>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</si>
  <si>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</si>
  <si>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</si>
  <si>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</si>
  <si>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</si>
  <si>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23006.022450/2022-12</t>
  </si>
  <si>
    <t>154503263522022NE500245</t>
  </si>
  <si>
    <t>SOLICITACAO DE AUXILIO A ATIVIDADE EXTRASSALA - SAIDA DE CAMPO DA DISCIPLINA BIOMAS BRASILEIROS - TURMA NOTURNO</t>
  </si>
  <si>
    <t>RICARDO HIDEO TANIWAKI</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</si>
  <si>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</si>
  <si>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</si>
  <si>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</si>
  <si>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</si>
  <si>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</si>
  <si>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</si>
  <si>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</si>
  <si>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</si>
  <si>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AUXILIO EVENTOS ESTUDANTIS DE CARATER CIENTIFICO, ACADEMICO OU TECNOLOGICO.</t>
  </si>
  <si>
    <t>LETICIA SANTOS GALHA</t>
  </si>
  <si>
    <t>09/08/2022</t>
  </si>
  <si>
    <t>23006.013639/2022-14</t>
  </si>
  <si>
    <t>154503263522022NE500073</t>
  </si>
  <si>
    <t>AUXILIO EVENTO ESTUDANTIL DE CARATER CIENTIFICO, ACADEMICO E/OU TECNOLOGICO.</t>
  </si>
  <si>
    <t>MARCOS FREITAS PARRA</t>
  </si>
  <si>
    <t>12/09/2022</t>
  </si>
  <si>
    <t>23006.015244/2022-56</t>
  </si>
  <si>
    <t>154503263522022NE500144</t>
  </si>
  <si>
    <t>JOAO VITTOR DE FREITAS FRANCISCO</t>
  </si>
  <si>
    <t>03/10/2022</t>
  </si>
  <si>
    <t>23006.018282/2022-61</t>
  </si>
  <si>
    <t>154503263522022NE500173</t>
  </si>
  <si>
    <t>AUXILIO EVENTOS ESTUDANTIS DE CARATER CIENTIFICO, ACADEMICO OU TECNOLOGICO</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</si>
  <si>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</si>
  <si>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</si>
  <si>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</si>
  <si>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</si>
  <si>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</si>
  <si>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</si>
  <si>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</si>
  <si>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</si>
  <si>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</si>
  <si>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</si>
  <si>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</si>
  <si>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</si>
  <si>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</si>
  <si>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</si>
  <si>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</si>
  <si>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</si>
  <si>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</si>
  <si>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</si>
  <si>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</si>
  <si>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</si>
  <si>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</si>
  <si>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</si>
  <si>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</si>
  <si>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</si>
  <si>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</si>
  <si>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</si>
  <si>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</si>
  <si>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</si>
  <si>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</si>
  <si>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</si>
  <si>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</si>
  <si>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</si>
  <si>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</si>
  <si>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23006.027292/2022-97</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</si>
  <si>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</si>
  <si>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</si>
  <si>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</si>
  <si>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</si>
  <si>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</si>
  <si>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</si>
  <si>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</si>
  <si>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</si>
  <si>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</si>
  <si>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</si>
  <si>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23006.021538/2022-17</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</si>
  <si>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</si>
  <si>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</si>
  <si>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</si>
  <si>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</si>
  <si>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</si>
  <si>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</si>
  <si>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</si>
  <si>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</si>
  <si>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</si>
  <si>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23006.026351/2022-18</t>
  </si>
  <si>
    <t>154503263522022NE400063</t>
  </si>
  <si>
    <t>PAGAMENTO DE BOLSAS PARA DISCENTES PARTICIPANTES DO PROGRAMA DE BOLSISTAS NOS CURSOS DE LINGUAS DA DIVISAO DE IDIOMAS DA UFABC.</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</si>
  <si>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</si>
  <si>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</si>
  <si>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</si>
  <si>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</si>
  <si>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</si>
  <si>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</si>
  <si>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</si>
  <si>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</si>
  <si>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</si>
  <si>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</si>
  <si>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</si>
  <si>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</si>
  <si>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</si>
  <si>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</si>
  <si>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</si>
  <si>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</si>
  <si>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</si>
  <si>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</si>
  <si>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</si>
  <si>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ASSOC NAC DIRIGENTES DAS INST FED DE ENSINO SUPERIOR</t>
  </si>
  <si>
    <t>00PW</t>
  </si>
  <si>
    <t>000A</t>
  </si>
  <si>
    <t>CONTRIBUICAO A ASSOCIACAO NACIONAL DOS DIRIGENTES DAS INSTITUICOES FEDERAIS DE ENSINO SUPERIOR (ANDIFES)</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</si>
  <si>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</si>
  <si>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</si>
  <si>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</si>
  <si>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</si>
  <si>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</si>
  <si>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</si>
  <si>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</si>
  <si>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</si>
  <si>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</si>
  <si>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R.M. AUAR VIDEO TECH</t>
  </si>
  <si>
    <t>23006.017119/2022-81</t>
  </si>
  <si>
    <t>154503263522022NE000482</t>
  </si>
  <si>
    <t>CONTRATACAO DE EMPRESA ESPECIALIZADA PARA A PRESTACAO DE SERVICOS DE MAILING JORNALISTICO E DE DISTRIBUICAO DE RELEASES</t>
  </si>
  <si>
    <t>COMUNIQUE-SE S/A</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</si>
  <si>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</si>
  <si>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</si>
  <si>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</si>
  <si>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</si>
  <si>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</si>
  <si>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</si>
  <si>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</si>
  <si>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</si>
  <si>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</si>
  <si>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</si>
  <si>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</si>
  <si>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</si>
  <si>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</si>
  <si>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ANDREIA SILVA</t>
  </si>
  <si>
    <t>04/08/2021</t>
  </si>
  <si>
    <t>23006.004565/2020-63</t>
  </si>
  <si>
    <t>154503263522021NE000141</t>
  </si>
  <si>
    <t>CONTRATACAO DE EMPRESA ESPECIALIZADA PARA PROMOVER A PUBLICACAO DE MATERIAS LEGAIS EM JORNAIS DE CIRCULACAO NACIONAL PARA A FUNDACAO UNIVERSIDADE FEDERAL DO ABC - UFABC</t>
  </si>
  <si>
    <t>EMPRESA BRASIL DE COMUNICACAO S.A</t>
  </si>
  <si>
    <t>23/03/2022</t>
  </si>
  <si>
    <t>23006.012703/2020-88</t>
  </si>
  <si>
    <t>154503263522022NE000042</t>
  </si>
  <si>
    <t>CONTRATACAO DE EMPRESA PARA AGENCIAMENTO DE TRANSPORTE INTERNACIONAL PARA AS CARGAS IMPORTADAS PELA UFABC</t>
  </si>
  <si>
    <t>DHUAN COMISSARIA DE DESPACHOS ADUANEIROS LTDA</t>
  </si>
  <si>
    <t>23006.000870/2019-42</t>
  </si>
  <si>
    <t>154503263522022NE000044</t>
  </si>
  <si>
    <t>CONTRATACAO DE SERVICO DE DESEMBARACO ADUANEIRO PARA AS CARGAS IMPORTADAS PELA UFABC.</t>
  </si>
  <si>
    <t>ARGUS DESPACHOS ADUANEIROS E LOGISTICA LTDA</t>
  </si>
  <si>
    <t>13/07/2022</t>
  </si>
  <si>
    <t>154503263522022NE000208</t>
  </si>
  <si>
    <t>CONTRATACAO DE EMPRESA ESPECIALIZADA PARA PROMOVER A PUBLICACAO DE MATERIAS LEGAIS EM JORNAIS DE CIRCULACAO NACIONAL PARA A FUNDACAO UNIVERSIDADE FEDERAL DO ABC - UFABC.</t>
  </si>
  <si>
    <t>17/11/2020</t>
  </si>
  <si>
    <t>23006008266202006</t>
  </si>
  <si>
    <t>154503263522020NE000375</t>
  </si>
  <si>
    <t>PROT:110116  PAGAMENTO DE ANUIDADE DO EXERCICIO DE 2020 A CAMBRA DE CAMERC    BRASILCATALUNYA (CAMARA DE COMERCIO BRASIL-CATALUNHA - CCBC)</t>
  </si>
  <si>
    <t>CAMBRA DE COMERC BRASIL-CATALUNYA</t>
  </si>
  <si>
    <t>00OQ</t>
  </si>
  <si>
    <t>0039</t>
  </si>
  <si>
    <t>CONTRIBUICAO A CAMARA DE COMERCIO BRASIL-CATALUNHA (CCBC)</t>
  </si>
  <si>
    <t>22/09/2022</t>
  </si>
  <si>
    <t>23006.004221/2022-16</t>
  </si>
  <si>
    <t>154503263522022NE000308</t>
  </si>
  <si>
    <t>PAGAMENTO DE ANUIDADE DO EXERCICIO DE 2022 A ASSOCIACAO BRASILEIRA DE EDUCACAO INTERNACIONAL (FAUBAI)</t>
  </si>
  <si>
    <t>ASSOCIACAO DE ASSESSORIAS DE INSTITUCOES DE ENSINO SUPE</t>
  </si>
  <si>
    <t>0002</t>
  </si>
  <si>
    <t>CONTRIBUICAO A ASSOCIACAO BRASILEIRA DE EDUCACAO INTERNACIONAL (FAUBAI)</t>
  </si>
  <si>
    <t>05/07/2021</t>
  </si>
  <si>
    <t>23006.000016/2021-09</t>
  </si>
  <si>
    <t>154503263522021NE000115</t>
  </si>
  <si>
    <t>PAGAMENTO DE TAXAS AO INSTITUTO NACIONAL DA PROPRIEDADE INDUSTRIAL - INPI.</t>
  </si>
  <si>
    <t>INSTITUTO NACIONAL DA PROPRIEDADE INDUSTRIAL</t>
  </si>
  <si>
    <t>25/01/2022</t>
  </si>
  <si>
    <t>23006.002332/2020-26</t>
  </si>
  <si>
    <t>154503263522022NE000012</t>
  </si>
  <si>
    <t>CONTRATACAO DE CONSULTORIA ESPECIALIZADA EM PROPRIEDADE INTELECTUAL</t>
  </si>
  <si>
    <t>KASZNAR LEONARDOS BARBOSA COLONNA ROSMAN VIANNA AGENTES</t>
  </si>
  <si>
    <t>28/06/2022</t>
  </si>
  <si>
    <t>23006.010522/2022-89</t>
  </si>
  <si>
    <t>154503263522022NE000192</t>
  </si>
  <si>
    <t>PAGAMENTO DE TAXAS AO INPI - INSTITUTO NACIONAL DA PROPRIEDADE INDUSTRIAL</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</si>
  <si>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</si>
  <si>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</si>
  <si>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</si>
  <si>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</si>
  <si>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</si>
  <si>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</si>
  <si>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</si>
  <si>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</si>
  <si>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</si>
  <si>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</si>
  <si>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</si>
  <si>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23/05/2022</t>
  </si>
  <si>
    <t>154503263522022NE000116</t>
  </si>
  <si>
    <t>24/05/2022</t>
  </si>
  <si>
    <t>23006.001876/2013-41</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</si>
  <si>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</si>
  <si>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</si>
  <si>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</si>
  <si>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</si>
  <si>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</si>
  <si>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</si>
  <si>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</si>
  <si>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</si>
  <si>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</si>
  <si>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PAGAMENTO DE BOLSISTAS PARA ATUACAO NA MODALIDADE DE BOLSA DE TREINAMENTO E APOIO TECNICO EM PESQUISA (TATP) PARA ATENDIMENTO AOS NUCLEOS ESTRATEGICOS DE PESQUISA DA UFABC.</t>
  </si>
  <si>
    <t>20/05/2022</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</si>
  <si>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</si>
  <si>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</si>
  <si>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</si>
  <si>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</si>
  <si>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</si>
  <si>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</si>
  <si>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</si>
  <si>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</si>
  <si>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</si>
  <si>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</si>
  <si>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</si>
  <si>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</si>
  <si>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</si>
  <si>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</si>
  <si>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</si>
  <si>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</si>
  <si>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</si>
  <si>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</si>
  <si>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1444000000</t>
  </si>
  <si>
    <t>23006.019125/2021-91</t>
  </si>
  <si>
    <t>154503263522022NE000066</t>
  </si>
  <si>
    <t>CONTRATACAO DE EMPRESA ESPECIALIZADA PARA PRESTAR SERVICO DE HIGIENIZACAO E LIMPEZA DE MATERIAIS BIBLIOGRAFICOS</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</si>
  <si>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</si>
  <si>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</si>
  <si>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</si>
  <si>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</si>
  <si>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PRIMASOFT INFORMATICA LTDA.</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</si>
  <si>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</si>
  <si>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</si>
  <si>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</si>
  <si>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</si>
  <si>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</si>
  <si>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</si>
  <si>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</si>
  <si>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23006.023030/2022-53</t>
  </si>
  <si>
    <t>154503263522022NE000445</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</si>
  <si>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</si>
  <si>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TARGET ENGENHARIA E CONSULTORIA LTDA.</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</si>
  <si>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</si>
  <si>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</si>
  <si>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</si>
  <si>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</si>
  <si>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OCLC ONLINE COMPUTER LIBRARY CENTER, INC.</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</si>
  <si>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</si>
  <si>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</si>
  <si>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</si>
  <si>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</si>
  <si>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</si>
  <si>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</si>
  <si>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</si>
  <si>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</si>
  <si>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</si>
  <si>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</si>
  <si>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</si>
  <si>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</si>
  <si>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</si>
  <si>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</si>
  <si>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</si>
  <si>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</si>
  <si>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</si>
  <si>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</si>
  <si>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</si>
  <si>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4572</t>
  </si>
  <si>
    <t>CAPACITACAO DE SERVIDORES PUBLICOS FEDERAIS EM PROCESSO DE QUALIFICACAO E REQUALIFICACAO</t>
  </si>
  <si>
    <t>05/09/2022</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</si>
  <si>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</si>
  <si>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</si>
  <si>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</si>
  <si>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</si>
  <si>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</si>
  <si>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</si>
  <si>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</si>
  <si>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</si>
  <si>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</si>
  <si>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</si>
  <si>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</si>
  <si>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</si>
  <si>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</si>
  <si>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FORUM NACIONAL DE GESTORES DE INOVACAO E TRANSFERENCIA</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</si>
  <si>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</si>
  <si>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</si>
  <si>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</si>
  <si>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</si>
  <si>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</si>
  <si>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</si>
  <si>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</si>
  <si>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COMPRAS COMPARTILHADAS - AQUISICAO DE MATERIAIS PARA UTILIZACAO NOS LABORATORIOS DIDATICOS EM AULAS PRATICAS DOS CURSOS DE GRADUACAO.</t>
  </si>
  <si>
    <t>UNIVERSIDADE PROTECAO TREINAMENTO E ENSINO A DISTANCIA</t>
  </si>
  <si>
    <t>23006.024832/2022-81</t>
  </si>
  <si>
    <t>154503263522022NE000538</t>
  </si>
  <si>
    <t>CONTRATACAO DE EMPRESA PARA MINISTRAR O CURSO DE CAPACITACAO SOBRE A LEI 14.133/2021 PARA SERVIDORES DA UFABC NA MODALIDADE IN COMPANY.</t>
  </si>
  <si>
    <t>CONSULTRE CONSULTORIA E TREINAMENTO LTDA</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</si>
  <si>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</si>
  <si>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</si>
  <si>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</si>
  <si>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</si>
  <si>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</si>
  <si>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</si>
  <si>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</si>
  <si>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</si>
  <si>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</si>
  <si>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</si>
  <si>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</si>
  <si>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</si>
  <si>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</si>
  <si>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FUNDACAO DE DESENVOLVIMENTO DA PESQUISA</t>
  </si>
  <si>
    <t>23006.019081/2021-08</t>
  </si>
  <si>
    <t>154503263522021NE000309</t>
  </si>
  <si>
    <t>CONTRATACAO DE FUNDACAO DE APOIO PARA GESTAO ADMINISTRATIVA E FINANCEIRA DO PROJETO GENERO E PODER LOCAL POLITICAS PUBLICAS, ACAO E PARTICIPACAO SOB A COORDENACAO DA PROFESSORA ARLENE MARTINEZ RICOLDI.</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</si>
  <si>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</si>
  <si>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</si>
  <si>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</si>
  <si>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</si>
  <si>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</si>
  <si>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</si>
  <si>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</si>
  <si>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</si>
  <si>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154503263522022NE000369</t>
  </si>
  <si>
    <t>05/05/2022</t>
  </si>
  <si>
    <t>23006.007622/2022-28</t>
  </si>
  <si>
    <t>154503263522022NE000087</t>
  </si>
  <si>
    <t>ACORDO MIS SESC-UFABC 2022</t>
  </si>
  <si>
    <t>SERVICO SOCIAL DO COMERCIO - SESC - ADMINISTRACAO REGIO</t>
  </si>
  <si>
    <t>23006.011941/2021-57</t>
  </si>
  <si>
    <t>154503263522022NE000403</t>
  </si>
  <si>
    <t>ATA SRP PARA AQUISICAO DE EQUIPAMENTOS DE PROTECAO E COMBATE A INCENDIO - EXTINTORES, MANGUEIRAS, ACESSORIOS E SINALIZACAO.</t>
  </si>
  <si>
    <t>GIACOMO RESENDE SEOLIN</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</si>
  <si>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</si>
  <si>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</si>
  <si>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</si>
  <si>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</si>
  <si>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</si>
  <si>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</si>
  <si>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</si>
  <si>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</si>
  <si>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</si>
  <si>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</si>
  <si>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</si>
  <si>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</si>
  <si>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EIRELI</t>
  </si>
  <si>
    <t>154503263522022NE000471</t>
  </si>
  <si>
    <t>CATIONLAB EQUIPAMENTOS E PRODUTOS PARA LABORATORIO EIRE</t>
  </si>
  <si>
    <t>154503263522022NE000472</t>
  </si>
  <si>
    <t>TROIA COMERCIO DE EQUIPAMENTOS DIVERSOS EIRELI</t>
  </si>
  <si>
    <t>154503263522022NE000473</t>
  </si>
  <si>
    <t>REDNOV FERRAMENTAS LTDA.</t>
  </si>
  <si>
    <t>154503263522022NE000474</t>
  </si>
  <si>
    <t>SCHMIDT EQUIPAMENTOS TOPOGRAFICOS LTDA</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</si>
  <si>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</si>
  <si>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</si>
  <si>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</si>
  <si>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</si>
  <si>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</si>
  <si>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</si>
  <si>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</si>
  <si>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</si>
  <si>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SOLAB CIENTIFICA EQUIPAMENTOS PARA LABORATORIOS LTDA</t>
  </si>
  <si>
    <t>154503263522022NE000496</t>
  </si>
  <si>
    <t>RBM DISTRIBUIDORA E COMERCIO LTDA</t>
  </si>
  <si>
    <t>154503263522022NE000497</t>
  </si>
  <si>
    <t>PHOENIX INSTRUMENTAL CIENTIFICA LTDA</t>
  </si>
  <si>
    <t>154503263522022NE000529</t>
  </si>
  <si>
    <t>SUNRISE CSE COMERCIO, SERVICOS E ENGENHARIA LTDA</t>
  </si>
  <si>
    <t>18/08/2022</t>
  </si>
  <si>
    <t>23006.009610/2022-38</t>
  </si>
  <si>
    <t>154503263522022NE000256</t>
  </si>
  <si>
    <t>CONTRATACAO DE SERVICO DE MANUTENCAO CORRETIVA DO ULTRAPURIFICADOR DE AGUA MILLIQ E AQUISICAO DAS PECAS PARA A MANUTENCAO</t>
  </si>
  <si>
    <t>MERCK S/A</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</si>
  <si>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</si>
  <si>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</si>
  <si>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</si>
  <si>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</si>
  <si>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</si>
  <si>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</si>
  <si>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</si>
  <si>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</si>
  <si>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</si>
  <si>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</si>
  <si>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</si>
  <si>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</si>
  <si>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</si>
  <si>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</si>
  <si>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</si>
  <si>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</si>
  <si>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</si>
  <si>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</si>
  <si>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</si>
  <si>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</si>
  <si>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</si>
  <si>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</si>
  <si>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</si>
  <si>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</si>
  <si>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</si>
  <si>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</si>
  <si>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</si>
  <si>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</si>
  <si>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</si>
  <si>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</si>
  <si>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</si>
  <si>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16/09/2022</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</si>
  <si>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</si>
  <si>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</si>
  <si>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</si>
  <si>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</si>
  <si>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</si>
  <si>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</si>
  <si>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</si>
  <si>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</si>
  <si>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</si>
  <si>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24/08/2020</t>
  </si>
  <si>
    <t>23006001864202046</t>
  </si>
  <si>
    <t>154503263522020NE800258</t>
  </si>
  <si>
    <t>PROT:110127  CONTRATACAO DE EMPRESA ESPECIALIZADA PARA PRESTACAO DE SERVICOS  DE LAVANDERIA  PROC ORIGEM: 2020PR00048</t>
  </si>
  <si>
    <t>LAVANDERIA PAULISTA LTDA</t>
  </si>
  <si>
    <t>22/09/2021</t>
  </si>
  <si>
    <t>23006.001864/2020-46</t>
  </si>
  <si>
    <t>154503263522021NE000196</t>
  </si>
  <si>
    <t>CONTRATACAO DE EMPRESA ESPECIALIZADA PARA PRESTACAO DE SERVICOS DE LAVANDERIA</t>
  </si>
  <si>
    <t>15/08/2022</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</si>
  <si>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</si>
  <si>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</si>
  <si>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</si>
  <si>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</si>
  <si>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</si>
  <si>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</si>
  <si>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</si>
  <si>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</si>
  <si>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</si>
  <si>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CLEMENTE VINICIUS LEITE RAMOS 27142819820</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</si>
  <si>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</si>
  <si>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</si>
  <si>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</si>
  <si>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</si>
  <si>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</si>
  <si>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154503263522022NE000396</t>
  </si>
  <si>
    <t>PMA-PRODUCOES E MONTAGENS ARTISTICAS LTDA</t>
  </si>
  <si>
    <t>154503263522022NE000397</t>
  </si>
  <si>
    <t>EXPANSOM PROMOCOES E EVENTOS LTDA</t>
  </si>
  <si>
    <t>29/09/2022</t>
  </si>
  <si>
    <t>23006.002362/2022-02</t>
  </si>
  <si>
    <t>154503263522022NE000328</t>
  </si>
  <si>
    <t>CONTRATACAO DE SERVICOS DE TRADUCAO/INTERPRETACAO DE LIBRAS</t>
  </si>
  <si>
    <t>EDUCATV - PRODUCAO INDEPENDENTE DE RADIO E TV LTDA</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</si>
  <si>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</si>
  <si>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</si>
  <si>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</si>
  <si>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</si>
  <si>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</si>
  <si>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</si>
  <si>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</si>
  <si>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</si>
  <si>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</si>
  <si>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</si>
  <si>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</si>
  <si>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</si>
  <si>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</si>
  <si>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</si>
  <si>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</si>
  <si>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</si>
  <si>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</si>
  <si>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</si>
  <si>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</si>
  <si>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</si>
  <si>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</si>
  <si>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</si>
  <si>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</si>
  <si>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</si>
  <si>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23006.022107/2022-78</t>
  </si>
  <si>
    <t>154503263522022NE000493</t>
  </si>
  <si>
    <t>RECOLHIMENTO DE PSS POR SERVIDOR AFASTADO SEM REMUNERACAO - ERNANI MEIRA VERGINIANO.</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</si>
  <si>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</si>
  <si>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</si>
  <si>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</si>
  <si>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</si>
  <si>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</si>
  <si>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</si>
  <si>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</si>
  <si>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</si>
  <si>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</si>
  <si>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</si>
  <si>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154503263522022NE700246</t>
  </si>
  <si>
    <t>154503263522022NE700247</t>
  </si>
  <si>
    <t>154503263522022NE700249</t>
  </si>
  <si>
    <t>154503263522022NE700251</t>
  </si>
  <si>
    <t>154503263522022NE700252</t>
  </si>
  <si>
    <t>154503263522022NE700253</t>
  </si>
  <si>
    <t>08/12/2020</t>
  </si>
  <si>
    <t>23006000452202099</t>
  </si>
  <si>
    <t>154503263522020NE000415</t>
  </si>
  <si>
    <t>PROT:110116  PAGAMENTO DE ANUIDADE DO EXERCICIO DE 2020 A ASOCIACION DE       UNIVERSIDADES GRUPO MONTEVIDEO (AUGM)</t>
  </si>
  <si>
    <t>ASOCIACION DE UNIVERSIDADES GRUPO MONTEVIDEO - AUGM</t>
  </si>
  <si>
    <t>CONTRIBUICAO A ASSOCIACAO DE UNIVERSIDADES GRUPO MONTEVIDEO (AUGM)</t>
  </si>
  <si>
    <t>154503263522020NE000416</t>
  </si>
  <si>
    <t>RO05</t>
  </si>
  <si>
    <t>CONTRIBUICAO A ASSOCIACION DE UNIVERSIDADES GRUPO MONTEVIDEU (AUGM) - REGRA DE OURO</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</si>
  <si>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</si>
  <si>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</si>
  <si>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</si>
  <si>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</si>
  <si>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</si>
  <si>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</si>
  <si>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</si>
  <si>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</si>
  <si>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MUNICIPIO DE SAO BERNARDO DO CAMPO</t>
  </si>
  <si>
    <t>26/03/2021</t>
  </si>
  <si>
    <t>23006.001714/2015-75</t>
  </si>
  <si>
    <t>154503263522021NE000027</t>
  </si>
  <si>
    <t>CONTRATACAO DE SERVICO DE COLETA DE RESIDUO INFECTANTE DO BIOTERIO DE SAO BERNADO DO CAMPO</t>
  </si>
  <si>
    <t>31/03/2022</t>
  </si>
  <si>
    <t>23006.000896/2020-24</t>
  </si>
  <si>
    <t>154503263522022NE000048</t>
  </si>
  <si>
    <t>CONTRATACAO DE SERVICO DE COLETA DE LIXO INFECTANTE DOS LABORATORIOS E BIOTERIO PARA O CAMPUS SANTO ANDRE</t>
  </si>
  <si>
    <t>SERVICO MUNICIPAL DE SANEAMENTO AMBIENTAL DE SANTO ANDR</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</si>
  <si>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</si>
  <si>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</si>
  <si>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</si>
  <si>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</si>
  <si>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</si>
  <si>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</si>
  <si>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</si>
  <si>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</si>
  <si>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</si>
  <si>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</si>
  <si>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</si>
  <si>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</si>
  <si>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</si>
  <si>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23006.004792/2020-99</t>
  </si>
  <si>
    <t>154503263522022NE000177</t>
  </si>
  <si>
    <t>CONTRATACAO DE EMPRESA ESPECIALIZADA NA PRESTACAO DE SERVICOS DE ACONDICIONAMENTO, COLETA, TRANSPORTE, TRATAMENTO E DESTINACAO FINAL DE RESIDUOS QUIMICOS PRODUZIDOS NAS DEPENDENCIAS DOS CAMPI DA UFABC</t>
  </si>
  <si>
    <t>RECINTEC TECNOLOGIAS AMBIENTAIS LTDA</t>
  </si>
  <si>
    <t>29/06/2022</t>
  </si>
  <si>
    <t>154503263522022NE000194</t>
  </si>
  <si>
    <t>19/09/2022</t>
  </si>
  <si>
    <t>23006.008974/2022-09</t>
  </si>
  <si>
    <t>154503263522022NE000304</t>
  </si>
  <si>
    <t>ATA MATERIAL DE COPA E LIMPEZA</t>
  </si>
  <si>
    <t>A&amp;A GOLD PHARMA INDUSTRIA LTDA</t>
  </si>
  <si>
    <t>23006.003416/2022-49</t>
  </si>
  <si>
    <t>154503263522022NE000514</t>
  </si>
  <si>
    <t>AQUISICAO DE CAFE, ACUCAR E COPOS DESCARTAVEIS</t>
  </si>
  <si>
    <t>DPS GONCALVES INDUSTRIA E COMERCIO DE ALIMENTOS LTDA</t>
  </si>
  <si>
    <t>154503263522022NE000515</t>
  </si>
  <si>
    <t>KAWAN HIDEYUKI HATTANO</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</si>
  <si>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</si>
  <si>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</si>
  <si>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</si>
  <si>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</si>
  <si>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</si>
  <si>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23006.009166/2022-51</t>
  </si>
  <si>
    <t>154503263522022NE000391</t>
  </si>
  <si>
    <t>COMPRAS COMPARTILHADAS - COMPONENTES ELETRONICOS E DIVERSOS</t>
  </si>
  <si>
    <t>A2 ROBOTICS COMERCIO IMPORTACAO E EXPORTACAO LTDA</t>
  </si>
  <si>
    <t>23006.023778/2022-56</t>
  </si>
  <si>
    <t>154503263522022NE000489</t>
  </si>
  <si>
    <t>AQUISICAO DE MATERIAIS DE CONSUMO - COMPONENTES ELETRONICOS E DIVERSOS - ITENS FRACASSADOS NO PREGAO ELETRONICO 73/2022.</t>
  </si>
  <si>
    <t>154503263522022NE000490</t>
  </si>
  <si>
    <t>KEILA DO SOCORRO REBELLO EVANGELISTA 50920057268</t>
  </si>
  <si>
    <t>154503263522022NE000491</t>
  </si>
  <si>
    <t>EVOLUTION COMERCIO DE COMPONENTES ELETRONICOS LTDA</t>
  </si>
  <si>
    <t>04/11/2020</t>
  </si>
  <si>
    <t>23006006314202013</t>
  </si>
  <si>
    <t>154503263522020NE800348</t>
  </si>
  <si>
    <t>PROT:1158  AQUISICAO DE MATERIAIS DE CONSUMO PARA UTILIZACAO NOS LABORATORIOS DIDATICOS  PROC ORIGEM: 2020PR00065</t>
  </si>
  <si>
    <t>PARMAGNANI COMERCIO DE ROUPAS EIRELI</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</si>
  <si>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</si>
  <si>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</si>
  <si>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</si>
  <si>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</si>
  <si>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</si>
  <si>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</si>
  <si>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</si>
  <si>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</si>
  <si>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</si>
  <si>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VEOLIA WATER TECHNOLOGIES BRASIL LTDA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</si>
  <si>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</si>
  <si>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</si>
  <si>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</si>
  <si>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</si>
  <si>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</si>
  <si>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</si>
  <si>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</si>
  <si>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</si>
  <si>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</si>
  <si>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</si>
  <si>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</si>
  <si>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</si>
  <si>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DOCUMENTO DE FORMALIZACAO DA DEMANDA PARA AQUISICAO DE PLASTICOS E VIDRARIAS.</t>
  </si>
  <si>
    <t>MERCOSCIENCE COMERCIAL LTDA</t>
  </si>
  <si>
    <t>154503263522022NE000462</t>
  </si>
  <si>
    <t>NATIVA LAB PRODUTOS LABORATORIAIS EIRELI</t>
  </si>
  <si>
    <t>154503263522022NE000463</t>
  </si>
  <si>
    <t>A C L ASSISTENCIA E COMERCIO DE PRODUTOS PARA LABORATOR</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</si>
  <si>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</si>
  <si>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</si>
  <si>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</si>
  <si>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</si>
  <si>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</si>
  <si>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</si>
  <si>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</si>
  <si>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LIFE TECHNOLOGIES BRASIL COMERCIO E INDUSTRIA DE PRODUT</t>
  </si>
  <si>
    <t>154503263522022NE000316</t>
  </si>
  <si>
    <t>REAG-LAB COMERCIO DE PRODUTOS MEDICOS E HOSPITALARES LT</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</si>
  <si>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</si>
  <si>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</si>
  <si>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</si>
  <si>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</si>
  <si>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</si>
  <si>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</si>
  <si>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</si>
  <si>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</si>
  <si>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BIOCELL BIOTECNOLOGIA LTDA</t>
  </si>
  <si>
    <t>154503263522022NE000527</t>
  </si>
  <si>
    <t>154503263522022NE000528</t>
  </si>
  <si>
    <t>LSC COMERCIAL EIRELI</t>
  </si>
  <si>
    <t>154503263522022NE000530</t>
  </si>
  <si>
    <t>MAKLAB COMERCIAL LTDA</t>
  </si>
  <si>
    <t>154503263522022NE000531</t>
  </si>
  <si>
    <t>MDL SOUZA COMERCIO LTDA</t>
  </si>
  <si>
    <t>154503263522022NE000532</t>
  </si>
  <si>
    <t>MOLECULAR BIOTECNOLOGIA LTDA</t>
  </si>
  <si>
    <t>154503263522022NE000533</t>
  </si>
  <si>
    <t>ORBITAL PRODUTOS PARA LABORATORIOS LTDA</t>
  </si>
  <si>
    <t>154503263522022NE000534</t>
  </si>
  <si>
    <t>PROMEGA BIOTECNOLOGIA DO BRASIL LTDA.</t>
  </si>
  <si>
    <t>154503263522022NE000535</t>
  </si>
  <si>
    <t>REY-GLASS COMERCIAL E SERVICOS LTDA</t>
  </si>
  <si>
    <t>154503263522022NE000536</t>
  </si>
  <si>
    <t>SCIAVICCO COMERCIO INDUSTRIA LTDA</t>
  </si>
  <si>
    <t>154503263522022NE000537</t>
  </si>
  <si>
    <t>SIGMA-ALDRICH BRASIL LTDA</t>
  </si>
  <si>
    <t>18/12/2020</t>
  </si>
  <si>
    <t>23006003497202015</t>
  </si>
  <si>
    <t>154503263522020NE800513</t>
  </si>
  <si>
    <t>PROT:110107  CONTRATACAO DO LICENCIAMENTO TEMPORARIO DO SOFTWARE - INCITES    BENCHMARKING   ANALYTICS  PROC ORIGEM: 2020IN00048</t>
  </si>
  <si>
    <t>CLARIVATE ANALYTICS (US) LLC</t>
  </si>
  <si>
    <t>09/02/2021</t>
  </si>
  <si>
    <t>23006.000882/2020-19</t>
  </si>
  <si>
    <t>154503263522021NE000014</t>
  </si>
  <si>
    <t>AQUISICAO DE HELIO LIQUIDO PARA O ESPECTROMETRO DE RESSONANCIA MAGNETICA NUCLEAR - RMN - DA CEM</t>
  </si>
  <si>
    <t>WHITE MARTINS GASES INDUSTRIAIS LTDA</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</si>
  <si>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</si>
  <si>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</si>
  <si>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</si>
  <si>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</si>
  <si>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</si>
  <si>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</si>
  <si>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</si>
  <si>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</si>
  <si>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</si>
  <si>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</si>
  <si>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</si>
  <si>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</si>
  <si>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</si>
  <si>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</si>
  <si>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</si>
  <si>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</si>
  <si>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</si>
  <si>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</si>
  <si>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</si>
  <si>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</si>
  <si>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</si>
  <si>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QUANTUM DESIGN</t>
  </si>
  <si>
    <t>154503263522022NE000287</t>
  </si>
  <si>
    <t>154503263522022NE000288</t>
  </si>
  <si>
    <t>13/09/2022</t>
  </si>
  <si>
    <t>23006.014508/2022-54</t>
  </si>
  <si>
    <t>154503263522022NE000298</t>
  </si>
  <si>
    <t>IMPORTACAO DE INSUMOS PARA DESENVOLVIMENTO DE PROJETO DE PESQUISA - PROF. RODRIGO BUENO - INTERPRISE - CNPQ.</t>
  </si>
  <si>
    <t>INTERPRISE USA CORPORATION</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</si>
  <si>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</si>
  <si>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</si>
  <si>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</si>
  <si>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</si>
  <si>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</si>
  <si>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</si>
  <si>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</si>
  <si>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</si>
  <si>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</si>
  <si>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</si>
  <si>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</si>
  <si>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</si>
  <si>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</si>
  <si>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</si>
  <si>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23006.014898/2022-62</t>
  </si>
  <si>
    <t>154503263522022NE000509</t>
  </si>
  <si>
    <t>AQUISICAO DE GAS NITROGENIO 5.0 PARA SUPRIR AS DEMANDAS DOS LABORATORIOS DA CENTRAL EXPERIMENTAL MULTIUSUARIOS - CEM.</t>
  </si>
  <si>
    <t>OXIDETONI EQUIPAMENTOS INDUSTRIAIS E MEDICINAIS LTDA</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</si>
  <si>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</si>
  <si>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</si>
  <si>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</si>
  <si>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</si>
  <si>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</si>
  <si>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</si>
  <si>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</si>
  <si>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</si>
  <si>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</si>
  <si>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</si>
  <si>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</si>
  <si>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</si>
  <si>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</si>
  <si>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</si>
  <si>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</si>
  <si>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</si>
  <si>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</si>
  <si>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</si>
  <si>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</si>
  <si>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</si>
  <si>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</si>
  <si>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</si>
  <si>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</si>
  <si>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</si>
  <si>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</si>
  <si>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</si>
  <si>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</si>
  <si>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</si>
  <si>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</si>
  <si>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</si>
  <si>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</si>
  <si>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</si>
  <si>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</si>
  <si>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</si>
  <si>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GDD EDITORA GRAFICA LTDA</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</si>
  <si>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</si>
  <si>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</si>
  <si>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</si>
  <si>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</si>
  <si>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</si>
  <si>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</si>
  <si>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</si>
  <si>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</si>
  <si>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</si>
  <si>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</si>
  <si>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CONTRATACAO DE EMPRESA PARA CONFECCAO DE BANNERS E FAIXAS.</t>
  </si>
  <si>
    <t>GL EDITORA GRAFICA LTDA</t>
  </si>
  <si>
    <t>30/09/2021</t>
  </si>
  <si>
    <t>23006.001105/2019-40</t>
  </si>
  <si>
    <t>154503263522021NE000204</t>
  </si>
  <si>
    <t>SERVICOS GRAFICOS EM IMPRESSAO OFFSET</t>
  </si>
  <si>
    <t>154503263522022NE000337</t>
  </si>
  <si>
    <t>23006.010405/2022-15</t>
  </si>
  <si>
    <t>154503263522022NE000370</t>
  </si>
  <si>
    <t>CONTRATACAO DE EMPRESA PARA CONFECCAO DE BANNERS E FAIXAS</t>
  </si>
  <si>
    <t>A BALLESTA</t>
  </si>
  <si>
    <t>31/05/2021</t>
  </si>
  <si>
    <t>23006.007926/2021-12</t>
  </si>
  <si>
    <t>154503263522021NE000075</t>
  </si>
  <si>
    <t>CONTRATACAO DE SERVICO DE OUTSOURCING ALMOXARIFADO VIRTUAL</t>
  </si>
  <si>
    <t>AUTOPEL AUTOMACAO COMERCIAL E INFORMATICA LTDA.</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</si>
  <si>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</si>
  <si>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</si>
  <si>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</si>
  <si>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</si>
  <si>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</si>
  <si>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</si>
  <si>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</si>
  <si>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</si>
  <si>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</si>
  <si>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</si>
  <si>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</si>
  <si>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</si>
  <si>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</si>
  <si>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</si>
  <si>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</si>
  <si>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</si>
  <si>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11/08/2022</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</si>
  <si>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</si>
  <si>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</si>
  <si>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</si>
  <si>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</si>
  <si>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</si>
  <si>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</si>
  <si>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</si>
  <si>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</si>
  <si>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</si>
  <si>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</si>
  <si>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</si>
  <si>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</si>
  <si>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</si>
  <si>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</si>
  <si>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</si>
  <si>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</si>
  <si>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</si>
  <si>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</si>
  <si>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</si>
  <si>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</si>
  <si>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</si>
  <si>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</si>
  <si>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</si>
  <si>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</si>
  <si>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</si>
  <si>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</si>
  <si>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</si>
  <si>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</si>
  <si>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</si>
  <si>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</si>
  <si>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</si>
  <si>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</si>
  <si>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</si>
  <si>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</si>
  <si>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</si>
  <si>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</si>
  <si>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</si>
  <si>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</si>
  <si>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</si>
  <si>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</si>
  <si>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</si>
  <si>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</si>
  <si>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</si>
  <si>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</si>
  <si>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</si>
  <si>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</si>
  <si>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</si>
  <si>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</si>
  <si>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</si>
  <si>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23006.019096/2021-68</t>
  </si>
  <si>
    <t>154503263522022NE000415</t>
  </si>
  <si>
    <t>REGISTRO DE PRECOS PARA EVENTUAL AQUISICAO DE EQUIPAMENTOS DE PROTECAO INDIVIDUAL E DE RESPOSTA A EMERGENCIA.</t>
  </si>
  <si>
    <t>AMDA SECURITY IMPORTADORA LTDA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</si>
  <si>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</si>
  <si>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</si>
  <si>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</si>
  <si>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</si>
  <si>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</si>
  <si>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</si>
  <si>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</si>
  <si>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</si>
  <si>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</si>
  <si>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</si>
  <si>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</si>
  <si>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</si>
  <si>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</si>
  <si>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</si>
  <si>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</si>
  <si>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</si>
  <si>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</si>
  <si>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ELEVADORES VILLARTA LTDA</t>
  </si>
  <si>
    <t>16/08/2021</t>
  </si>
  <si>
    <t>23006.007292/2020-17</t>
  </si>
  <si>
    <t>154503263522021NE000152</t>
  </si>
  <si>
    <t>CONTRATACAO DE EMPRESA ESPECIALIZADA NA PRESTACAO DE SERVICOS CONTINUADOS DE MANUTENCAO PREVENTIVA E CORRETIVA DE ELEVADORES, PLATAFORMA ELEVATORIA E MONTA-CARGA E ADEQUACAO DE ELEVADORES NOS CAMPI DE SANTO ANDRE E SAO BERNARDO DO CAMPO DA UFABC</t>
  </si>
  <si>
    <t>SANTISTA CONSERVACAO DE ELEVADORES LTDA</t>
  </si>
  <si>
    <t>22/12/2021</t>
  </si>
  <si>
    <t>23006.015830/2021-10</t>
  </si>
  <si>
    <t>154503263522021NE000338</t>
  </si>
  <si>
    <t>CONTRATACAO DE SERVICOS CONTINUOS DE MANUTENCAO PREVENTIVA E CORRETIVA EM GMGS (GRUPOS MOTOR GERADOR) INSTALADOS NAS UNIDADES DA FUNDACAO UNIVERSIDADE FEDERAL DO ABC.</t>
  </si>
  <si>
    <t>UPS TECNOLOGIA LTDA</t>
  </si>
  <si>
    <t>21/02/2022</t>
  </si>
  <si>
    <t>23006.000287/2019-31</t>
  </si>
  <si>
    <t>154503263522022NE000021</t>
  </si>
  <si>
    <t>CONTRATACAO DE EMPRESA PARA PRESTACAO DE SERVICOS DE JARDINAGEM</t>
  </si>
  <si>
    <t>23/02/2022</t>
  </si>
  <si>
    <t>154503263522022NE000025</t>
  </si>
  <si>
    <t>11/03/2022</t>
  </si>
  <si>
    <t>23006.001851/2016-91</t>
  </si>
  <si>
    <t>154503263522022NE000031</t>
  </si>
  <si>
    <t>CONTRATACAO DE SERVICOS DE MANUTENCAO DE SISTEMAS DE AR CONDICIONADO E EXAUSTAO.</t>
  </si>
  <si>
    <t>ENCLIMAR ENGENHARIA DE CLIMATIZACAO LTDA</t>
  </si>
  <si>
    <t>23006.000040/2019-15</t>
  </si>
  <si>
    <t>154503263522022NE000122</t>
  </si>
  <si>
    <t>CONTRATACAO DE PESSOA JURIDICA PARA PRESTACAO DE SERVICOS DE GERENCIAMENTO DO ALMOXARIFADO</t>
  </si>
  <si>
    <t>PEDRO REGINALDO DE ALBERNAZ FARIA E FAGUNDES LTDA</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</si>
  <si>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</si>
  <si>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</si>
  <si>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</si>
  <si>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</si>
  <si>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</si>
  <si>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</si>
  <si>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</si>
  <si>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COBRA SAUDE AMBIENTAL LTDA</t>
  </si>
  <si>
    <t>23006.004338/2022-08</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</si>
  <si>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</si>
  <si>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</si>
  <si>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AIRTEMP CENTRAL DE SERVICOS E COMERCIO DE REFRIGERACAO</t>
  </si>
  <si>
    <t>17/08/2022</t>
  </si>
  <si>
    <t>154503263522022NE000254</t>
  </si>
  <si>
    <t>26/09/2022</t>
  </si>
  <si>
    <t>23006.013560/2022-93</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</si>
  <si>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</si>
  <si>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</si>
  <si>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ALPR - ELEVADORES LTDA</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</si>
  <si>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</si>
  <si>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</si>
  <si>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</si>
  <si>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</si>
  <si>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</si>
  <si>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</si>
  <si>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</si>
  <si>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</si>
  <si>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UNIAO FORTE CONTRA INCENDIO LTDA</t>
  </si>
  <si>
    <t>154503263522021NE000017</t>
  </si>
  <si>
    <t>154503263522022NE000402</t>
  </si>
  <si>
    <t>21/07/2022</t>
  </si>
  <si>
    <t>23006.001382/2014-48</t>
  </si>
  <si>
    <t>154503263522022NE000218</t>
  </si>
  <si>
    <t>CONTRATACAO DE EMPRESA ESPECIALIZADA DE CONSTRUCAO CIVIL PARA EXECUCAO DAS OBRAS DO BLOCO ANEXO DO CAMPUS SANTO ANDRE DA UNIVERSIDADE FEDERAL DO ABC- UFABC</t>
  </si>
  <si>
    <t>MPD ENGENHARIA LTDA.</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</si>
  <si>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</si>
  <si>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</si>
  <si>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</si>
  <si>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</si>
  <si>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</si>
  <si>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</si>
  <si>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</si>
  <si>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</si>
  <si>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</si>
  <si>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</si>
  <si>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</si>
  <si>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</si>
  <si>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</si>
  <si>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</si>
  <si>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</si>
  <si>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</si>
  <si>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</si>
  <si>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</si>
  <si>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</si>
  <si>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</si>
  <si>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</si>
  <si>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</si>
  <si>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23006.018111/2021-51</t>
  </si>
  <si>
    <t>154503263522022NE000253</t>
  </si>
  <si>
    <t>PRESTACAO DE SERVICOS CONTINUOS DE PORTARIA</t>
  </si>
  <si>
    <t>PROGRIDA - PRESTACAO DE SERVICOS LTDA</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</si>
  <si>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</si>
  <si>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</si>
  <si>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</si>
  <si>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</si>
  <si>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</si>
  <si>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</si>
  <si>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</si>
  <si>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</si>
  <si>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</si>
  <si>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</si>
  <si>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LOGICA SEGURANCA E VIGILANCIA LTDA</t>
  </si>
  <si>
    <t>23006.018108/2021-37</t>
  </si>
  <si>
    <t>154503263522022NE000255</t>
  </si>
  <si>
    <t>PRESTACAO DE SERVICOS CONTINUOS DE VIGILANCIA PATRIMONIAL DESARMADA</t>
  </si>
  <si>
    <t>PHERTAS SEGURANCA LTDA</t>
  </si>
  <si>
    <t>23/08/2022</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</si>
  <si>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</si>
  <si>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</si>
  <si>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</si>
  <si>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</si>
  <si>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</si>
  <si>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</si>
  <si>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</si>
  <si>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AQUISICAO DE LICENCA DE SOFTWARE ADS PARA UTILIZACAO EM AULAS PRATICAS DOS CURSOS DE GRADUACAO DO CECS</t>
  </si>
  <si>
    <t>KEYSIGHT TECHNOLOGIES MEDICAO BRASIL LTDA</t>
  </si>
  <si>
    <t>23006.018987/2022-88</t>
  </si>
  <si>
    <t>154503263522022NE000436</t>
  </si>
  <si>
    <t>DOCUMENTO DE FORMALIZACAO DA DEMANDA PARA AQUISICAO DE MATERIAIS TIC S PARA ATIVIDADES AUDIOVISUAIS, DE IMPRESSAO E DE GRAVACAO</t>
  </si>
  <si>
    <t>DOUGLAS CORDEIRO LTDA</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</si>
  <si>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</si>
  <si>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</si>
  <si>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</si>
  <si>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</si>
  <si>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</si>
  <si>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</si>
  <si>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</si>
  <si>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</si>
  <si>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</si>
  <si>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</si>
  <si>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</si>
  <si>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</si>
  <si>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</si>
  <si>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</si>
  <si>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</si>
  <si>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</si>
  <si>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</si>
  <si>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</si>
  <si>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</si>
  <si>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</si>
  <si>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</si>
  <si>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</si>
  <si>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</si>
  <si>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</si>
  <si>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</si>
  <si>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</si>
  <si>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</si>
  <si>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</si>
  <si>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</si>
  <si>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</si>
  <si>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</si>
  <si>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23006.000070/2019-21</t>
  </si>
  <si>
    <t>154503263522021NE000121</t>
  </si>
  <si>
    <t>CONTRATACAO DE EMPRESA DE TELEFONIA FIXA</t>
  </si>
  <si>
    <t>WIRELESS COMM SERVICES LTDA</t>
  </si>
  <si>
    <t>14/10/2021</t>
  </si>
  <si>
    <t>23006.000376/2019-88</t>
  </si>
  <si>
    <t>154503263522021NE000215</t>
  </si>
  <si>
    <t>CONTRATACAO DE SERVICO DE SUPORTE DA CENTRAL TELEFONICA PABX</t>
  </si>
  <si>
    <t>3CORP TECHNOLOGY INFRAESTRUTURA DE TELECOM LTDA.</t>
  </si>
  <si>
    <t>23006.017087/2021-32</t>
  </si>
  <si>
    <t>154503263522021NE000281</t>
  </si>
  <si>
    <t>CONTRATACAO DE ENLACE DE DADOS SA - SBC</t>
  </si>
  <si>
    <t>ALGAR SOLUCOES EM TIC S/A</t>
  </si>
  <si>
    <t>10/01/2022</t>
  </si>
  <si>
    <t>23006.007309/2020-28</t>
  </si>
  <si>
    <t>154503263522022NE000004</t>
  </si>
  <si>
    <t>CONTRATACAO DE EMPRESA ESPECIALIZADA PARA MANUTENCAO DO ICECUBE</t>
  </si>
  <si>
    <t>LCSTECH COMERCIAL LTDA</t>
  </si>
  <si>
    <t>154503263522022NE000002</t>
  </si>
  <si>
    <t>TIM S A</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</si>
  <si>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</si>
  <si>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</si>
  <si>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</si>
  <si>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</si>
  <si>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</si>
  <si>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</si>
  <si>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</si>
  <si>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</si>
  <si>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</si>
  <si>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</si>
  <si>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</si>
  <si>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</si>
  <si>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</si>
  <si>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</si>
  <si>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</si>
  <si>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</si>
  <si>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</si>
  <si>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</si>
  <si>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</si>
  <si>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</si>
  <si>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</si>
  <si>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</si>
  <si>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</si>
  <si>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</si>
  <si>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</si>
  <si>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</si>
  <si>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</si>
  <si>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</si>
  <si>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</si>
  <si>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</si>
  <si>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</si>
  <si>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</si>
  <si>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</si>
  <si>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</si>
  <si>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</si>
  <si>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</si>
  <si>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</si>
  <si>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</si>
  <si>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</si>
  <si>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</si>
  <si>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</si>
  <si>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</si>
  <si>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</si>
  <si>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</si>
  <si>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23006.007205/2020-13</t>
  </si>
  <si>
    <t>154503263522022NE000505</t>
  </si>
  <si>
    <t>LINK DE DADOS REDUNDANTE ENTRE OS CAMPI SANTO ANDRE E SAO BERNARDO</t>
  </si>
  <si>
    <t>MENDEX NETWORKS TELECOMUNICACOES LTDA</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</si>
  <si>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</si>
  <si>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</si>
  <si>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</si>
  <si>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</si>
  <si>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</si>
  <si>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</si>
  <si>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</si>
  <si>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</si>
  <si>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</si>
  <si>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EIRELI</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</si>
  <si>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</si>
  <si>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</si>
  <si>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</si>
  <si>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</si>
  <si>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</si>
  <si>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</si>
  <si>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</si>
  <si>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</si>
  <si>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</si>
  <si>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</si>
  <si>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AQUISICAO DE SUPRIMENTOS DE IMPRESSAO 2022.</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</si>
  <si>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</si>
  <si>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</si>
  <si>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</si>
  <si>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</si>
  <si>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</si>
  <si>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</si>
  <si>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</si>
  <si>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</si>
  <si>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</si>
  <si>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</si>
  <si>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</si>
  <si>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</si>
  <si>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</si>
  <si>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</si>
  <si>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</si>
  <si>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</si>
  <si>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</si>
  <si>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</si>
  <si>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</si>
  <si>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</si>
  <si>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</si>
  <si>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</si>
  <si>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</si>
  <si>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SEGUROS SURA S.A.</t>
  </si>
  <si>
    <t>01/04/2022</t>
  </si>
  <si>
    <t>23006.001270/2019-00</t>
  </si>
  <si>
    <t>154503263522022NE000049</t>
  </si>
  <si>
    <t>CONTRATACAO DE SERVICO DE SEGURO PARA AS CARGAS IMPORTADAS PELA UFABC.</t>
  </si>
  <si>
    <t>SOMPO SEGUROS S.A.</t>
  </si>
  <si>
    <t>27/04/2021</t>
  </si>
  <si>
    <t>23006.000142/2019-31</t>
  </si>
  <si>
    <t>154503263522021NE000043</t>
  </si>
  <si>
    <t>CONTRATACAO DE SEGURO CONTRA ACIDENTES PESSOAIS PARA ESTAGIARIOS DA UFABC</t>
  </si>
  <si>
    <t>18/05/2022</t>
  </si>
  <si>
    <t>154503263522022NE000106</t>
  </si>
  <si>
    <t>15/03/2022</t>
  </si>
  <si>
    <t>154503263522022NE000036</t>
  </si>
  <si>
    <t>12/04/2022</t>
  </si>
  <si>
    <t>23006.001163/2019-73</t>
  </si>
  <si>
    <t>154503263522022NE000059</t>
  </si>
  <si>
    <t>CONTRATACAO DE PESSOA JURIDICA ESPECIALIZADA NA PRESTACAO DOS SERVICOS TERCEIRIZADOS DE CONDUCAO DE VEICULOS AUTOMOTORES PERTENCENTES A FROTA OFICIAL DA UFABC.</t>
  </si>
  <si>
    <t>PLANSUL PLANEJAMENTO E CONSULTORIA EIRELI</t>
  </si>
  <si>
    <t>25/04/2022</t>
  </si>
  <si>
    <t>154503263522022NE000070</t>
  </si>
  <si>
    <t>16/05/2022</t>
  </si>
  <si>
    <t>23006.005733/2020-38</t>
  </si>
  <si>
    <t>154503263522022NE000102</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</si>
  <si>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</si>
  <si>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</si>
  <si>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</si>
  <si>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</si>
  <si>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</si>
  <si>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</si>
  <si>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</si>
  <si>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VIACAO SANTO IGNACIO LTDA</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</si>
  <si>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</si>
  <si>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</si>
  <si>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</si>
  <si>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</si>
  <si>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</si>
  <si>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</si>
  <si>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</si>
  <si>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CDR TRANSPORTES E LOGISTICA INTEGRADA LTDA</t>
  </si>
  <si>
    <t>24/05/2021</t>
  </si>
  <si>
    <t>23006.000009/2019-84</t>
  </si>
  <si>
    <t>154503263522021NE000064</t>
  </si>
  <si>
    <t>CONTRATACAO DE EMPRESA ESPECIALIZADA PARA PRESTACAO DE SERVICOS DE AGENCIAMEN- TO DE VIAGENS PARA VOOS REGULARES DOMESTICOS.</t>
  </si>
  <si>
    <t>ECOS TURISMO LTDA</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</si>
  <si>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</si>
  <si>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</si>
  <si>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</si>
  <si>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</si>
  <si>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</si>
  <si>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</si>
  <si>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</si>
  <si>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</si>
  <si>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</si>
  <si>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</si>
  <si>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CONTRATACAO DE EMPRESA ESPECIALIZADA PARA PRESTACAO DE SERVICOS DE AGENCIAMENTO DE VIAGENS PARA VOOS REGULARES INTERNACIONAIS E DOMESTICOS NAO ATENDIDOS PELAS COMPANHIAS AEREAS CREDENCIADAS PELO MINISTERIO DO PLANEJAMENTO, DESENVOLVIMENTO E GESTAO.</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</si>
  <si>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</si>
  <si>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</si>
  <si>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</si>
  <si>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</si>
  <si>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24901</t>
  </si>
  <si>
    <t>FUNDO NACIONAL DE DESENV.CIENT.E TECNOLOGICO</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</si>
  <si>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</si>
  <si>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</si>
  <si>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</si>
  <si>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2095</t>
  </si>
  <si>
    <t>FOMENTO A PROJETOS DE IMPLANTACAO, RECUPERACAO E MODERNIZACAO DA INFRAESTRUTURA DE PESQUISA DAS INSTITUICOES PUBLICAS (CT-INFRA)</t>
  </si>
  <si>
    <t>1118000000</t>
  </si>
  <si>
    <t>2095V007A14</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</si>
  <si>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</si>
  <si>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</si>
  <si>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</si>
  <si>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</si>
  <si>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</si>
  <si>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</si>
  <si>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</si>
  <si>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</si>
  <si>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2095V007A18</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</si>
  <si>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</si>
  <si>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</si>
  <si>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</si>
  <si>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</si>
  <si>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</si>
  <si>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</si>
  <si>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</si>
  <si>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26101</t>
  </si>
  <si>
    <t>MINISTERIO DA EDUCACAO</t>
  </si>
  <si>
    <t>14/08/2020</t>
  </si>
  <si>
    <t>154503263522020NE800239</t>
  </si>
  <si>
    <t>15R3</t>
  </si>
  <si>
    <t>APOIO A CONSOLIDACAO, REESTRUTURACAO E MODERNIZACAO DAS INSTITUICOES FEDERAIS DE ENSINO SUPERIOR - DESPESAS DIVERSAS</t>
  </si>
  <si>
    <t>1008000000</t>
  </si>
  <si>
    <t>MSS25G41BU7</t>
  </si>
  <si>
    <t>9</t>
  </si>
  <si>
    <t>23006005059202091</t>
  </si>
  <si>
    <t>154503263522020NE800250</t>
  </si>
  <si>
    <t>PROT:110113  CONTRATACAO DE EMPRESA ESPECIALIZADA PARA LOCACAO DE NOTEBOOKS.  PROC ORIGEM: 2020DI00027</t>
  </si>
  <si>
    <t>SISTEMAS CONVEX LOCACOES DE PRODUTOS DE INFORMATICA LTD</t>
  </si>
  <si>
    <t>MSS45G35PRN</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</si>
  <si>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</si>
  <si>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</si>
  <si>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</si>
  <si>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</si>
  <si>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</si>
  <si>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1000A0008U</t>
  </si>
  <si>
    <t>154503263522021NE000331</t>
  </si>
  <si>
    <t>154503263522021NE000332</t>
  </si>
  <si>
    <t>154503263522022NE000193</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</si>
  <si>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</si>
  <si>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</si>
  <si>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</si>
  <si>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</si>
  <si>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</si>
  <si>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154503263522022NE000548</t>
  </si>
  <si>
    <t>CONTRATACAO DE EMPRESA ESPECIALIZADA DE CONSTRUCAO CIVIL PARA EXECUCAO DAS OBRAS DO BLOCO ANEXO DO CAMPUS SANTO ANDRE DA UNIVERSIDADE FEDERAL DO ABC- UFABC NOTA DE CREDITO 2022NC003124 NUMERO DE TRANSFERENCIA 696263</t>
  </si>
  <si>
    <t>26262</t>
  </si>
  <si>
    <t>UNIVERSIDADE FEDERAL DE SAO PAULO</t>
  </si>
  <si>
    <t>154503263522021NE000277</t>
  </si>
  <si>
    <t>7</t>
  </si>
  <si>
    <t>23006.015705/2021-18</t>
  </si>
  <si>
    <t>154503263522021NE000328</t>
  </si>
  <si>
    <t>CONTRATACAO DE EMPRESAS ESPECIALIZADAS DE CONSTRUCAO CIVIL PARA EXECUCAO DE OBRAS DE INFRAESTRUTURA PARA COMPLEMENTACAO DO ENTORNO DO CAMPUS SANTO ANDRE DA UFABC.</t>
  </si>
  <si>
    <t>MUDE CONSTRUTORA E INCORPORADORA LTDA</t>
  </si>
  <si>
    <t>154503263522022NE000219</t>
  </si>
  <si>
    <t>CONTRATACAO DE EMPRESA ESPECIALIZADA DE CONSTRUCAO CIVIL PARA EXECUCAO DAS OBRAS DO BLOCO ANEXO DO CAMPUS SANTO ANDRE DA UNIVERSIDADE FEDERAL DO ABC- UFABC - 2022NC000018</t>
  </si>
  <si>
    <t>08/09/2022</t>
  </si>
  <si>
    <t>154503263522022NE000286</t>
  </si>
  <si>
    <t>NOTA DE CREDITO 2022NC000018 -  CONTRATACAO DE EMPRESAS ESPECIALIZADAS DE CONSTRUCAO CIVIL PARA EXECUCAO DE OBRAS DE INFRAESTRUTURA PARA COMPLEMENTACAO DO ENTORNO DO CAMPUS SANTO ANDRE DA UFABC.</t>
  </si>
  <si>
    <t>13/10/2022</t>
  </si>
  <si>
    <t>23006.013645/2022-71</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</si>
  <si>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</si>
  <si>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</si>
  <si>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</si>
  <si>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23006.018510/2022-01</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</si>
  <si>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</si>
  <si>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</si>
  <si>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</si>
  <si>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</si>
  <si>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</si>
  <si>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</si>
  <si>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26291</t>
  </si>
  <si>
    <t>FUND.COORD.DE APERF.DE PESSOAL NIVEL SUPERIOR</t>
  </si>
  <si>
    <t>11/11/2020</t>
  </si>
  <si>
    <t>23006000009201984</t>
  </si>
  <si>
    <t>154503263522020NE800388</t>
  </si>
  <si>
    <t>PROT:110106  CONTRATACAO DE EMPRESA DE AGENCIAMENTO DE VIAGENS - REPASSE VOOS INTERNACIONAIS - PROAP/CAPES  PROC ORIGEM: 2019PR00006</t>
  </si>
  <si>
    <t>0487</t>
  </si>
  <si>
    <t>CONCESSAO DE BOLSAS DE ESTUDO NO PAIS</t>
  </si>
  <si>
    <t>1000A00237</t>
  </si>
  <si>
    <t>OCCCUO9414N</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</si>
  <si>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</si>
  <si>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</si>
  <si>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</si>
  <si>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</si>
  <si>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</si>
  <si>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20RJ</t>
  </si>
  <si>
    <t>0004</t>
  </si>
  <si>
    <t>EDUCACAO BASICA A DISTANCIA - SISTEMA UNIVERSIDADE ABERTA DO BRASIL (UAB)</t>
  </si>
  <si>
    <t>1000A00238</t>
  </si>
  <si>
    <t>MCC62G22EDN</t>
  </si>
  <si>
    <t>03/11/2021</t>
  </si>
  <si>
    <t>154503263522021NE000239</t>
  </si>
  <si>
    <t>09/11/2021</t>
  </si>
  <si>
    <t>154503263522021NE000242</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</si>
  <si>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</si>
  <si>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</si>
  <si>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</si>
  <si>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</si>
  <si>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</si>
  <si>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</si>
  <si>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</si>
  <si>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</si>
  <si>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</si>
  <si>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</si>
  <si>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30/05/2022</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</si>
  <si>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</si>
  <si>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</si>
  <si>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</si>
  <si>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</si>
  <si>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09/06/2022</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</si>
  <si>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</si>
  <si>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</si>
  <si>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</si>
  <si>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</si>
  <si>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14/06/2022</t>
  </si>
  <si>
    <t>23006.010847/2022-61</t>
  </si>
  <si>
    <t>154503263522022NE500037</t>
  </si>
  <si>
    <t>SOLICITACAO DE AUXILIO-EVENTO PARA DISCENTE ISABELLA MARIA CASSIMIRO FIGUEIREDO PARA PARTICIPACAO EM PESQUISA DE CAMPO.  2022NC000044  Nº TRANSFERENCIA: 697377.</t>
  </si>
  <si>
    <t>ISABELLA MARIA CASSIMIRO FIGUEIREDO</t>
  </si>
  <si>
    <t>21/06/2022</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</si>
  <si>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</si>
  <si>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</si>
  <si>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</si>
  <si>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</si>
  <si>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23006.010490/2022-11</t>
  </si>
  <si>
    <t>154503263522022NE500047</t>
  </si>
  <si>
    <t>SOLICITACAO DE AUXILIO-EVENTO PARA DISCENTES DO PPG DO NMA PARA PARTICIPACAO NO EVENTO 23RD INTERNATIONAL CONFERENCE ON SOLID STATE IONICS (SSI 23) 2022NC000044 Nº TRANSF. 697377</t>
  </si>
  <si>
    <t>23006.015760/2022-81</t>
  </si>
  <si>
    <t>154503263522022NE500098</t>
  </si>
  <si>
    <t>SOLICITACAO DE AUXILIO FINANCEIRO PARA DISCENTE ISABELLA MARTINS LOURENCO PARA PARTICIPACAO EM EVENTO JORNADA DE JOVENES INVESTIGADORES.</t>
  </si>
  <si>
    <t>ISABELLA MARTINS LOURENCO</t>
  </si>
  <si>
    <t>23006.016448/2022-12</t>
  </si>
  <si>
    <t>154503263522022NE500103</t>
  </si>
  <si>
    <t>SOLICITACAO DE AUXILIO-EVENTO PARA A DISCENTE AMANDA YUMI AMBRIOLA OKU REFERENTE AO EVENTO 3RD FALAN CONGRESS.  2022NC000044  N. TRANSF. 697377 TED: 8339.</t>
  </si>
  <si>
    <t>AMANDA YUMI AMBRIOLA OKU</t>
  </si>
  <si>
    <t>22/08/2022</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</si>
  <si>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</si>
  <si>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</si>
  <si>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</si>
  <si>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</si>
  <si>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</si>
  <si>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</si>
  <si>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</si>
  <si>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</si>
  <si>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</si>
  <si>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</si>
  <si>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</si>
  <si>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</si>
  <si>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</si>
  <si>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</si>
  <si>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</si>
  <si>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</si>
  <si>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</si>
  <si>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</si>
  <si>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</si>
  <si>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</si>
  <si>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</si>
  <si>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23006.019038/2022-15</t>
  </si>
  <si>
    <t>154503263522022NE500169</t>
  </si>
  <si>
    <t>SOLICITACAO AUXILIO FINANCEIRO AOS DISCENTES DO PPG - INF - PARA O EVENTO CLAIB E CBEB 2022. 2022NC000044 Nº TRANS. 697377 TED: 8339</t>
  </si>
  <si>
    <t>23006.017003/2022-41</t>
  </si>
  <si>
    <t>154503263522022NE500172</t>
  </si>
  <si>
    <t>SOLICITACAO DE AUXILIO PARA TAXA DE INSCRICAO - DOCENTES - XIX ENCONTRO DA ANPOF - 2022 2022NC000044 Nº TRANSF. 697377 TED: 8339</t>
  </si>
  <si>
    <t>10/10/2022</t>
  </si>
  <si>
    <t>23006.014819/2022-13</t>
  </si>
  <si>
    <t>154503263522022NE500201</t>
  </si>
  <si>
    <t>SOLICITACAO DE AUXILIO PARA TAXA DE INSCRICAO DOCENTE VANESSA LUCENA EMPINOTTI  IV CONGRESSO LATINOAMERICANO DE ECOLOGIA POLITICA. 2022NC000044 Nº TRANSF. 697377 TED: 8339</t>
  </si>
  <si>
    <t>VANESSA LUCENA EMPINOTTI</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</si>
  <si>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</si>
  <si>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</si>
  <si>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</si>
  <si>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</si>
  <si>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</si>
  <si>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</si>
  <si>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</si>
  <si>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</si>
  <si>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</si>
  <si>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</si>
  <si>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</si>
  <si>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</si>
  <si>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</si>
  <si>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</si>
  <si>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</si>
  <si>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</si>
  <si>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</si>
  <si>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</si>
  <si>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</si>
  <si>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</si>
  <si>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</si>
  <si>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</si>
  <si>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</si>
  <si>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</si>
  <si>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JOSE CALIXTO LOPES JUNIOR</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</si>
  <si>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</si>
  <si>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</si>
  <si>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</si>
  <si>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</si>
  <si>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</si>
  <si>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</si>
  <si>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</si>
  <si>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</si>
  <si>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</si>
  <si>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154503263522022NE000543</t>
  </si>
  <si>
    <t>154503263522022NE000544</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</si>
  <si>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</si>
  <si>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</si>
  <si>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</si>
  <si>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</si>
  <si>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</si>
  <si>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</si>
  <si>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</si>
  <si>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</si>
  <si>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</si>
  <si>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</si>
  <si>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</si>
  <si>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</si>
  <si>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</si>
  <si>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</si>
  <si>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</si>
  <si>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</si>
  <si>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</si>
  <si>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</si>
  <si>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</si>
  <si>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</si>
  <si>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</si>
  <si>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</si>
  <si>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</si>
  <si>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</si>
  <si>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</si>
  <si>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</si>
  <si>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M20RKG0111N</t>
  </si>
  <si>
    <t>06/03/2023</t>
  </si>
  <si>
    <t>23006.004946/2023-95</t>
  </si>
  <si>
    <t>PAGAMENTO DE GRATIFICACAO POR ENCARGO DE CURSO OU CONCURSO COM RECURSO DESCENTRALIZADO - UFSC (UNIVERSIDADE FEDERAL DE SANTA CATARINA) 2023</t>
  </si>
  <si>
    <t>09/03/2023</t>
  </si>
  <si>
    <t>23006.005047/2023-18</t>
  </si>
  <si>
    <t>CONCESSAO DE BOLSAS PARA AS ACOES DO PAAE E PAAC 2023 - EDITAL Nº 4/2023 - PROEC.</t>
  </si>
  <si>
    <t>339018</t>
  </si>
  <si>
    <t>170588</t>
  </si>
  <si>
    <t>23006.004662/2023-07</t>
  </si>
  <si>
    <t>BOLSA PROJETO DE MELHORIA DO ENSINO NA GRADUACAO - PMEG/2023.</t>
  </si>
  <si>
    <t>23006.001283/2023-57</t>
  </si>
  <si>
    <t>CONTRATACAO DE AFILIACAO DO SISTEMA DE BIBLIOTECAS DA UFABC (SISBI-UFABC) A ASSOCIACAO BRASILEIRA DE EDITORES CIENTIFICOS, CONFORME CONDICOES, QUANTIDADES E EXIGENCIAS ESTABELECIDAS NESTE PROCESSO.</t>
  </si>
  <si>
    <t xml:space="preserve"> 23006.028380/2022-1</t>
  </si>
  <si>
    <t>08/03/2023</t>
  </si>
  <si>
    <t>23006.005043/2023-21</t>
  </si>
  <si>
    <t>CONCESSAO DE BOLSAS PARA A ACAO REVISTA CONECTADAS - EDITAL Nº 7/2023 - PROEC.</t>
  </si>
  <si>
    <t>02/03/2023</t>
  </si>
  <si>
    <t>23006.026616/2022-70</t>
  </si>
  <si>
    <t>03/03/2023</t>
  </si>
  <si>
    <t>23006.000322/2023-07</t>
  </si>
  <si>
    <t>IMPORTACAO DE CROMATOGRAFO DE IONS PARA UTILIZACAO NO PROJETO DE PESQUISA INTITULADO CRIACAO DA REDE MCTI DE MONITORAMENTO DE COVID-19 EM AGUAS RESIDUAIS, DEVIDAMENTE APROVADO PELO CNPQ, RECURSO EXTERNO COM REEMBOLSO.</t>
  </si>
  <si>
    <t>23006.004320/2023-89</t>
  </si>
  <si>
    <t>154503263522023PE410905</t>
  </si>
  <si>
    <t>CONTRATACAO DE SERVICOS DE MAESTRO PARA REGENCIA DE CORO, PARA ATENDIMENTO DO PROJETO CULTURAL CORO DA UFABC 2023</t>
  </si>
  <si>
    <t>23006.001629/2023-17</t>
  </si>
  <si>
    <t>154503263522023NE400004</t>
  </si>
  <si>
    <t>PAGAMENTOS REFERENTES AO PROCESSO 23006.012322/2021-80 - EDITAL PROAP Nº 19/2021 - AUXILIO ALIMENTACAO EXCEPCIONAL.</t>
  </si>
  <si>
    <t>23006.000307/2023-51</t>
  </si>
  <si>
    <t>154503263522023NE500002</t>
  </si>
  <si>
    <t>NICOLAS BERNARDO MATOS</t>
  </si>
  <si>
    <t>23006.001514/2023-22</t>
  </si>
  <si>
    <t>154503263522023NE500001</t>
  </si>
  <si>
    <t>ISAC ANTONIO AZEVEDO CASTRO</t>
  </si>
  <si>
    <t>154503263522023NE000048</t>
  </si>
  <si>
    <t>CONTRATACAO DE EMPRESA PARA AGENCIAMENTO DE TRANSPORTE INTERNACIONAL PARA AS CARGAS IMPORTADAS PELA UFABC.</t>
  </si>
  <si>
    <t>154503263522023NE000047</t>
  </si>
  <si>
    <t>FUNDACAO PARA O VESTIBULAR DA UNIVERSIDADE ESTADUAL PAU</t>
  </si>
  <si>
    <t>154503263522023NE700043</t>
  </si>
  <si>
    <t>FOLHA DE PAGAMENTO DE FEVEREIRO/2023</t>
  </si>
  <si>
    <t>23006.003565/2023-99</t>
  </si>
  <si>
    <t>154503263522023NE000049</t>
  </si>
  <si>
    <t>REPASSE MENSAL DE VALORES PER CAPITA A GEAP - FEVEREIRO/2023</t>
  </si>
  <si>
    <t>154503263522023NE000050</t>
  </si>
  <si>
    <t>PAGAMENTO DE INSCRICAO DE SERVIDORES DA ASSESSORIA DE RELACOES INTERNACIONAIS NO EVENTO NAFSA 2023 ANNUAL CONFERENCE E EXPO</t>
  </si>
  <si>
    <t>NAFSA: ASSOCIATION OF INTERNATIONAL EDUCATORS</t>
  </si>
  <si>
    <t>154503263522023NE000054</t>
  </si>
  <si>
    <t>PARTICIPACAO DA EDITORA DA UFABC NO EVENTO FESTA DO LIVRO DA UFMG, EDICAO 2023.</t>
  </si>
  <si>
    <t>ASSOCIACAO BRASILEIRA DAS EDITORAS UNIVERSITARIAS</t>
  </si>
  <si>
    <t>154503263522023NE000051</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</si>
  <si>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</si>
  <si>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154503263522023NE000053</t>
  </si>
  <si>
    <t>154503263522023NE000052</t>
  </si>
  <si>
    <t>SEGER COMERCIAL IMPORTADORA E EXPORTADORA S.A.</t>
  </si>
  <si>
    <t>23006.000036/2023-33</t>
  </si>
  <si>
    <t>154503263522023NE600026</t>
  </si>
  <si>
    <t>DIARIAS PROEC - NACIONAL PARA SERVIDORES</t>
  </si>
  <si>
    <t>154503263522023NE600027</t>
  </si>
  <si>
    <t>DIARIAS PROEC - NACIONAL PARA COLABORADORES</t>
  </si>
  <si>
    <t>NAO SE APLICA</t>
  </si>
  <si>
    <t>'-9</t>
  </si>
  <si>
    <t>26246</t>
  </si>
  <si>
    <t>UNIVERSIDADE FEDERAL DE SANTA CATARINA</t>
  </si>
  <si>
    <t>CRÉDITO PRÉ-EMPENHADO</t>
  </si>
  <si>
    <t>10/03/2023</t>
  </si>
  <si>
    <t>23006.005044/2023-76</t>
  </si>
  <si>
    <t>CONCESSAO DE BOLSAS PARA A ACAO ESCOLA PREPARATORIA DA UFABC - INSTRUTORES- EDITAL Nº 3/2023 - PROEC.</t>
  </si>
  <si>
    <t>23006.004167/2023-90</t>
  </si>
  <si>
    <t>AUXILIO A EVENTOS ESTUDANTIS DE CARATER CIENTIFICO, ACADEMICO OU TECNOLOGICO - ¿ENCONTROS NACIONAIS DA ASSOCIACAO NACIONAL DE POS-GRADUACAO E PESQUISA EM PLANEJAMENTO URBANO E REGIONAL¿ ¿ ENANPUR 40 ANOS: NOVOS TEMPOS, NOVOS DESAFIOS EM UM BRASIL DIVERSO.¿</t>
  </si>
  <si>
    <t>13/03/2023</t>
  </si>
  <si>
    <t>23006.003760/2023-19</t>
  </si>
  <si>
    <t>23006.005196/2023-79</t>
  </si>
  <si>
    <t>154503263522023PE411205</t>
  </si>
  <si>
    <t>PAGAMENTO DE BOLSAS DE TUTORIA PARA OS CURSOS DE CAPACITACAO DO NETEL - FTEAD, DOCENCIA COM TECNOLOGIAS</t>
  </si>
  <si>
    <t>23006.001280/2023-13</t>
  </si>
  <si>
    <t>154503263522023PE411704</t>
  </si>
  <si>
    <t>CONTRATACAO DE SERVICO DE ASSINATURA ONLINE A PLATAFORMA PRESSREADER, PARA ACESSO SIMULTANEO ILIMITADO VIA IP, DE SEU ACERVO DE JORNAIS, REVISTAS E PERIODICOS NACIONAIS E INTERNACIONAIS, PARA TODA A COMUNIDADE ACADEMICA DA UNIVERSIDADE FEDERAL DO ABC ¿ UFABC.</t>
  </si>
  <si>
    <t>23006.001676/2023-61</t>
  </si>
  <si>
    <t>154503263522023PE412002</t>
  </si>
  <si>
    <t>AQUISICAO DE REAGENTES (ITENS CANCELADOS DE 2022) PARA OS CURSOS DE GRADUACAO DA FUNDACAO UNIVERSIDADE FEDERAL DO ABC  UFABC.</t>
  </si>
  <si>
    <t>23006.000087/2021-01</t>
  </si>
  <si>
    <t>CARTAO PESQUISADOR - SOLICITACAO Nº 01/2021 PARA ATENDIMENTO AS DEMANDAS DO PROJETO CENTRAL EXPERIMENTAL MULTIUSUARIO - CEM</t>
  </si>
  <si>
    <t>23006.004667/2023-21</t>
  </si>
  <si>
    <t>154503263522023PE411605</t>
  </si>
  <si>
    <t>CONTRATACAO DE 4 LICENCAS DE ACESSO A PLATAFORMA STREAMYARD.</t>
  </si>
  <si>
    <t>154503263522023NE000056</t>
  </si>
  <si>
    <t>ASSOCIACAO BRASILEIRA DE EDITORES CIENTIFICOS</t>
  </si>
  <si>
    <t>0028</t>
  </si>
  <si>
    <t>CONTRIBUICAO A ASSOCIACAO BRASILEIRA DE EDITORES CIENTIFICOS (ABEC)</t>
  </si>
  <si>
    <t>154503263522023NE000055</t>
  </si>
  <si>
    <t>14/03/2023</t>
  </si>
  <si>
    <t>23006.000020/2023-21</t>
  </si>
  <si>
    <t>154503263522023NE600029</t>
  </si>
  <si>
    <t>DIARIAS AUDITORIA - NACIONAL PARA SERVIDORES</t>
  </si>
  <si>
    <t>154503263522023NE600030</t>
  </si>
  <si>
    <t>DIARIAS CECS - INTERNACIONAL PARA SERVIDORES</t>
  </si>
  <si>
    <t>154503263522023NE600031</t>
  </si>
  <si>
    <t>DIARIAS CECS - NACIONAL PARA COLABORADORES</t>
  </si>
  <si>
    <t>23006.005429/2023-33</t>
  </si>
  <si>
    <t>154503263522023NE600028</t>
  </si>
  <si>
    <t>DIARIAS PROAP - NACIONAL PARA COLABORADORES</t>
  </si>
  <si>
    <t>154503263522023NE000057</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</si>
  <si>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</si>
  <si>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</si>
  <si>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</si>
  <si>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</si>
  <si>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</si>
  <si>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</si>
  <si>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</si>
  <si>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</si>
  <si>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</si>
  <si>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</si>
  <si>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</si>
  <si>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</si>
  <si>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</si>
  <si>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</si>
  <si>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</si>
  <si>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</si>
  <si>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</si>
  <si>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</si>
  <si>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</si>
  <si>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</si>
  <si>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</si>
  <si>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</si>
  <si>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</si>
  <si>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</si>
  <si>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</si>
  <si>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</si>
  <si>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</si>
  <si>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</si>
  <si>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</si>
  <si>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</si>
  <si>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</si>
  <si>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</si>
  <si>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</si>
  <si>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</si>
  <si>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</si>
  <si>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</si>
  <si>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</si>
  <si>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</si>
  <si>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</si>
  <si>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</si>
  <si>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</si>
  <si>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</si>
  <si>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</si>
  <si>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</si>
  <si>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</si>
  <si>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</si>
  <si>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</si>
  <si>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</si>
  <si>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</si>
  <si>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</si>
  <si>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</si>
  <si>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</si>
  <si>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</si>
  <si>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</si>
  <si>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</si>
  <si>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</si>
  <si>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</si>
  <si>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</si>
  <si>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</si>
  <si>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</si>
  <si>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</si>
  <si>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</si>
  <si>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</si>
  <si>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</si>
  <si>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</si>
  <si>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</si>
  <si>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</si>
  <si>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</si>
  <si>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</si>
  <si>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</si>
  <si>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</si>
  <si>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</si>
  <si>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</si>
  <si>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</si>
  <si>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</si>
  <si>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</si>
  <si>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</si>
  <si>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</si>
  <si>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</si>
  <si>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</si>
  <si>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</si>
  <si>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</si>
  <si>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</si>
  <si>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</si>
  <si>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</si>
  <si>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</si>
  <si>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</si>
  <si>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</si>
  <si>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</si>
  <si>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</si>
  <si>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</si>
  <si>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</si>
  <si>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</si>
  <si>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</si>
  <si>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</si>
  <si>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</si>
  <si>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</si>
  <si>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</si>
  <si>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</si>
  <si>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</si>
  <si>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</si>
  <si>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</si>
  <si>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</si>
  <si>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</si>
  <si>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</si>
  <si>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</si>
  <si>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</si>
  <si>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</si>
  <si>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</si>
  <si>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</si>
  <si>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</si>
  <si>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</si>
  <si>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</si>
  <si>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</si>
  <si>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</si>
  <si>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</si>
  <si>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</si>
  <si>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</si>
  <si>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M</t>
  </si>
  <si>
    <t>G21</t>
  </si>
  <si>
    <t>G20</t>
  </si>
  <si>
    <t>G22</t>
  </si>
  <si>
    <t>V</t>
  </si>
  <si>
    <t>N20</t>
  </si>
  <si>
    <t>N21</t>
  </si>
  <si>
    <t>N01</t>
  </si>
  <si>
    <t>Descrição SUBAÇÃO</t>
  </si>
  <si>
    <t>COLAR PI e separar colunas SUBAÇÃO / AEO</t>
  </si>
  <si>
    <t>G23</t>
  </si>
  <si>
    <t>O</t>
  </si>
  <si>
    <t>U23</t>
  </si>
  <si>
    <t>'</t>
  </si>
  <si>
    <t>G19</t>
  </si>
  <si>
    <t>T19</t>
  </si>
  <si>
    <t>U19</t>
  </si>
  <si>
    <t>G01</t>
  </si>
  <si>
    <t>O19</t>
  </si>
  <si>
    <t>O21</t>
  </si>
  <si>
    <t>N95</t>
  </si>
  <si>
    <t>N41</t>
  </si>
  <si>
    <t>CUSTEIO ou INVESTIMENTO?</t>
  </si>
  <si>
    <t>FONTE/ORIGEM dos recursos CUSTEIO</t>
  </si>
  <si>
    <t>FONTE/ORIGEM dos recursos INVESTIMENTO</t>
  </si>
  <si>
    <t>LOA 2023 UFABC - Fonte TESOURO RP2</t>
  </si>
  <si>
    <t>LOA 2023 UNIFESP - EMENDA PARLAMENTAR BANCADA DEPUTADOS ESTADO DE SÃO PAULO (cota UFABC)</t>
  </si>
  <si>
    <t>SUBTOTAL EMENDAS BANCADA + LOA 2023 MEC</t>
  </si>
  <si>
    <t>Distribuição 2023 LOA 100%</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</si>
  <si>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</si>
  <si>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</si>
  <si>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</si>
  <si>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</si>
  <si>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</si>
  <si>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</si>
  <si>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</si>
  <si>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</si>
  <si>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</si>
  <si>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</si>
  <si>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</si>
  <si>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</si>
  <si>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</si>
  <si>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</si>
  <si>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</si>
  <si>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</si>
  <si>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</si>
  <si>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</si>
  <si>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</si>
  <si>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</si>
  <si>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</si>
  <si>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</si>
  <si>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</si>
  <si>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</si>
  <si>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</si>
  <si>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</si>
  <si>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</si>
  <si>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</si>
  <si>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</si>
  <si>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</si>
  <si>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</si>
  <si>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</si>
  <si>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</si>
  <si>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</si>
  <si>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</si>
  <si>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</si>
  <si>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</si>
  <si>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</si>
  <si>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</si>
  <si>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</si>
  <si>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</si>
  <si>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</si>
  <si>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</si>
  <si>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</si>
  <si>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</si>
  <si>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</si>
  <si>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</si>
  <si>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</si>
  <si>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</si>
  <si>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</si>
  <si>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</si>
  <si>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</si>
  <si>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</si>
  <si>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</si>
  <si>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</si>
  <si>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</si>
  <si>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</si>
  <si>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</si>
  <si>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</si>
  <si>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</si>
  <si>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</si>
  <si>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</si>
  <si>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</si>
  <si>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</si>
  <si>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BOLSAS DE ESTUDO NO PAIS</t>
  </si>
  <si>
    <t>20/03/2023</t>
  </si>
  <si>
    <t>23006.005270/2023-57</t>
  </si>
  <si>
    <t>154503263522023NE400011</t>
  </si>
  <si>
    <t>PAGAMENTO DE BOLSISTAS PARA ATUACAO NA MODALIDADE DE BOLSA DE TREINAMENTO E APOIO TECNICO EM PESQUISA (TATP), DESTINADO AO PREENCHIMENTO DE VAGAS PARA ATENDIMENTO AOS BIOTERIOS DA PROPES/UFABC.</t>
  </si>
  <si>
    <t>23006.005687/2023-10</t>
  </si>
  <si>
    <t>154503263522023NE400010</t>
  </si>
  <si>
    <t>GESTAO DE BOLSA DE TREINAMENTO E APOIO TECNICO A PESQUISA PARA A DIVISAO DE ADMINISTRACAO DOS PROGRAMAS DE INICIACAO CIENTIFICA - DAPIC - ED. 01/2023 - TATP IC.</t>
  </si>
  <si>
    <t>17/03/2023</t>
  </si>
  <si>
    <t>154503263522023NE400007</t>
  </si>
  <si>
    <t>154503263522023NE400006</t>
  </si>
  <si>
    <t>AUXILIOS PARA DESENV. DE ESTUDOS E PESQUISAS</t>
  </si>
  <si>
    <t>15/03/2023</t>
  </si>
  <si>
    <t>154503263522023NE500003</t>
  </si>
  <si>
    <t>GABRIEL MACHADO ARAUJO</t>
  </si>
  <si>
    <t>16/03/2023</t>
  </si>
  <si>
    <t>154503263522023NE500004</t>
  </si>
  <si>
    <t>BRUNO BUENO FURQUIM</t>
  </si>
  <si>
    <t>154503263522023NE400009</t>
  </si>
  <si>
    <t>21/03/2023</t>
  </si>
  <si>
    <t>154503263522023NE400014</t>
  </si>
  <si>
    <t>CONCESSAO DE BOLSAS PARA DISCENTES DA POS-GRADUACAO DA UFABC (PROPG)</t>
  </si>
  <si>
    <t>154503263522023NE400015</t>
  </si>
  <si>
    <t>MATERIAL DE CONSUMO - PAGTO ANTECIPADO</t>
  </si>
  <si>
    <t>FRETES E TRANSPORTES DE ENCOMENDAS</t>
  </si>
  <si>
    <t>SERVICO DE SELECAO E TREINAMENTO</t>
  </si>
  <si>
    <t>SERVICOS DE AGUA E ESGOTO</t>
  </si>
  <si>
    <t>SERVICOS DE ENERGIA ELETRICA</t>
  </si>
  <si>
    <t>CONTRIBUICAO P/ CUSTEIO DE ILUMINACAO PUBLICA</t>
  </si>
  <si>
    <t>154503263522023NE400008</t>
  </si>
  <si>
    <t>23006.005262/2023-19</t>
  </si>
  <si>
    <t>154503263522023NE400012</t>
  </si>
  <si>
    <t>PAGAMENTO DE BOLSISTAS PARA ATUACAO NA MODALIDADE DE BOLSA DE TREINAMENTO E APOIO TECNICO EM PESQUISA (TATP), DESTINADO AO PREENCHIMENTO DE VAGAS PARA ATENDIMENTO AOS NUCLEOS ESTRATEGICOS DE PESQUISA DA UFABC - ED. 01/2023.</t>
  </si>
  <si>
    <t>154503263522023NE400013</t>
  </si>
  <si>
    <t>154503263522023NE400005</t>
  </si>
  <si>
    <t>SERVICOS GRAFICOS E EDITORIAIS</t>
  </si>
  <si>
    <t>CONTRIB.PREVIDENCIARIAS-SERVICOS DE TERCEIROS</t>
  </si>
  <si>
    <t>GRATIFICACAO POR ENCARGO DE CURSO E CONCURSO - GECC</t>
  </si>
  <si>
    <t>MAQUINAS, UTENSILIOS E EQUIPAMENTOS  DIVERSOS</t>
  </si>
  <si>
    <t>RESSARCIMENTO ASSISTENCIA MEDICA/ODONTOLOGICA</t>
  </si>
  <si>
    <t>CONTRIBUICAO PATRONAL PARA O RPPS</t>
  </si>
  <si>
    <t>PENSOES CIVIS</t>
  </si>
  <si>
    <t>SALARIO CONTRATO TEMPORARIO</t>
  </si>
  <si>
    <t>VENCIMENTOS E SALARIOS</t>
  </si>
  <si>
    <t>ABONO DE PERMANENCIA</t>
  </si>
  <si>
    <t>ADICIONAL DE INSALUBRIDADE</t>
  </si>
  <si>
    <t>GRATIFICACAO POR EXERCICIO DE CARGO EFETIVO</t>
  </si>
  <si>
    <t>GRAT POR EXERCICIO DE FUNCOES COMISSIONADAS</t>
  </si>
  <si>
    <t>GRATIFICACAO DE TEMPO DE SERVICO</t>
  </si>
  <si>
    <t>FERIAS VENCIDAS E PROPORCIONAIS</t>
  </si>
  <si>
    <t>13º SALARIO</t>
  </si>
  <si>
    <t>FERIAS - 1/3 CONSTITUCIONAL</t>
  </si>
  <si>
    <t>FERIAS - PAGAMENTO ANTECIPADO</t>
  </si>
  <si>
    <t>SENT.JUD.NAO TRANS JULG CARAT CONT AT CIVIL</t>
  </si>
  <si>
    <t>INDENIZACAO EM DECORRENCIA DE ADESAO AO PDV - PROGRAMA DE DESLIGAMENTO E/OU DEMISSAO VOLUNTARIA</t>
  </si>
  <si>
    <t>154503263522023NE700044</t>
  </si>
  <si>
    <t>ESTAGIARIOS</t>
  </si>
  <si>
    <t>AUXILIO-ALIMENTACAO</t>
  </si>
  <si>
    <t>AUXILIO-CRECHE</t>
  </si>
  <si>
    <t>AUXILIO-TRANSPORTE</t>
  </si>
  <si>
    <t>AUXILIO-CRECHE CIVIL</t>
  </si>
  <si>
    <t>AUXILIO-ALIMENTACAO CIVIS</t>
  </si>
  <si>
    <t>AUXILIO-TRANSPORTE CIVIS</t>
  </si>
  <si>
    <t>SERVICOS DE APOIO AO ENSINO</t>
  </si>
  <si>
    <t>LIMPEZA E CONSERVACAO</t>
  </si>
  <si>
    <t>MATERIAL DE LIMPEZA E PROD. DE HIGIENIZACAO</t>
  </si>
  <si>
    <t>GENEROS DE ALIMENTACAO</t>
  </si>
  <si>
    <t>154503263522023NE000062</t>
  </si>
  <si>
    <t>SERVICO DE INCINERACAO,DESTRUICAO E DEMOLICAO</t>
  </si>
  <si>
    <t>MATERIAL QUIMICO</t>
  </si>
  <si>
    <t>154503263522023NE000063</t>
  </si>
  <si>
    <t>ROOSEVELT DROPPA JUNIOR</t>
  </si>
  <si>
    <t>AUXILIO A PESQUISADORES</t>
  </si>
  <si>
    <t>MATERIAL DE PROTECAO E SEGURANCA</t>
  </si>
  <si>
    <t>MATERIAL DE SINALIZACAO VISUAL E OUTROS</t>
  </si>
  <si>
    <t>MANUTENCAO E CONSERV. DE BENS IMOVEIS</t>
  </si>
  <si>
    <t>MANUT. E CONSERV. DE MAQUINAS E EQUIPAMENTOS</t>
  </si>
  <si>
    <t>154503263522023NE000059</t>
  </si>
  <si>
    <t>APOIO ADMINISTRATIVO, TECNICO E OPERACIONAL</t>
  </si>
  <si>
    <t>SUPORTE DE INFRAESTRUTURA DE TIC</t>
  </si>
  <si>
    <t>154503263522023NE000060</t>
  </si>
  <si>
    <t>COMUNICACAO DE DADOS E REDES EM GERAL</t>
  </si>
  <si>
    <t>154503263522023NE000058</t>
  </si>
  <si>
    <t>SEGUROS EM GERAL</t>
  </si>
  <si>
    <t>PEDAGIOS</t>
  </si>
  <si>
    <t>LOCACAO DE MEIOS DE TRANSPORTE</t>
  </si>
  <si>
    <t>MANUTENCAO E CONSERV. DE VEICULOS</t>
  </si>
  <si>
    <t>TAXA DE ADMINISTRACAO</t>
  </si>
  <si>
    <t>154503263522023NE000061</t>
  </si>
  <si>
    <t>CONTRATACAO DE PESSOA JURIDICA ESPECIALIZADA NA PRESTACAO DOS SERVICOS TERCEIRIZADOS DE CONDUCAO DE VEICULOS AUTOMOTORES PERTENCENTES A FROTA OFICIAL DA FUNDACAO UNIVERSIDADE FEDERAL DO ABC UFABC</t>
  </si>
  <si>
    <t>LOCOMOCAO URBANA</t>
  </si>
  <si>
    <t>DIARIAS NO PAIS</t>
  </si>
  <si>
    <t>23006.005754/2023-04</t>
  </si>
  <si>
    <t>154503263522023NE600032</t>
  </si>
  <si>
    <t>DIARIAS SPO - NACIONAL PARA SERVIDORES</t>
  </si>
  <si>
    <t>COLAR "DATA EMISSÃO" ATÉ "NDD" e SEPARAR DOIS 1ºs DÍGITOS NDD</t>
  </si>
  <si>
    <t>Descrição Nota de Empenho</t>
  </si>
  <si>
    <t>FORNECIMENTO DE ALIMENTACAO</t>
  </si>
  <si>
    <t>ENTIDADES REPRESENTATIVAS DE CLASSE</t>
  </si>
  <si>
    <t>SERVICOS TECNICOS PROFISSIONAIS</t>
  </si>
  <si>
    <t>SERVICOS DE COMUNICACAO EM GERAL</t>
  </si>
  <si>
    <t>SERVICOS DE PUBLICIDADE LEGAL</t>
  </si>
  <si>
    <t>COMISSOES E CORRETAGENS</t>
  </si>
  <si>
    <t>MARCAS, PATENTES E DIREITOS AUTORAIS</t>
  </si>
  <si>
    <t>ASSINATURAS DE PERIODICOS E ANUIDADES</t>
  </si>
  <si>
    <t>MANUTENCAO CORRETIVA/ADAPTATIVA E SUSTENTACAO SOFTWARES</t>
  </si>
  <si>
    <t>COLECOES E MATERIAIS BIBLIOGRAFICOS</t>
  </si>
  <si>
    <t>MATERIAL DE EXPEDIENTE</t>
  </si>
  <si>
    <t>EQUIPAMENTO DE PROTECAO, SEGURANCA E  SOCORRO</t>
  </si>
  <si>
    <t>MOBILIARIO EM GERAL</t>
  </si>
  <si>
    <t>MATERIAL P/ MANUTENCAO DE BENS MOVEIS</t>
  </si>
  <si>
    <t>APAR.EQUIP.UTENS.MED.,ODONT,LABOR.HOSPIT.</t>
  </si>
  <si>
    <t>APARELHOS DE MEDICAO E ORIENTACAO</t>
  </si>
  <si>
    <t>EQUIPAMENTOS PARA AUDIO, VIDEO E FOTO</t>
  </si>
  <si>
    <t>MATERIAL P/ FESTIVIDADES E HOMENAGENS</t>
  </si>
  <si>
    <t>SERVICOS DOMESTICOS</t>
  </si>
  <si>
    <t>SERVICOS DE AUDIO, VIDEO E FOTO</t>
  </si>
  <si>
    <t>LOCACAO DE MAQUINAS E EQUIPAMENTOS</t>
  </si>
  <si>
    <t>AUXILIO-TRANPORTE</t>
  </si>
  <si>
    <t>13 SALARIO - PENSOES CIVIS</t>
  </si>
  <si>
    <t>INSTITUICOES DE CARATER ASSISTENCIAL, CULTURAL E EDUCA-CIONAL</t>
  </si>
  <si>
    <t>SERVICOS DE COPA E COZINHA</t>
  </si>
  <si>
    <t>MATERIAL LABORATORIAL</t>
  </si>
  <si>
    <t>MATERIAL ELETRICO E ELETRONICO</t>
  </si>
  <si>
    <t>COMBUSTIVEIS E LUBRIFICANTES AUTOMOTIVOS</t>
  </si>
  <si>
    <t>AQUISICAO DE SOFTWARE PRONTO</t>
  </si>
  <si>
    <t>GAS E OUTROS MATERIAIS ENGARRAFADOS</t>
  </si>
  <si>
    <t>MATERIAL PARA DIVULGACAO</t>
  </si>
  <si>
    <t>OBRAS EM ANDAMENTO</t>
  </si>
  <si>
    <t>INSTALACOES</t>
  </si>
  <si>
    <t>VIGILANCIA OSTENSIVA</t>
  </si>
  <si>
    <t>LOCACAO DE SOFTWARES</t>
  </si>
  <si>
    <t>MATERIAL DE TIC - MATERIAL DE CONSUMO</t>
  </si>
  <si>
    <t>EMISSAO DE CERTIFICADOS DIGITAIS</t>
  </si>
  <si>
    <t>SERVICOS DE TELECOMUNICACOES</t>
  </si>
  <si>
    <t>LOCACAO DE EQUIPAMENTOS DE TIC - TELEFONIA</t>
  </si>
  <si>
    <t>TELEFONIA FIXA E MOVEL - PACOTE DE COMUNICACAO DE DADOS</t>
  </si>
  <si>
    <t>FERRAMENTAS</t>
  </si>
  <si>
    <t>SERV. DE APOIO ADMIN., TECNICO E OPERACIONAL</t>
  </si>
  <si>
    <t>PASSAGENS PARA O PAIS</t>
  </si>
  <si>
    <t>PASSAGENS PARA O EXTERIOR</t>
  </si>
  <si>
    <t>RESSARCIMENTO DE PASSAGENS E DESP.C/LOCOMOCAO</t>
  </si>
  <si>
    <t>Resultado Primário (6 = Emendas Parlamentares)</t>
  </si>
  <si>
    <t>LOCACAO DE EQUIPAMENTOS DE TIC - COMPUTADORES</t>
  </si>
  <si>
    <t>MATERIAL P/ MANUT.DE BENS IMOVEIS/INSTALACOES</t>
  </si>
  <si>
    <t>33901801</t>
  </si>
  <si>
    <t>170586</t>
  </si>
  <si>
    <t>33901804</t>
  </si>
  <si>
    <t>33903996</t>
  </si>
  <si>
    <t>33903096</t>
  </si>
  <si>
    <t>33903974</t>
  </si>
  <si>
    <t>213194</t>
  </si>
  <si>
    <t>33503901</t>
  </si>
  <si>
    <t>33903948</t>
  </si>
  <si>
    <t>33913937</t>
  </si>
  <si>
    <t>33903944</t>
  </si>
  <si>
    <t>33903943</t>
  </si>
  <si>
    <t>33904722</t>
  </si>
  <si>
    <t>33903963</t>
  </si>
  <si>
    <t>33914718</t>
  </si>
  <si>
    <t>33903628</t>
  </si>
  <si>
    <t>44905248</t>
  </si>
  <si>
    <t>44905234</t>
  </si>
  <si>
    <t>31911302</t>
  </si>
  <si>
    <t>31911309</t>
  </si>
  <si>
    <t>33909308</t>
  </si>
  <si>
    <t>31911303</t>
  </si>
  <si>
    <t>31900101</t>
  </si>
  <si>
    <t>31900109</t>
  </si>
  <si>
    <t>31900187</t>
  </si>
  <si>
    <t>31900301</t>
  </si>
  <si>
    <t>31900401</t>
  </si>
  <si>
    <t>31900412</t>
  </si>
  <si>
    <t>31900414</t>
  </si>
  <si>
    <t>31901101</t>
  </si>
  <si>
    <t>31901104</t>
  </si>
  <si>
    <t>31901105</t>
  </si>
  <si>
    <t>31901106</t>
  </si>
  <si>
    <t>31901107</t>
  </si>
  <si>
    <t>31901110</t>
  </si>
  <si>
    <t>31901131</t>
  </si>
  <si>
    <t>31901133</t>
  </si>
  <si>
    <t>31901136</t>
  </si>
  <si>
    <t>31901137</t>
  </si>
  <si>
    <t>31901142</t>
  </si>
  <si>
    <t>31901143</t>
  </si>
  <si>
    <t>31901145</t>
  </si>
  <si>
    <t>31901146</t>
  </si>
  <si>
    <t>31901632</t>
  </si>
  <si>
    <t>31909114</t>
  </si>
  <si>
    <t>31909211</t>
  </si>
  <si>
    <t>31900706</t>
  </si>
  <si>
    <t>33914712</t>
  </si>
  <si>
    <t>31909416</t>
  </si>
  <si>
    <t>31900413</t>
  </si>
  <si>
    <t>31909203</t>
  </si>
  <si>
    <t>33903607</t>
  </si>
  <si>
    <t>33900421</t>
  </si>
  <si>
    <t>33900422</t>
  </si>
  <si>
    <t>33900423</t>
  </si>
  <si>
    <t>33900805</t>
  </si>
  <si>
    <t>33900809</t>
  </si>
  <si>
    <t>33904601</t>
  </si>
  <si>
    <t>33904901</t>
  </si>
  <si>
    <t>33901416</t>
  </si>
  <si>
    <t>33903965</t>
  </si>
  <si>
    <t>33903702</t>
  </si>
  <si>
    <t>33903022</t>
  </si>
  <si>
    <t>33903021</t>
  </si>
  <si>
    <t>33903007</t>
  </si>
  <si>
    <t>33903019</t>
  </si>
  <si>
    <t>33903975</t>
  </si>
  <si>
    <t>33903011</t>
  </si>
  <si>
    <t>33902001</t>
  </si>
  <si>
    <t>33903922</t>
  </si>
  <si>
    <t>33903028</t>
  </si>
  <si>
    <t>33903044</t>
  </si>
  <si>
    <t>33903916</t>
  </si>
  <si>
    <t>33903031</t>
  </si>
  <si>
    <t>33903917</t>
  </si>
  <si>
    <t>33903978</t>
  </si>
  <si>
    <t>33903701</t>
  </si>
  <si>
    <t>33904011</t>
  </si>
  <si>
    <t>33904013</t>
  </si>
  <si>
    <t>33903969</t>
  </si>
  <si>
    <t>33903308</t>
  </si>
  <si>
    <t>33903303</t>
  </si>
  <si>
    <t>33903919</t>
  </si>
  <si>
    <t>33903925</t>
  </si>
  <si>
    <t>33903305</t>
  </si>
  <si>
    <t>33901414</t>
  </si>
  <si>
    <t>33903602</t>
  </si>
  <si>
    <t>170589</t>
  </si>
  <si>
    <t>196730</t>
  </si>
  <si>
    <t>204238</t>
  </si>
  <si>
    <t>33903941</t>
  </si>
  <si>
    <t>170584</t>
  </si>
  <si>
    <t>138514</t>
  </si>
  <si>
    <t>33503908</t>
  </si>
  <si>
    <t>33903905</t>
  </si>
  <si>
    <t>33903947</t>
  </si>
  <si>
    <t>33913990</t>
  </si>
  <si>
    <t>33903903</t>
  </si>
  <si>
    <t>162737</t>
  </si>
  <si>
    <t>148803</t>
  </si>
  <si>
    <t>33913905</t>
  </si>
  <si>
    <t>33913904</t>
  </si>
  <si>
    <t>189564</t>
  </si>
  <si>
    <t>33903901</t>
  </si>
  <si>
    <t>33904007</t>
  </si>
  <si>
    <t>44905218</t>
  </si>
  <si>
    <t>33903016</t>
  </si>
  <si>
    <t>170583</t>
  </si>
  <si>
    <t>177445</t>
  </si>
  <si>
    <t>196733</t>
  </si>
  <si>
    <t>206425</t>
  </si>
  <si>
    <t>44905224</t>
  </si>
  <si>
    <t>44905242</t>
  </si>
  <si>
    <t>189563</t>
  </si>
  <si>
    <t>33903025</t>
  </si>
  <si>
    <t>44905208</t>
  </si>
  <si>
    <t>44905204</t>
  </si>
  <si>
    <t>44905233</t>
  </si>
  <si>
    <t>33903015</t>
  </si>
  <si>
    <t>33903946</t>
  </si>
  <si>
    <t>33903959</t>
  </si>
  <si>
    <t>33903912</t>
  </si>
  <si>
    <t>206422</t>
  </si>
  <si>
    <t>33909246</t>
  </si>
  <si>
    <t>33909249</t>
  </si>
  <si>
    <t>31900303</t>
  </si>
  <si>
    <t>193436</t>
  </si>
  <si>
    <t>193433</t>
  </si>
  <si>
    <t>193435</t>
  </si>
  <si>
    <t>170578</t>
  </si>
  <si>
    <t>186442</t>
  </si>
  <si>
    <t>33803901</t>
  </si>
  <si>
    <t>191781</t>
  </si>
  <si>
    <t>33903705</t>
  </si>
  <si>
    <t>33903035</t>
  </si>
  <si>
    <t>33903026</t>
  </si>
  <si>
    <t>33903001</t>
  </si>
  <si>
    <t>44904005</t>
  </si>
  <si>
    <t>33903004</t>
  </si>
  <si>
    <t>206424</t>
  </si>
  <si>
    <t>33903059</t>
  </si>
  <si>
    <t>44905191</t>
  </si>
  <si>
    <t>44905192</t>
  </si>
  <si>
    <t>33903703</t>
  </si>
  <si>
    <t>33904006</t>
  </si>
  <si>
    <t>33903017</t>
  </si>
  <si>
    <t>33904023</t>
  </si>
  <si>
    <t>33903958</t>
  </si>
  <si>
    <t>33904005</t>
  </si>
  <si>
    <t>33904014</t>
  </si>
  <si>
    <t>33903042</t>
  </si>
  <si>
    <t>33903979</t>
  </si>
  <si>
    <t>33903301</t>
  </si>
  <si>
    <t>33903302</t>
  </si>
  <si>
    <t>33909314</t>
  </si>
  <si>
    <t>172666</t>
  </si>
  <si>
    <t>176555</t>
  </si>
  <si>
    <t>176557</t>
  </si>
  <si>
    <t>33904002</t>
  </si>
  <si>
    <t>205330</t>
  </si>
  <si>
    <t>169146</t>
  </si>
  <si>
    <t>213296</t>
  </si>
  <si>
    <t>196260</t>
  </si>
  <si>
    <t>205995</t>
  </si>
  <si>
    <t>170062</t>
  </si>
  <si>
    <t>186018</t>
  </si>
  <si>
    <t>172824</t>
  </si>
  <si>
    <t>33903606</t>
  </si>
  <si>
    <t>33903024</t>
  </si>
  <si>
    <t>449052-9</t>
  </si>
  <si>
    <t>169856</t>
  </si>
  <si>
    <t>339036-9</t>
  </si>
  <si>
    <t>171318</t>
  </si>
  <si>
    <t>PROPG</t>
  </si>
  <si>
    <t>TRI</t>
  </si>
  <si>
    <t>PROEC</t>
  </si>
  <si>
    <t>PROGRAD</t>
  </si>
  <si>
    <t>PROPES</t>
  </si>
  <si>
    <t>REITORIA</t>
  </si>
  <si>
    <t>B8</t>
  </si>
  <si>
    <t>CMCC</t>
  </si>
  <si>
    <t>SALDO</t>
  </si>
  <si>
    <t>PROAP</t>
  </si>
  <si>
    <t>23006.020246/2021-86</t>
  </si>
  <si>
    <t>23006.015589/2021-29</t>
  </si>
  <si>
    <t>CECS</t>
  </si>
  <si>
    <t>23006.024960/2021-43</t>
  </si>
  <si>
    <t>23006.001430/2020-46</t>
  </si>
  <si>
    <t>23006.002740/2022-40</t>
  </si>
  <si>
    <t>23006.005051/2022-97</t>
  </si>
  <si>
    <t>23006.008267/2021-23</t>
  </si>
  <si>
    <t>CCNH</t>
  </si>
  <si>
    <t>23006.001629/2022-36</t>
  </si>
  <si>
    <t>23006.011393/2021-65</t>
  </si>
  <si>
    <t>23006.001732/2020-14</t>
  </si>
  <si>
    <t>23006.001291/2021-31</t>
  </si>
  <si>
    <t>23006.000056/2020-61</t>
  </si>
  <si>
    <t>23006.001802/2019-09</t>
  </si>
  <si>
    <t>23006.018222/2021-67</t>
  </si>
  <si>
    <t>23006.017161/2021-11</t>
  </si>
  <si>
    <t>23006.010951/2021-75</t>
  </si>
  <si>
    <t>23006.001262/2019-55</t>
  </si>
  <si>
    <t>23006.002513/2018-38</t>
  </si>
  <si>
    <t>Valor do Projeto</t>
  </si>
  <si>
    <t>23006.021980/2021-62</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</si>
  <si>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</si>
  <si>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</si>
  <si>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</si>
  <si>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</si>
  <si>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TCTC 01/2021 Prof. Célio Fernando Figueiredo Angolini</t>
  </si>
  <si>
    <t>23006.001918/2017-78</t>
  </si>
  <si>
    <t>Prof. Dr. Conrado Augustus de Melo, ref. Atividade externa remunerada</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</si>
  <si>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</si>
  <si>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</si>
  <si>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</si>
  <si>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</si>
  <si>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</si>
  <si>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</si>
  <si>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</si>
  <si>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</si>
  <si>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</si>
  <si>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</si>
  <si>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22/03/2023</t>
  </si>
  <si>
    <t>154503263522023NE000066</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</si>
  <si>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</si>
  <si>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</si>
  <si>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23006.000516/2023-02</t>
  </si>
  <si>
    <t>154503263522023NE000065</t>
  </si>
  <si>
    <t>DIEGO MARIN FERMINO</t>
  </si>
  <si>
    <t>154503263522023NE000064</t>
  </si>
  <si>
    <t>MUNICIPIO DE SANTO ANDRE</t>
  </si>
  <si>
    <t>33903937</t>
  </si>
  <si>
    <t>154503263522023NE600033</t>
  </si>
  <si>
    <t>DIARIAS PROAP - NACIONAL PARA SERVIDORES</t>
  </si>
  <si>
    <t>COLAR VALORES</t>
  </si>
  <si>
    <t>23006.004397/2023-59</t>
  </si>
  <si>
    <t>154503263522023PE413907</t>
  </si>
  <si>
    <t>PAGAMENTO DE ANUIDADE PARA O FORUM NACIONAL DE PRO-REITORES DE PESQUISA E POS-GRADUACAO DAS INSTITUICOES DE ENSINO SUPERIOR BRASILEIRAS  FOPROP.</t>
  </si>
  <si>
    <t>335039</t>
  </si>
  <si>
    <t>148908</t>
  </si>
  <si>
    <t>23006.004015/2023-97</t>
  </si>
  <si>
    <t>154503263522023PE413408</t>
  </si>
  <si>
    <t>CONTRATACAO DIRETA DE FUNDACAO DE APOIO PARA EXECUCAO DE EVENTO CIENTIFICO: REUNIAO DE DELEGADOS ASSESSORES E DA COMISSAO PERMANENTE DE CIENCIA, TECNOLOGIA E INOVACAO DA ASSOCIACAO DE UNIVERSIDADES GRUPO MONTEVIDEU (AUGM).</t>
  </si>
  <si>
    <t>23006.022564/2022-62</t>
  </si>
  <si>
    <t>154503263522023PE413501</t>
  </si>
  <si>
    <t>SERVICOS DE TRANSPORTE DE PASSAGEIROS DE FORMA EVENTUAL.</t>
  </si>
  <si>
    <t>COLAR "DATA EMISSÃO" ATÉ "PTRES"</t>
  </si>
  <si>
    <t>COLAR VALORES, COPIANDO COLUNA POR COLUNA</t>
  </si>
  <si>
    <t>23/03/2023</t>
  </si>
  <si>
    <t>154503263522023NE400016</t>
  </si>
  <si>
    <t>24/03/2023</t>
  </si>
  <si>
    <t>154503263522023NE000068</t>
  </si>
  <si>
    <t>EQUILAB FL CORPORATION</t>
  </si>
  <si>
    <t>154503263522023NE000067</t>
  </si>
  <si>
    <t>WORKBOX COMERCIAL EIRELI</t>
  </si>
  <si>
    <t>G.STRITH ENERGIA LTDA</t>
  </si>
  <si>
    <t>28/03/2023</t>
  </si>
  <si>
    <t>154503263522023PE000011</t>
  </si>
  <si>
    <t>27/03/2023</t>
  </si>
  <si>
    <t>23006.001220/2023-09</t>
  </si>
  <si>
    <t>154503263522023PE000003</t>
  </si>
  <si>
    <t>RENOVACAO DA CONTRATACAO DE SERVICO DE EMPRESA ESPECIALIZADA PARA A PRESTACAO DE SERVICOS DE ASSISTENCIA TECNICA, SUPORTE E ATUALIZACAO DE VERSOES DO SOFTWARE SOPHIA BIBLIOTECA PARA O SISTEMA DE BIBLIOTECAS DA UFABC (SISBI UFABC).</t>
  </si>
  <si>
    <t>23006.001282/2023-11</t>
  </si>
  <si>
    <t>154503263522023PE000009</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</si>
  <si>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</si>
  <si>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31/03/2023</t>
  </si>
  <si>
    <t>23006.006710/2023-93</t>
  </si>
  <si>
    <t>154503263522023PE000024</t>
  </si>
  <si>
    <t>REPASSE MENSAL DE VALORES PER CAPITA A GEAP - MARCO/2023</t>
  </si>
  <si>
    <t>339093</t>
  </si>
  <si>
    <t>154503263522023PE000007</t>
  </si>
  <si>
    <t>AQUISICAO DE CAFE, ACUCAR E COPOS DESCARTAVEIS.</t>
  </si>
  <si>
    <t>154503263522023PE000006</t>
  </si>
  <si>
    <t>23006.011929/2022-33</t>
  </si>
  <si>
    <t>154503263522023PE000005</t>
  </si>
  <si>
    <t>AQUISICAO DE INSUMOS DIVERSOS PARA SUPRIMENTO DOS BIOTERIOS.</t>
  </si>
  <si>
    <t>23006.012582/2022-36</t>
  </si>
  <si>
    <t>154503263522023PE000008</t>
  </si>
  <si>
    <t>AQUISICAO DE LAMPADAS LED.</t>
  </si>
  <si>
    <t>154503263522023NE400019</t>
  </si>
  <si>
    <t>154503263522023NE400018</t>
  </si>
  <si>
    <t>30/03/2023</t>
  </si>
  <si>
    <t>23006.005147/2023-36</t>
  </si>
  <si>
    <t>154503263522023NE500005</t>
  </si>
  <si>
    <t>TRABALHO DE CAMPO NA REGIAO DO VALE DO RIBEIRA RELACIONADO A DISCIPLINA DE ESTUDOS DO MEIO FISICO.</t>
  </si>
  <si>
    <t>LISANGELA KATI DO NASCIMENTO</t>
  </si>
  <si>
    <t>23006.006237/2023-44</t>
  </si>
  <si>
    <t>154503263522023NE500006</t>
  </si>
  <si>
    <t>ATIVIDADE EXTRASSALA - VIAGEM DE CAMPO - MARICA RJ - PROFS. VANESSA LUCENA EMPINOTTI E ARILSON DA SILVA FAVARETO.</t>
  </si>
  <si>
    <t>23006.005178/2023-97</t>
  </si>
  <si>
    <t>154503263522023NE500009</t>
  </si>
  <si>
    <t>SOLICITACAO DE AUXILIO A ATIVIDADE EXTRASSALA -TRABALHO DE CAMPO - ESPACOS PUBLICOS E EQUIPAMENTOS PUBLICOS NAS CIDADE DE DIADEMA, SANTO ANDRE, SAO BERNARDO, SAO CAETANO</t>
  </si>
  <si>
    <t>MARIA LIVIA DE TOMMASI</t>
  </si>
  <si>
    <t>23006.005591/2023-51</t>
  </si>
  <si>
    <t>154503263522023NE500007</t>
  </si>
  <si>
    <t>ATIVIDADE EXTRASSALA - VISITA GUIADA A ESCOLA NACIONAL FLORESTAN FERNANDES - ATIVIDADES DO ESTAGIO SUPERVISIONADO OBRIGATORIO II - LCH - CCNH.</t>
  </si>
  <si>
    <t>SILENE FERREIRA CLARO</t>
  </si>
  <si>
    <t>23006.005941/2023-80</t>
  </si>
  <si>
    <t>154503263522023NE500008</t>
  </si>
  <si>
    <t>ATIVIDADE EXTRASSALA - VISITA GUIADA A PONTOS DE RELEVANCIA CULTURAL, HISTORICA, SOCIAL E AMBIENTAL EM SANTOS E SAO VICENTE COMO PARTE DAS ATIVIDADE DE ESTAGIO SUPERVISIONADO OBRIGATORIO.</t>
  </si>
  <si>
    <t>154503263522023NE400017</t>
  </si>
  <si>
    <t>BOLSAS DE TUTORIA PARA OS CURSOS DE CAPACITACAO DO NETEL</t>
  </si>
  <si>
    <t>29/03/2023</t>
  </si>
  <si>
    <t>23006.005375/2023-14</t>
  </si>
  <si>
    <t>154503263522023NE700045</t>
  </si>
  <si>
    <t>FOLHA DE PAGAMENTO DE MARCO/2023</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</si>
  <si>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</si>
  <si>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</si>
  <si>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</si>
  <si>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</si>
  <si>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</si>
  <si>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</si>
  <si>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</si>
  <si>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</si>
  <si>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</si>
  <si>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</si>
  <si>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154503263522023NE700057</t>
  </si>
  <si>
    <t>154503263522023NE700052</t>
  </si>
  <si>
    <t>154503263522023NE700053</t>
  </si>
  <si>
    <t>154503263522023NE700054</t>
  </si>
  <si>
    <t>154503263522023NE700055</t>
  </si>
  <si>
    <t>154503263522023NE700056</t>
  </si>
  <si>
    <t>154503263522023NE700058</t>
  </si>
  <si>
    <t>154503263522023NE700059</t>
  </si>
  <si>
    <t>154503263522023NE700060</t>
  </si>
  <si>
    <t>33909208</t>
  </si>
  <si>
    <t>154503263522023NE700061</t>
  </si>
  <si>
    <t>154503263522023NE700062</t>
  </si>
  <si>
    <t>154503263522023NE000069</t>
  </si>
  <si>
    <t>154503263522023NE000076</t>
  </si>
  <si>
    <t>154503263522023NE000077</t>
  </si>
  <si>
    <t>154503263522023NE000070</t>
  </si>
  <si>
    <t>JUROS E MULTA - CONTRATACAO DE EMPRESA ESPECIALIZADA DE CONSTRUCAO CIVIL PARA EXECUCAO DAS OBRAS DO BLOCO ANEXO DO CAMPUS SANTO ANDRE DA UNIVERSIDADE FEDERAL DO ABC- UFABC</t>
  </si>
  <si>
    <t>154503263522023NE000072</t>
  </si>
  <si>
    <t>PSS PATRONAL DE DANIEL MORGATO MARTIN - MULTA/JUROS NOVEMBRO 2022</t>
  </si>
  <si>
    <t>154503263522023NE000073</t>
  </si>
  <si>
    <t>PSS PATRONAL DE FLAVIO EDUARDO AOKI HORITA - JUROS / MULTA</t>
  </si>
  <si>
    <t>154503263522023NE000071</t>
  </si>
  <si>
    <t>PSS PATRONAL DE DANIEL MORGATO MARTIN - MULTA/JUROS</t>
  </si>
  <si>
    <t>154503263522023NE000074</t>
  </si>
  <si>
    <t>154503263522023NE000075</t>
  </si>
  <si>
    <t>23006.000014/2023-73</t>
  </si>
  <si>
    <t>154503263522023NE600034</t>
  </si>
  <si>
    <t>DIARIAS ACI - NACIONAL PARA SERVIDORES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</si>
</sst>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8">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style="hair">
        <color auto="1"/>
      </bottom>
      <diagonal/>
    </border>
    <border>
      <left style="thin">
        <color indexed="64"/>
      </left>
      <right style="hair">
        <color indexed="64"/>
      </right>
      <top/>
      <bottom style="hair">
        <color indexed="64"/>
      </bottom>
      <diagonal/>
    </border>
    <border>
      <left/>
      <right style="thin">
        <color indexed="64"/>
      </right>
      <top/>
      <bottom/>
      <diagonal/>
    </border>
    <border>
      <left/>
      <right style="hair">
        <color auto="1"/>
      </right>
      <top/>
      <bottom/>
      <diagonal/>
    </border>
    <border>
      <left style="thin">
        <color indexed="64"/>
      </left>
      <right style="hair">
        <color auto="1"/>
      </right>
      <top/>
      <bottom/>
      <diagonal/>
    </border>
    <border>
      <left/>
      <right style="hair">
        <color auto="1"/>
      </right>
      <top style="hair">
        <color auto="1"/>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65">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167" fontId="3" fillId="0" borderId="0" xfId="0" applyNumberFormat="1" applyFont="1"/>
    <xf numFmtId="0" fontId="3" fillId="0" borderId="0" xfId="0" applyFont="1"/>
    <xf numFmtId="43" fontId="3" fillId="20" borderId="3" xfId="0" applyNumberFormat="1" applyFont="1" applyFill="1" applyBorder="1"/>
    <xf numFmtId="43" fontId="0" fillId="19" borderId="3" xfId="0" applyNumberFormat="1" applyFont="1" applyFill="1" applyBorder="1"/>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167" fontId="0" fillId="0" borderId="0" xfId="0" applyNumberFormat="1" applyAlignment="1"/>
    <xf numFmtId="0" fontId="16" fillId="0" borderId="0" xfId="29"/>
    <xf numFmtId="167" fontId="16" fillId="0" borderId="0" xfId="29" applyNumberFormat="1" applyAlignment="1"/>
    <xf numFmtId="0" fontId="16" fillId="0" borderId="0" xfId="29"/>
    <xf numFmtId="0" fontId="2" fillId="2" borderId="0" xfId="0" applyFont="1" applyFill="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6" fillId="0" borderId="0" xfId="29" applyAlignment="1"/>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0" fontId="2" fillId="2" borderId="0" xfId="0" applyFont="1" applyFill="1" applyAlignment="1">
      <alignment horizontal="center" vertical="center"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0" xfId="0" applyBorder="1"/>
    <xf numFmtId="44" fontId="0" fillId="0" borderId="0" xfId="1" applyFont="1" applyBorder="1"/>
    <xf numFmtId="0" fontId="0" fillId="0" borderId="0" xfId="0" applyFill="1" applyBorder="1" applyAlignment="1">
      <alignment horizontal="left"/>
    </xf>
    <xf numFmtId="44" fontId="3" fillId="0" borderId="0" xfId="1" applyFont="1" applyFill="1" applyBorder="1"/>
    <xf numFmtId="0" fontId="3" fillId="0" borderId="0" xfId="0" applyFont="1" applyFill="1" applyBorder="1" applyAlignment="1">
      <alignment horizontal="center"/>
    </xf>
    <xf numFmtId="44" fontId="3" fillId="0" borderId="36" xfId="1" applyFont="1" applyFill="1" applyBorder="1"/>
    <xf numFmtId="0" fontId="3" fillId="0" borderId="36" xfId="0" applyFont="1" applyFill="1" applyBorder="1" applyAlignment="1">
      <alignment horizontal="center"/>
    </xf>
    <xf numFmtId="44" fontId="0" fillId="0" borderId="37" xfId="1" applyFont="1" applyBorder="1"/>
    <xf numFmtId="0" fontId="0" fillId="0" borderId="37" xfId="0" applyFill="1" applyBorder="1" applyAlignment="1">
      <alignment horizontal="center"/>
    </xf>
    <xf numFmtId="9" fontId="0" fillId="0" borderId="24" xfId="0" applyNumberFormat="1" applyFill="1" applyBorder="1" applyAlignment="1">
      <alignment horizontal="center"/>
    </xf>
    <xf numFmtId="0" fontId="0" fillId="0" borderId="22" xfId="0" applyFill="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16" fillId="0" borderId="0" xfId="29"/>
    <xf numFmtId="0" fontId="2" fillId="2" borderId="0" xfId="0" applyFont="1" applyFill="1" applyAlignment="1">
      <alignment horizontal="center" vertical="center" wrapText="1"/>
    </xf>
    <xf numFmtId="0" fontId="5" fillId="0" borderId="4" xfId="0" applyFont="1" applyBorder="1" applyAlignment="1">
      <alignment horizontal="right"/>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14" fontId="0" fillId="0" borderId="28" xfId="0" applyNumberFormat="1" applyBorder="1" applyAlignment="1">
      <alignment horizontal="center" vertical="center"/>
    </xf>
    <xf numFmtId="0" fontId="0" fillId="0" borderId="28" xfId="0" applyBorder="1" applyAlignment="1">
      <alignment horizontal="center" vertical="center"/>
    </xf>
    <xf numFmtId="14" fontId="0" fillId="0" borderId="25" xfId="0" applyNumberFormat="1" applyBorder="1" applyAlignment="1">
      <alignment horizontal="center" vertical="center"/>
    </xf>
    <xf numFmtId="14" fontId="0" fillId="0" borderId="35" xfId="0" applyNumberForma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3" fontId="3" fillId="0" borderId="25" xfId="0" applyNumberFormat="1" applyFont="1" applyBorder="1" applyAlignment="1">
      <alignment horizontal="center" vertical="center"/>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cellXfs>
  <cellStyles count="32">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18"/>
  <sheetViews>
    <sheetView topLeftCell="A4" workbookViewId="0">
      <selection activeCell="B7" sqref="B7"/>
    </sheetView>
  </sheetViews>
  <sheetFormatPr defaultRowHeight="15" x14ac:dyDescent="0.25"/>
  <cols>
    <col min="1" max="1" width="62.7109375" customWidth="1"/>
    <col min="2" max="2" width="15" customWidth="1"/>
    <col min="3" max="4" width="5.85546875" customWidth="1"/>
    <col min="5" max="5" width="65.5703125" customWidth="1"/>
    <col min="6" max="6" width="15" customWidth="1"/>
  </cols>
  <sheetData>
    <row r="4" spans="1:6" ht="31.5" x14ac:dyDescent="0.25">
      <c r="A4" s="28" t="s">
        <v>2338</v>
      </c>
      <c r="E4" s="28" t="s">
        <v>2339</v>
      </c>
    </row>
    <row r="5" spans="1:6" x14ac:dyDescent="0.25">
      <c r="A5" s="29" t="s">
        <v>99</v>
      </c>
      <c r="B5" s="30">
        <v>7904658</v>
      </c>
      <c r="E5" s="31" t="s">
        <v>2340</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2341</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2342</v>
      </c>
      <c r="F10" s="34">
        <v>11328847.109999999</v>
      </c>
    </row>
    <row r="11" spans="1:6" ht="18.75" customHeight="1" x14ac:dyDescent="0.25">
      <c r="A11" s="35" t="s">
        <v>105</v>
      </c>
      <c r="B11" s="36">
        <v>14683753</v>
      </c>
      <c r="E11" s="37" t="s">
        <v>108</v>
      </c>
      <c r="F11" s="38">
        <v>13812259.109999999</v>
      </c>
    </row>
    <row r="12" spans="1:6" x14ac:dyDescent="0.25">
      <c r="A12" s="33" t="s">
        <v>106</v>
      </c>
      <c r="B12" s="34">
        <v>60909765</v>
      </c>
    </row>
    <row r="13" spans="1:6" x14ac:dyDescent="0.25">
      <c r="A13" s="35" t="s">
        <v>107</v>
      </c>
      <c r="B13" s="36">
        <v>8461817</v>
      </c>
    </row>
    <row r="14" spans="1:6" x14ac:dyDescent="0.25">
      <c r="A14" s="37" t="s">
        <v>108</v>
      </c>
      <c r="B14" s="38">
        <v>69371582</v>
      </c>
    </row>
    <row r="16" spans="1:6" x14ac:dyDescent="0.25">
      <c r="E16" s="93"/>
    </row>
    <row r="18" spans="1:1" x14ac:dyDescent="0.25">
      <c r="A18" s="92"/>
    </row>
  </sheetData>
  <sheetProtection password="BD64"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S1" workbookViewId="0">
      <selection activeCell="Z7" sqref="Z7"/>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95" t="s">
        <v>201</v>
      </c>
      <c r="I1" s="96" t="s">
        <v>493</v>
      </c>
      <c r="T1" s="54"/>
      <c r="U1" s="54"/>
      <c r="V1" s="54"/>
      <c r="W1" s="54"/>
      <c r="X1" s="54"/>
    </row>
    <row r="2" spans="1:29" ht="18.75" x14ac:dyDescent="0.3">
      <c r="A2" s="95"/>
      <c r="I2" s="96"/>
      <c r="T2" s="54"/>
      <c r="U2" s="54"/>
      <c r="V2" s="54"/>
      <c r="W2" s="54"/>
      <c r="X2" s="54"/>
      <c r="Z2" s="55" t="s">
        <v>2787</v>
      </c>
    </row>
    <row r="3" spans="1:29" s="126" customFormat="1" ht="63" x14ac:dyDescent="0.25">
      <c r="A3" s="124" t="s">
        <v>117</v>
      </c>
      <c r="B3" s="125" t="s">
        <v>2198</v>
      </c>
      <c r="C3" s="124" t="s">
        <v>2197</v>
      </c>
      <c r="D3" s="125" t="s">
        <v>3</v>
      </c>
      <c r="E3" s="124" t="s">
        <v>118</v>
      </c>
      <c r="F3" s="125" t="s">
        <v>4</v>
      </c>
      <c r="G3" s="125" t="s">
        <v>2199</v>
      </c>
      <c r="H3" s="125" t="s">
        <v>2323</v>
      </c>
      <c r="I3" s="125" t="s">
        <v>492</v>
      </c>
      <c r="J3" s="125" t="s">
        <v>0</v>
      </c>
      <c r="K3" s="125" t="s">
        <v>208</v>
      </c>
      <c r="L3" s="125" t="s">
        <v>1</v>
      </c>
      <c r="M3" s="125" t="s">
        <v>209</v>
      </c>
      <c r="N3" s="124" t="s">
        <v>210</v>
      </c>
      <c r="O3" s="124" t="s">
        <v>211</v>
      </c>
      <c r="P3" s="124" t="s">
        <v>212</v>
      </c>
      <c r="Q3" s="124" t="s">
        <v>213</v>
      </c>
      <c r="R3" s="124" t="s">
        <v>214</v>
      </c>
      <c r="S3" s="125" t="s">
        <v>174</v>
      </c>
      <c r="T3" s="124" t="s">
        <v>2550</v>
      </c>
      <c r="U3" s="124" t="s">
        <v>173</v>
      </c>
      <c r="V3" s="124" t="s">
        <v>2406</v>
      </c>
      <c r="W3" s="125" t="s">
        <v>2407</v>
      </c>
      <c r="X3" s="124" t="s">
        <v>196</v>
      </c>
      <c r="Y3" s="125" t="s">
        <v>197</v>
      </c>
      <c r="Z3" s="125" t="s">
        <v>2094</v>
      </c>
      <c r="AA3" s="125" t="s">
        <v>507</v>
      </c>
      <c r="AB3" s="125" t="s">
        <v>508</v>
      </c>
      <c r="AC3" s="125" t="s">
        <v>509</v>
      </c>
    </row>
    <row r="4" spans="1:29" ht="14.45" customHeight="1" x14ac:dyDescent="0.25">
      <c r="A4" t="s">
        <v>2328</v>
      </c>
      <c r="B4" s="77">
        <v>-8</v>
      </c>
      <c r="C4" s="77"/>
      <c r="F4" s="51" t="str">
        <f>IFERROR(VLOOKUP(D4,'Tabelas auxiliares'!$A$3:$B$61,2,FALSE),"")</f>
        <v/>
      </c>
      <c r="G4" s="51" t="str">
        <f>IFERROR(VLOOKUP($B4,'Tabelas auxiliares'!$A$65:$C$102,2,FALSE),"")</f>
        <v/>
      </c>
      <c r="H4" s="51" t="str">
        <f>IFERROR(VLOOKUP($B4,'Tabelas auxiliares'!$A$65:$C$102,3,FALSE),"")</f>
        <v/>
      </c>
      <c r="I4" t="s">
        <v>534</v>
      </c>
      <c r="J4" t="s">
        <v>535</v>
      </c>
      <c r="K4" t="s">
        <v>536</v>
      </c>
      <c r="L4" t="s">
        <v>537</v>
      </c>
      <c r="M4" t="s">
        <v>538</v>
      </c>
      <c r="N4" t="s">
        <v>223</v>
      </c>
      <c r="O4" t="s">
        <v>224</v>
      </c>
      <c r="P4" t="s">
        <v>225</v>
      </c>
      <c r="Q4" t="s">
        <v>539</v>
      </c>
      <c r="R4" t="s">
        <v>540</v>
      </c>
      <c r="S4" t="s">
        <v>124</v>
      </c>
      <c r="T4" t="s">
        <v>218</v>
      </c>
      <c r="U4" t="s">
        <v>123</v>
      </c>
      <c r="V4" t="s">
        <v>2568</v>
      </c>
      <c r="W4" t="s">
        <v>2445</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2315</v>
      </c>
      <c r="B5" s="77" t="s">
        <v>2204</v>
      </c>
      <c r="C5" s="77" t="s">
        <v>2325</v>
      </c>
      <c r="D5" t="s">
        <v>69</v>
      </c>
      <c r="E5" t="s">
        <v>118</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541</v>
      </c>
      <c r="J5" t="s">
        <v>542</v>
      </c>
      <c r="K5" t="s">
        <v>543</v>
      </c>
      <c r="L5" t="s">
        <v>544</v>
      </c>
      <c r="M5" t="s">
        <v>222</v>
      </c>
      <c r="N5" t="s">
        <v>545</v>
      </c>
      <c r="O5" t="s">
        <v>224</v>
      </c>
      <c r="P5" t="s">
        <v>546</v>
      </c>
      <c r="Q5" t="s">
        <v>226</v>
      </c>
      <c r="R5" t="s">
        <v>222</v>
      </c>
      <c r="S5" t="s">
        <v>124</v>
      </c>
      <c r="T5" t="s">
        <v>218</v>
      </c>
      <c r="U5" t="s">
        <v>2554</v>
      </c>
      <c r="V5" t="s">
        <v>2553</v>
      </c>
      <c r="W5" t="s">
        <v>2408</v>
      </c>
      <c r="X5" s="51" t="str">
        <f t="shared" si="0"/>
        <v>3</v>
      </c>
      <c r="Y5" s="51" t="str">
        <f>IF(T5="","",IF(AND(T5&lt;&gt;'Tabelas auxiliares'!$B$236,T5&lt;&gt;'Tabelas auxiliares'!$B$237),"FOLHA DE PESSOAL",IF(X5='Tabelas auxiliares'!$A$237,"CUSTEIO",IF(X5='Tabelas auxiliares'!$A$236,"INVESTIMENTO","ERRO - VERIFICAR"))))</f>
        <v>CUSTEIO</v>
      </c>
      <c r="Z5" s="44">
        <v>5200</v>
      </c>
      <c r="AA5" s="44">
        <v>5200</v>
      </c>
    </row>
    <row r="6" spans="1:29" ht="14.45" customHeight="1" x14ac:dyDescent="0.25">
      <c r="A6" t="s">
        <v>2315</v>
      </c>
      <c r="B6" s="77" t="s">
        <v>2204</v>
      </c>
      <c r="C6" s="77" t="s">
        <v>2325</v>
      </c>
      <c r="D6" t="s">
        <v>69</v>
      </c>
      <c r="E6" t="s">
        <v>118</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547</v>
      </c>
      <c r="J6" t="s">
        <v>548</v>
      </c>
      <c r="K6" t="s">
        <v>549</v>
      </c>
      <c r="L6" t="s">
        <v>550</v>
      </c>
      <c r="M6" t="s">
        <v>222</v>
      </c>
      <c r="N6" t="s">
        <v>223</v>
      </c>
      <c r="O6" t="s">
        <v>224</v>
      </c>
      <c r="P6" t="s">
        <v>225</v>
      </c>
      <c r="Q6" t="s">
        <v>226</v>
      </c>
      <c r="R6" t="s">
        <v>222</v>
      </c>
      <c r="S6" t="s">
        <v>124</v>
      </c>
      <c r="T6" t="s">
        <v>218</v>
      </c>
      <c r="U6" t="s">
        <v>123</v>
      </c>
      <c r="V6" t="s">
        <v>2553</v>
      </c>
      <c r="W6" t="s">
        <v>2408</v>
      </c>
      <c r="X6" s="51" t="str">
        <f t="shared" si="0"/>
        <v>3</v>
      </c>
      <c r="Y6" s="51" t="str">
        <f>IF(T6="","",IF(AND(T6&lt;&gt;'Tabelas auxiliares'!$B$236,T6&lt;&gt;'Tabelas auxiliares'!$B$237),"FOLHA DE PESSOAL",IF(X6='Tabelas auxiliares'!$A$237,"CUSTEIO",IF(X6='Tabelas auxiliares'!$A$236,"INVESTIMENTO","ERRO - VERIFICAR"))))</f>
        <v>CUSTEIO</v>
      </c>
      <c r="Z6" s="44">
        <v>1200</v>
      </c>
      <c r="AA6" s="44">
        <v>1200</v>
      </c>
    </row>
    <row r="7" spans="1:29" ht="14.45" customHeight="1" x14ac:dyDescent="0.25">
      <c r="A7" t="s">
        <v>2315</v>
      </c>
      <c r="B7" s="77" t="s">
        <v>2204</v>
      </c>
      <c r="C7" s="77" t="s">
        <v>2325</v>
      </c>
      <c r="D7" t="s">
        <v>69</v>
      </c>
      <c r="E7" t="s">
        <v>118</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551</v>
      </c>
      <c r="J7" t="s">
        <v>552</v>
      </c>
      <c r="K7" t="s">
        <v>553</v>
      </c>
      <c r="L7" t="s">
        <v>554</v>
      </c>
      <c r="M7" t="s">
        <v>222</v>
      </c>
      <c r="N7" t="s">
        <v>223</v>
      </c>
      <c r="O7" t="s">
        <v>224</v>
      </c>
      <c r="P7" t="s">
        <v>225</v>
      </c>
      <c r="Q7" t="s">
        <v>226</v>
      </c>
      <c r="R7" t="s">
        <v>222</v>
      </c>
      <c r="S7" t="s">
        <v>124</v>
      </c>
      <c r="T7" t="s">
        <v>218</v>
      </c>
      <c r="U7" t="s">
        <v>123</v>
      </c>
      <c r="V7" t="s">
        <v>2553</v>
      </c>
      <c r="W7" t="s">
        <v>2408</v>
      </c>
      <c r="X7" s="51" t="str">
        <f t="shared" si="0"/>
        <v>3</v>
      </c>
      <c r="Y7" s="51" t="str">
        <f>IF(T7="","",IF(AND(T7&lt;&gt;'Tabelas auxiliares'!$B$236,T7&lt;&gt;'Tabelas auxiliares'!$B$237),"FOLHA DE PESSOAL",IF(X7='Tabelas auxiliares'!$A$237,"CUSTEIO",IF(X7='Tabelas auxiliares'!$A$236,"INVESTIMENTO","ERRO - VERIFICAR"))))</f>
        <v>CUSTEIO</v>
      </c>
      <c r="Z7" s="44">
        <v>4800</v>
      </c>
      <c r="AA7" s="44">
        <v>4800</v>
      </c>
    </row>
    <row r="8" spans="1:29" ht="14.45" customHeight="1" x14ac:dyDescent="0.25">
      <c r="A8" t="s">
        <v>2315</v>
      </c>
      <c r="B8" s="77" t="s">
        <v>2204</v>
      </c>
      <c r="C8" s="77" t="s">
        <v>2325</v>
      </c>
      <c r="D8" t="s">
        <v>69</v>
      </c>
      <c r="E8" t="s">
        <v>118</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551</v>
      </c>
      <c r="J8" t="s">
        <v>552</v>
      </c>
      <c r="K8" t="s">
        <v>555</v>
      </c>
      <c r="L8" t="s">
        <v>554</v>
      </c>
      <c r="M8" t="s">
        <v>222</v>
      </c>
      <c r="N8" t="s">
        <v>545</v>
      </c>
      <c r="O8" t="s">
        <v>353</v>
      </c>
      <c r="P8" t="s">
        <v>556</v>
      </c>
      <c r="Q8" t="s">
        <v>226</v>
      </c>
      <c r="R8" t="s">
        <v>222</v>
      </c>
      <c r="S8" t="s">
        <v>124</v>
      </c>
      <c r="T8" t="s">
        <v>218</v>
      </c>
      <c r="U8" t="s">
        <v>2640</v>
      </c>
      <c r="V8" t="s">
        <v>2553</v>
      </c>
      <c r="W8" t="s">
        <v>2408</v>
      </c>
      <c r="X8" s="51" t="str">
        <f t="shared" si="0"/>
        <v>3</v>
      </c>
      <c r="Y8" s="51" t="str">
        <f>IF(T8="","",IF(AND(T8&lt;&gt;'Tabelas auxiliares'!$B$236,T8&lt;&gt;'Tabelas auxiliares'!$B$237),"FOLHA DE PESSOAL",IF(X8='Tabelas auxiliares'!$A$237,"CUSTEIO",IF(X8='Tabelas auxiliares'!$A$236,"INVESTIMENTO","ERRO - VERIFICAR"))))</f>
        <v>CUSTEIO</v>
      </c>
      <c r="Z8" s="44">
        <v>1600</v>
      </c>
      <c r="AA8" s="44">
        <v>1600</v>
      </c>
    </row>
    <row r="9" spans="1:29" ht="14.45" customHeight="1" x14ac:dyDescent="0.25">
      <c r="A9" t="s">
        <v>2315</v>
      </c>
      <c r="B9" s="77" t="s">
        <v>2204</v>
      </c>
      <c r="C9" s="77" t="s">
        <v>2325</v>
      </c>
      <c r="D9" t="s">
        <v>69</v>
      </c>
      <c r="E9" t="s">
        <v>118</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551</v>
      </c>
      <c r="J9" t="s">
        <v>557</v>
      </c>
      <c r="K9" t="s">
        <v>558</v>
      </c>
      <c r="L9" t="s">
        <v>559</v>
      </c>
      <c r="M9" t="s">
        <v>222</v>
      </c>
      <c r="N9" t="s">
        <v>545</v>
      </c>
      <c r="O9" t="s">
        <v>224</v>
      </c>
      <c r="P9" t="s">
        <v>546</v>
      </c>
      <c r="Q9" t="s">
        <v>226</v>
      </c>
      <c r="R9" t="s">
        <v>222</v>
      </c>
      <c r="S9" t="s">
        <v>124</v>
      </c>
      <c r="T9" t="s">
        <v>218</v>
      </c>
      <c r="U9" t="s">
        <v>2554</v>
      </c>
      <c r="V9" t="s">
        <v>2553</v>
      </c>
      <c r="W9" t="s">
        <v>2408</v>
      </c>
      <c r="X9" s="51" t="str">
        <f t="shared" si="0"/>
        <v>3</v>
      </c>
      <c r="Y9" s="51" t="str">
        <f>IF(T9="","",IF(AND(T9&lt;&gt;'Tabelas auxiliares'!$B$236,T9&lt;&gt;'Tabelas auxiliares'!$B$237),"FOLHA DE PESSOAL",IF(X9='Tabelas auxiliares'!$A$237,"CUSTEIO",IF(X9='Tabelas auxiliares'!$A$236,"INVESTIMENTO","ERRO - VERIFICAR"))))</f>
        <v>CUSTEIO</v>
      </c>
      <c r="Z9" s="44">
        <v>12500</v>
      </c>
      <c r="AA9" s="44">
        <v>12500</v>
      </c>
    </row>
    <row r="10" spans="1:29" ht="14.45" customHeight="1" x14ac:dyDescent="0.25">
      <c r="A10" t="s">
        <v>2315</v>
      </c>
      <c r="B10" s="77" t="s">
        <v>2204</v>
      </c>
      <c r="C10" s="77" t="s">
        <v>2325</v>
      </c>
      <c r="D10" t="s">
        <v>69</v>
      </c>
      <c r="E10" t="s">
        <v>118</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560</v>
      </c>
      <c r="J10" t="s">
        <v>561</v>
      </c>
      <c r="K10" t="s">
        <v>562</v>
      </c>
      <c r="L10" t="s">
        <v>563</v>
      </c>
      <c r="M10" t="s">
        <v>222</v>
      </c>
      <c r="N10" t="s">
        <v>231</v>
      </c>
      <c r="O10" t="s">
        <v>224</v>
      </c>
      <c r="P10" t="s">
        <v>564</v>
      </c>
      <c r="Q10" t="s">
        <v>226</v>
      </c>
      <c r="R10" t="s">
        <v>222</v>
      </c>
      <c r="S10" t="s">
        <v>124</v>
      </c>
      <c r="T10" t="s">
        <v>565</v>
      </c>
      <c r="U10" t="s">
        <v>2641</v>
      </c>
      <c r="V10" t="s">
        <v>2553</v>
      </c>
      <c r="W10" t="s">
        <v>2408</v>
      </c>
      <c r="X10" s="51" t="str">
        <f t="shared" si="0"/>
        <v>3</v>
      </c>
      <c r="Y10" s="51" t="str">
        <f>IF(T10="","",IF(AND(T10&lt;&gt;'Tabelas auxiliares'!$B$236,T10&lt;&gt;'Tabelas auxiliares'!$B$237),"FOLHA DE PESSOAL",IF(X10='Tabelas auxiliares'!$A$237,"CUSTEIO",IF(X10='Tabelas auxiliares'!$A$236,"INVESTIMENTO","ERRO - VERIFICAR"))))</f>
        <v>CUSTEIO</v>
      </c>
      <c r="Z10" s="44">
        <v>42400</v>
      </c>
      <c r="AA10" s="44">
        <v>42400</v>
      </c>
    </row>
    <row r="11" spans="1:29" x14ac:dyDescent="0.25">
      <c r="A11" t="s">
        <v>2315</v>
      </c>
      <c r="B11" s="77" t="s">
        <v>2204</v>
      </c>
      <c r="C11" s="77" t="s">
        <v>2325</v>
      </c>
      <c r="D11" t="s">
        <v>69</v>
      </c>
      <c r="E11" t="s">
        <v>118</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566</v>
      </c>
      <c r="J11" t="s">
        <v>567</v>
      </c>
      <c r="K11" t="s">
        <v>568</v>
      </c>
      <c r="L11" t="s">
        <v>569</v>
      </c>
      <c r="M11" t="s">
        <v>222</v>
      </c>
      <c r="N11" t="s">
        <v>223</v>
      </c>
      <c r="O11" t="s">
        <v>224</v>
      </c>
      <c r="P11" t="s">
        <v>225</v>
      </c>
      <c r="Q11" t="s">
        <v>226</v>
      </c>
      <c r="R11" t="s">
        <v>222</v>
      </c>
      <c r="S11" t="s">
        <v>124</v>
      </c>
      <c r="T11" t="s">
        <v>218</v>
      </c>
      <c r="U11" t="s">
        <v>123</v>
      </c>
      <c r="V11" t="s">
        <v>2553</v>
      </c>
      <c r="W11" t="s">
        <v>2408</v>
      </c>
      <c r="X11" s="51" t="str">
        <f t="shared" si="0"/>
        <v>3</v>
      </c>
      <c r="Y11" s="51" t="str">
        <f>IF(T11="","",IF(AND(T11&lt;&gt;'Tabelas auxiliares'!$B$236,T11&lt;&gt;'Tabelas auxiliares'!$B$237),"FOLHA DE PESSOAL",IF(X11='Tabelas auxiliares'!$A$237,"CUSTEIO",IF(X11='Tabelas auxiliares'!$A$236,"INVESTIMENTO","ERRO - VERIFICAR"))))</f>
        <v>CUSTEIO</v>
      </c>
      <c r="Z11" s="44">
        <v>4366</v>
      </c>
      <c r="AA11" s="44">
        <v>4366</v>
      </c>
    </row>
    <row r="12" spans="1:29" ht="14.45" customHeight="1" x14ac:dyDescent="0.25">
      <c r="A12" t="s">
        <v>2315</v>
      </c>
      <c r="B12" s="77" t="s">
        <v>2204</v>
      </c>
      <c r="C12" s="77" t="s">
        <v>2325</v>
      </c>
      <c r="D12" t="s">
        <v>69</v>
      </c>
      <c r="E12" t="s">
        <v>118</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570</v>
      </c>
      <c r="J12" t="s">
        <v>571</v>
      </c>
      <c r="K12" t="s">
        <v>572</v>
      </c>
      <c r="L12" t="s">
        <v>573</v>
      </c>
      <c r="M12" t="s">
        <v>222</v>
      </c>
      <c r="N12" t="s">
        <v>545</v>
      </c>
      <c r="O12" t="s">
        <v>353</v>
      </c>
      <c r="P12" t="s">
        <v>556</v>
      </c>
      <c r="Q12" t="s">
        <v>226</v>
      </c>
      <c r="R12" t="s">
        <v>222</v>
      </c>
      <c r="S12" t="s">
        <v>124</v>
      </c>
      <c r="T12" t="s">
        <v>218</v>
      </c>
      <c r="U12" t="s">
        <v>2640</v>
      </c>
      <c r="V12" t="s">
        <v>2553</v>
      </c>
      <c r="W12" t="s">
        <v>2408</v>
      </c>
      <c r="X12" s="51" t="str">
        <f t="shared" si="0"/>
        <v>3</v>
      </c>
      <c r="Y12" s="51" t="str">
        <f>IF(T12="","",IF(AND(T12&lt;&gt;'Tabelas auxiliares'!$B$236,T12&lt;&gt;'Tabelas auxiliares'!$B$237),"FOLHA DE PESSOAL",IF(X12='Tabelas auxiliares'!$A$237,"CUSTEIO",IF(X12='Tabelas auxiliares'!$A$236,"INVESTIMENTO","ERRO - VERIFICAR"))))</f>
        <v>CUSTEIO</v>
      </c>
      <c r="Z12" s="44">
        <v>872000</v>
      </c>
      <c r="AA12" s="44">
        <v>95800</v>
      </c>
      <c r="AB12" s="44">
        <v>354200</v>
      </c>
      <c r="AC12" s="44">
        <v>422000</v>
      </c>
    </row>
    <row r="13" spans="1:29" ht="14.45" customHeight="1" x14ac:dyDescent="0.25">
      <c r="A13" t="s">
        <v>2315</v>
      </c>
      <c r="B13" s="77" t="s">
        <v>2204</v>
      </c>
      <c r="C13" s="77" t="s">
        <v>2325</v>
      </c>
      <c r="D13" t="s">
        <v>69</v>
      </c>
      <c r="E13" t="s">
        <v>118</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574</v>
      </c>
      <c r="J13" t="s">
        <v>575</v>
      </c>
      <c r="K13" t="s">
        <v>576</v>
      </c>
      <c r="L13" t="s">
        <v>577</v>
      </c>
      <c r="M13" t="s">
        <v>222</v>
      </c>
      <c r="N13" t="s">
        <v>545</v>
      </c>
      <c r="O13" t="s">
        <v>224</v>
      </c>
      <c r="P13" t="s">
        <v>546</v>
      </c>
      <c r="Q13" t="s">
        <v>226</v>
      </c>
      <c r="R13" t="s">
        <v>222</v>
      </c>
      <c r="S13" t="s">
        <v>124</v>
      </c>
      <c r="T13" t="s">
        <v>218</v>
      </c>
      <c r="U13" t="s">
        <v>2554</v>
      </c>
      <c r="V13" t="s">
        <v>2553</v>
      </c>
      <c r="W13" t="s">
        <v>2408</v>
      </c>
      <c r="X13" s="51" t="str">
        <f t="shared" si="0"/>
        <v>3</v>
      </c>
      <c r="Y13" s="51" t="str">
        <f>IF(T13="","",IF(AND(T13&lt;&gt;'Tabelas auxiliares'!$B$236,T13&lt;&gt;'Tabelas auxiliares'!$B$237),"FOLHA DE PESSOAL",IF(X13='Tabelas auxiliares'!$A$237,"CUSTEIO",IF(X13='Tabelas auxiliares'!$A$236,"INVESTIMENTO","ERRO - VERIFICAR"))))</f>
        <v>CUSTEIO</v>
      </c>
      <c r="Z13" s="44">
        <v>8346</v>
      </c>
      <c r="AA13" s="44">
        <v>1363</v>
      </c>
      <c r="AB13" s="44">
        <v>2810</v>
      </c>
      <c r="AC13" s="44">
        <v>4173</v>
      </c>
    </row>
    <row r="14" spans="1:29" ht="14.45" customHeight="1" x14ac:dyDescent="0.25">
      <c r="A14" t="s">
        <v>2315</v>
      </c>
      <c r="B14" s="77" t="s">
        <v>2204</v>
      </c>
      <c r="C14" s="77" t="s">
        <v>2325</v>
      </c>
      <c r="D14" t="s">
        <v>69</v>
      </c>
      <c r="E14" t="s">
        <v>118</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578</v>
      </c>
      <c r="J14" t="s">
        <v>579</v>
      </c>
      <c r="K14" t="s">
        <v>580</v>
      </c>
      <c r="L14" t="s">
        <v>581</v>
      </c>
      <c r="M14" t="s">
        <v>222</v>
      </c>
      <c r="N14" t="s">
        <v>545</v>
      </c>
      <c r="O14" t="s">
        <v>224</v>
      </c>
      <c r="P14" t="s">
        <v>546</v>
      </c>
      <c r="Q14" t="s">
        <v>226</v>
      </c>
      <c r="R14" t="s">
        <v>222</v>
      </c>
      <c r="S14" t="s">
        <v>124</v>
      </c>
      <c r="T14" t="s">
        <v>218</v>
      </c>
      <c r="U14" t="s">
        <v>2554</v>
      </c>
      <c r="V14" t="s">
        <v>2553</v>
      </c>
      <c r="W14" t="s">
        <v>2408</v>
      </c>
      <c r="X14" s="51" t="str">
        <f t="shared" si="0"/>
        <v>3</v>
      </c>
      <c r="Y14" s="51" t="str">
        <f>IF(T14="","",IF(AND(T14&lt;&gt;'Tabelas auxiliares'!$B$236,T14&lt;&gt;'Tabelas auxiliares'!$B$237),"FOLHA DE PESSOAL",IF(X14='Tabelas auxiliares'!$A$237,"CUSTEIO",IF(X14='Tabelas auxiliares'!$A$236,"INVESTIMENTO","ERRO - VERIFICAR"))))</f>
        <v>CUSTEIO</v>
      </c>
      <c r="Z14" s="44">
        <v>4200</v>
      </c>
      <c r="AC14" s="44">
        <v>4200</v>
      </c>
    </row>
    <row r="15" spans="1:29" x14ac:dyDescent="0.25">
      <c r="A15" t="s">
        <v>2315</v>
      </c>
      <c r="B15" s="77" t="s">
        <v>2204</v>
      </c>
      <c r="C15" s="77" t="s">
        <v>2325</v>
      </c>
      <c r="D15" t="s">
        <v>69</v>
      </c>
      <c r="E15" t="s">
        <v>118</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582</v>
      </c>
      <c r="J15" t="s">
        <v>583</v>
      </c>
      <c r="K15" t="s">
        <v>584</v>
      </c>
      <c r="L15" t="s">
        <v>585</v>
      </c>
      <c r="M15" t="s">
        <v>222</v>
      </c>
      <c r="N15" t="s">
        <v>545</v>
      </c>
      <c r="O15" t="s">
        <v>232</v>
      </c>
      <c r="P15" t="s">
        <v>586</v>
      </c>
      <c r="Q15" t="s">
        <v>226</v>
      </c>
      <c r="R15" t="s">
        <v>222</v>
      </c>
      <c r="S15" t="s">
        <v>124</v>
      </c>
      <c r="T15" t="s">
        <v>218</v>
      </c>
      <c r="U15" t="s">
        <v>2642</v>
      </c>
      <c r="V15" t="s">
        <v>2553</v>
      </c>
      <c r="W15" t="s">
        <v>2408</v>
      </c>
      <c r="X15" s="51" t="str">
        <f t="shared" si="0"/>
        <v>3</v>
      </c>
      <c r="Y15" s="51" t="str">
        <f>IF(T15="","",IF(AND(T15&lt;&gt;'Tabelas auxiliares'!$B$236,T15&lt;&gt;'Tabelas auxiliares'!$B$237),"FOLHA DE PESSOAL",IF(X15='Tabelas auxiliares'!$A$237,"CUSTEIO",IF(X15='Tabelas auxiliares'!$A$236,"INVESTIMENTO","ERRO - VERIFICAR"))))</f>
        <v>CUSTEIO</v>
      </c>
      <c r="Z15" s="44">
        <v>113600</v>
      </c>
      <c r="AA15" s="44">
        <v>41500</v>
      </c>
      <c r="AB15" s="44">
        <v>33300</v>
      </c>
      <c r="AC15" s="44">
        <v>38800</v>
      </c>
    </row>
    <row r="16" spans="1:29" ht="14.45" customHeight="1" x14ac:dyDescent="0.25">
      <c r="A16" t="s">
        <v>2315</v>
      </c>
      <c r="B16" s="77" t="s">
        <v>2204</v>
      </c>
      <c r="C16" s="77" t="s">
        <v>2325</v>
      </c>
      <c r="D16" t="s">
        <v>69</v>
      </c>
      <c r="E16" t="s">
        <v>118</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587</v>
      </c>
      <c r="J16" t="s">
        <v>579</v>
      </c>
      <c r="K16" t="s">
        <v>588</v>
      </c>
      <c r="L16" t="s">
        <v>589</v>
      </c>
      <c r="M16" t="s">
        <v>222</v>
      </c>
      <c r="N16" t="s">
        <v>545</v>
      </c>
      <c r="O16" t="s">
        <v>353</v>
      </c>
      <c r="P16" t="s">
        <v>556</v>
      </c>
      <c r="Q16" t="s">
        <v>226</v>
      </c>
      <c r="R16" t="s">
        <v>222</v>
      </c>
      <c r="S16" t="s">
        <v>124</v>
      </c>
      <c r="T16" t="s">
        <v>218</v>
      </c>
      <c r="U16" t="s">
        <v>2640</v>
      </c>
      <c r="V16" t="s">
        <v>2553</v>
      </c>
      <c r="W16" t="s">
        <v>2408</v>
      </c>
      <c r="X16" s="51" t="str">
        <f t="shared" si="0"/>
        <v>3</v>
      </c>
      <c r="Y16" s="51" t="str">
        <f>IF(T16="","",IF(AND(T16&lt;&gt;'Tabelas auxiliares'!$B$236,T16&lt;&gt;'Tabelas auxiliares'!$B$237),"FOLHA DE PESSOAL",IF(X16='Tabelas auxiliares'!$A$237,"CUSTEIO",IF(X16='Tabelas auxiliares'!$A$236,"INVESTIMENTO","ERRO - VERIFICAR"))))</f>
        <v>CUSTEIO</v>
      </c>
      <c r="Z16" s="44">
        <v>134100</v>
      </c>
      <c r="AB16" s="44">
        <v>48600</v>
      </c>
      <c r="AC16" s="44">
        <v>85500</v>
      </c>
    </row>
    <row r="17" spans="1:29" ht="14.45" customHeight="1" x14ac:dyDescent="0.25">
      <c r="A17" t="s">
        <v>2315</v>
      </c>
      <c r="B17" s="77" t="s">
        <v>2204</v>
      </c>
      <c r="C17" s="77" t="s">
        <v>2325</v>
      </c>
      <c r="D17" t="s">
        <v>69</v>
      </c>
      <c r="E17" t="s">
        <v>118</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587</v>
      </c>
      <c r="J17" t="s">
        <v>579</v>
      </c>
      <c r="K17" t="s">
        <v>590</v>
      </c>
      <c r="L17" t="s">
        <v>589</v>
      </c>
      <c r="M17" t="s">
        <v>222</v>
      </c>
      <c r="N17" t="s">
        <v>545</v>
      </c>
      <c r="O17" t="s">
        <v>224</v>
      </c>
      <c r="P17" t="s">
        <v>546</v>
      </c>
      <c r="Q17" t="s">
        <v>226</v>
      </c>
      <c r="R17" t="s">
        <v>222</v>
      </c>
      <c r="S17" t="s">
        <v>124</v>
      </c>
      <c r="T17" t="s">
        <v>218</v>
      </c>
      <c r="U17" t="s">
        <v>2554</v>
      </c>
      <c r="V17" t="s">
        <v>2553</v>
      </c>
      <c r="W17" t="s">
        <v>2408</v>
      </c>
      <c r="X17" s="51" t="str">
        <f t="shared" si="0"/>
        <v>3</v>
      </c>
      <c r="Y17" s="51" t="str">
        <f>IF(T17="","",IF(AND(T17&lt;&gt;'Tabelas auxiliares'!$B$236,T17&lt;&gt;'Tabelas auxiliares'!$B$237),"FOLHA DE PESSOAL",IF(X17='Tabelas auxiliares'!$A$237,"CUSTEIO",IF(X17='Tabelas auxiliares'!$A$236,"INVESTIMENTO","ERRO - VERIFICAR"))))</f>
        <v>CUSTEIO</v>
      </c>
      <c r="Z17" s="44">
        <v>65700</v>
      </c>
      <c r="AA17" s="44">
        <v>38175</v>
      </c>
      <c r="AB17" s="44">
        <v>27525</v>
      </c>
    </row>
    <row r="18" spans="1:29" ht="14.45" customHeight="1" x14ac:dyDescent="0.25">
      <c r="A18" t="s">
        <v>2315</v>
      </c>
      <c r="B18" s="77" t="s">
        <v>2204</v>
      </c>
      <c r="C18" s="77" t="s">
        <v>2325</v>
      </c>
      <c r="D18" t="s">
        <v>69</v>
      </c>
      <c r="E18" t="s">
        <v>118</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591</v>
      </c>
      <c r="J18" t="s">
        <v>592</v>
      </c>
      <c r="K18" t="s">
        <v>593</v>
      </c>
      <c r="L18" t="s">
        <v>594</v>
      </c>
      <c r="M18" t="s">
        <v>595</v>
      </c>
      <c r="N18" t="s">
        <v>545</v>
      </c>
      <c r="O18" t="s">
        <v>224</v>
      </c>
      <c r="P18" t="s">
        <v>546</v>
      </c>
      <c r="Q18" t="s">
        <v>226</v>
      </c>
      <c r="R18" t="s">
        <v>222</v>
      </c>
      <c r="S18" t="s">
        <v>124</v>
      </c>
      <c r="T18" t="s">
        <v>218</v>
      </c>
      <c r="U18" t="s">
        <v>2554</v>
      </c>
      <c r="V18" t="s">
        <v>2643</v>
      </c>
      <c r="W18" t="s">
        <v>2505</v>
      </c>
      <c r="X18" s="51" t="str">
        <f t="shared" si="0"/>
        <v>3</v>
      </c>
      <c r="Y18" s="51" t="str">
        <f>IF(T18="","",IF(AND(T18&lt;&gt;'Tabelas auxiliares'!$B$236,T18&lt;&gt;'Tabelas auxiliares'!$B$237),"FOLHA DE PESSOAL",IF(X18='Tabelas auxiliares'!$A$237,"CUSTEIO",IF(X18='Tabelas auxiliares'!$A$236,"INVESTIMENTO","ERRO - VERIFICAR"))))</f>
        <v>CUSTEIO</v>
      </c>
      <c r="Z18" s="44">
        <v>10653.49</v>
      </c>
      <c r="AA18" s="44">
        <v>10653.49</v>
      </c>
    </row>
    <row r="19" spans="1:29" ht="14.45" customHeight="1" x14ac:dyDescent="0.25">
      <c r="A19" t="s">
        <v>2315</v>
      </c>
      <c r="B19" s="77" t="s">
        <v>2204</v>
      </c>
      <c r="C19" s="77" t="s">
        <v>2325</v>
      </c>
      <c r="D19" t="s">
        <v>69</v>
      </c>
      <c r="E19" t="s">
        <v>118</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596</v>
      </c>
      <c r="J19" t="s">
        <v>597</v>
      </c>
      <c r="K19" t="s">
        <v>598</v>
      </c>
      <c r="L19" t="s">
        <v>599</v>
      </c>
      <c r="M19" t="s">
        <v>595</v>
      </c>
      <c r="N19" t="s">
        <v>545</v>
      </c>
      <c r="O19" t="s">
        <v>224</v>
      </c>
      <c r="P19" t="s">
        <v>546</v>
      </c>
      <c r="Q19" t="s">
        <v>226</v>
      </c>
      <c r="R19" t="s">
        <v>222</v>
      </c>
      <c r="S19" t="s">
        <v>124</v>
      </c>
      <c r="T19" t="s">
        <v>218</v>
      </c>
      <c r="U19" t="s">
        <v>2554</v>
      </c>
      <c r="V19" t="s">
        <v>2643</v>
      </c>
      <c r="W19" t="s">
        <v>2505</v>
      </c>
      <c r="X19" s="51" t="str">
        <f t="shared" si="0"/>
        <v>3</v>
      </c>
      <c r="Y19" s="51" t="str">
        <f>IF(T19="","",IF(AND(T19&lt;&gt;'Tabelas auxiliares'!$B$236,T19&lt;&gt;'Tabelas auxiliares'!$B$237),"FOLHA DE PESSOAL",IF(X19='Tabelas auxiliares'!$A$237,"CUSTEIO",IF(X19='Tabelas auxiliares'!$A$236,"INVESTIMENTO","ERRO - VERIFICAR"))))</f>
        <v>CUSTEIO</v>
      </c>
      <c r="Z19" s="44">
        <v>2054.5700000000002</v>
      </c>
      <c r="AA19" s="44">
        <v>2054.5700000000002</v>
      </c>
    </row>
    <row r="20" spans="1:29" ht="14.45" customHeight="1" x14ac:dyDescent="0.25">
      <c r="A20" t="s">
        <v>2315</v>
      </c>
      <c r="B20" s="77" t="s">
        <v>2204</v>
      </c>
      <c r="C20" s="77" t="s">
        <v>2325</v>
      </c>
      <c r="D20" t="s">
        <v>69</v>
      </c>
      <c r="E20" t="s">
        <v>118</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596</v>
      </c>
      <c r="J20" t="s">
        <v>597</v>
      </c>
      <c r="K20" t="s">
        <v>600</v>
      </c>
      <c r="L20" t="s">
        <v>599</v>
      </c>
      <c r="M20" t="s">
        <v>595</v>
      </c>
      <c r="N20" t="s">
        <v>545</v>
      </c>
      <c r="O20" t="s">
        <v>224</v>
      </c>
      <c r="P20" t="s">
        <v>546</v>
      </c>
      <c r="Q20" t="s">
        <v>226</v>
      </c>
      <c r="R20" t="s">
        <v>222</v>
      </c>
      <c r="S20" t="s">
        <v>124</v>
      </c>
      <c r="T20" t="s">
        <v>218</v>
      </c>
      <c r="U20" t="s">
        <v>2554</v>
      </c>
      <c r="V20" t="s">
        <v>2643</v>
      </c>
      <c r="W20" t="s">
        <v>2505</v>
      </c>
      <c r="X20" s="51" t="str">
        <f t="shared" si="0"/>
        <v>3</v>
      </c>
      <c r="Y20" s="51" t="str">
        <f>IF(T20="","",IF(AND(T20&lt;&gt;'Tabelas auxiliares'!$B$236,T20&lt;&gt;'Tabelas auxiliares'!$B$237),"FOLHA DE PESSOAL",IF(X20='Tabelas auxiliares'!$A$237,"CUSTEIO",IF(X20='Tabelas auxiliares'!$A$236,"INVESTIMENTO","ERRO - VERIFICAR"))))</f>
        <v>CUSTEIO</v>
      </c>
      <c r="Z20" s="44">
        <v>11287.64</v>
      </c>
      <c r="AA20" s="44">
        <v>11287.64</v>
      </c>
    </row>
    <row r="21" spans="1:29" ht="14.45" customHeight="1" x14ac:dyDescent="0.25">
      <c r="A21" t="s">
        <v>2315</v>
      </c>
      <c r="B21" s="77" t="s">
        <v>2204</v>
      </c>
      <c r="C21" s="77" t="s">
        <v>2325</v>
      </c>
      <c r="D21" t="s">
        <v>69</v>
      </c>
      <c r="E21" t="s">
        <v>118</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596</v>
      </c>
      <c r="J21" t="s">
        <v>597</v>
      </c>
      <c r="K21" t="s">
        <v>601</v>
      </c>
      <c r="L21" t="s">
        <v>599</v>
      </c>
      <c r="M21" t="s">
        <v>595</v>
      </c>
      <c r="N21" t="s">
        <v>545</v>
      </c>
      <c r="O21" t="s">
        <v>224</v>
      </c>
      <c r="P21" t="s">
        <v>546</v>
      </c>
      <c r="Q21" t="s">
        <v>226</v>
      </c>
      <c r="R21" t="s">
        <v>222</v>
      </c>
      <c r="S21" t="s">
        <v>124</v>
      </c>
      <c r="T21" t="s">
        <v>218</v>
      </c>
      <c r="U21" t="s">
        <v>2554</v>
      </c>
      <c r="V21" t="s">
        <v>2643</v>
      </c>
      <c r="W21" t="s">
        <v>2505</v>
      </c>
      <c r="X21" s="51" t="str">
        <f t="shared" si="0"/>
        <v>3</v>
      </c>
      <c r="Y21" s="51" t="str">
        <f>IF(T21="","",IF(AND(T21&lt;&gt;'Tabelas auxiliares'!$B$236,T21&lt;&gt;'Tabelas auxiliares'!$B$237),"FOLHA DE PESSOAL",IF(X21='Tabelas auxiliares'!$A$237,"CUSTEIO",IF(X21='Tabelas auxiliares'!$A$236,"INVESTIMENTO","ERRO - VERIFICAR"))))</f>
        <v>CUSTEIO</v>
      </c>
      <c r="Z21" s="44">
        <v>17433.84</v>
      </c>
      <c r="AA21" s="44">
        <v>17433.84</v>
      </c>
    </row>
    <row r="22" spans="1:29" ht="14.45" customHeight="1" x14ac:dyDescent="0.25">
      <c r="A22" t="s">
        <v>2315</v>
      </c>
      <c r="B22" s="77" t="s">
        <v>2204</v>
      </c>
      <c r="C22" s="77" t="s">
        <v>2325</v>
      </c>
      <c r="D22" t="s">
        <v>69</v>
      </c>
      <c r="E22" t="s">
        <v>118</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596</v>
      </c>
      <c r="J22" t="s">
        <v>597</v>
      </c>
      <c r="K22" t="s">
        <v>602</v>
      </c>
      <c r="L22" t="s">
        <v>599</v>
      </c>
      <c r="M22" t="s">
        <v>595</v>
      </c>
      <c r="N22" t="s">
        <v>545</v>
      </c>
      <c r="O22" t="s">
        <v>224</v>
      </c>
      <c r="P22" t="s">
        <v>546</v>
      </c>
      <c r="Q22" t="s">
        <v>226</v>
      </c>
      <c r="R22" t="s">
        <v>222</v>
      </c>
      <c r="S22" t="s">
        <v>124</v>
      </c>
      <c r="T22" t="s">
        <v>218</v>
      </c>
      <c r="U22" t="s">
        <v>2554</v>
      </c>
      <c r="V22" t="s">
        <v>2643</v>
      </c>
      <c r="W22" t="s">
        <v>2505</v>
      </c>
      <c r="X22" s="51" t="str">
        <f t="shared" si="0"/>
        <v>3</v>
      </c>
      <c r="Y22" s="51" t="str">
        <f>IF(T22="","",IF(AND(T22&lt;&gt;'Tabelas auxiliares'!$B$236,T22&lt;&gt;'Tabelas auxiliares'!$B$237),"FOLHA DE PESSOAL",IF(X22='Tabelas auxiliares'!$A$237,"CUSTEIO",IF(X22='Tabelas auxiliares'!$A$236,"INVESTIMENTO","ERRO - VERIFICAR"))))</f>
        <v>CUSTEIO</v>
      </c>
      <c r="Z22" s="44">
        <v>15254.41</v>
      </c>
      <c r="AA22" s="44">
        <v>15254.41</v>
      </c>
    </row>
    <row r="23" spans="1:29" ht="14.45" customHeight="1" x14ac:dyDescent="0.25">
      <c r="A23" t="s">
        <v>2315</v>
      </c>
      <c r="B23" s="77" t="s">
        <v>2204</v>
      </c>
      <c r="C23" s="77" t="s">
        <v>2325</v>
      </c>
      <c r="D23" t="s">
        <v>69</v>
      </c>
      <c r="E23" t="s">
        <v>118</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596</v>
      </c>
      <c r="J23" t="s">
        <v>597</v>
      </c>
      <c r="K23" t="s">
        <v>603</v>
      </c>
      <c r="L23" t="s">
        <v>599</v>
      </c>
      <c r="M23" t="s">
        <v>595</v>
      </c>
      <c r="N23" t="s">
        <v>545</v>
      </c>
      <c r="O23" t="s">
        <v>224</v>
      </c>
      <c r="P23" t="s">
        <v>546</v>
      </c>
      <c r="Q23" t="s">
        <v>226</v>
      </c>
      <c r="R23" t="s">
        <v>222</v>
      </c>
      <c r="S23" t="s">
        <v>124</v>
      </c>
      <c r="T23" t="s">
        <v>218</v>
      </c>
      <c r="U23" t="s">
        <v>2554</v>
      </c>
      <c r="V23" t="s">
        <v>2643</v>
      </c>
      <c r="W23" t="s">
        <v>2505</v>
      </c>
      <c r="X23" s="51" t="str">
        <f t="shared" si="0"/>
        <v>3</v>
      </c>
      <c r="Y23" s="51" t="str">
        <f>IF(T23="","",IF(AND(T23&lt;&gt;'Tabelas auxiliares'!$B$236,T23&lt;&gt;'Tabelas auxiliares'!$B$237),"FOLHA DE PESSOAL",IF(X23='Tabelas auxiliares'!$A$237,"CUSTEIO",IF(X23='Tabelas auxiliares'!$A$236,"INVESTIMENTO","ERRO - VERIFICAR"))))</f>
        <v>CUSTEIO</v>
      </c>
      <c r="Z23" s="44">
        <v>29284.22</v>
      </c>
      <c r="AA23" s="44">
        <v>29284.22</v>
      </c>
    </row>
    <row r="24" spans="1:29" ht="14.45" customHeight="1" x14ac:dyDescent="0.25">
      <c r="A24" t="s">
        <v>2315</v>
      </c>
      <c r="B24" s="77" t="s">
        <v>2204</v>
      </c>
      <c r="C24" s="77" t="s">
        <v>2325</v>
      </c>
      <c r="D24" t="s">
        <v>69</v>
      </c>
      <c r="E24" t="s">
        <v>118</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596</v>
      </c>
      <c r="J24" t="s">
        <v>597</v>
      </c>
      <c r="K24" t="s">
        <v>604</v>
      </c>
      <c r="L24" t="s">
        <v>599</v>
      </c>
      <c r="M24" t="s">
        <v>595</v>
      </c>
      <c r="N24" t="s">
        <v>545</v>
      </c>
      <c r="O24" t="s">
        <v>224</v>
      </c>
      <c r="P24" t="s">
        <v>546</v>
      </c>
      <c r="Q24" t="s">
        <v>226</v>
      </c>
      <c r="R24" t="s">
        <v>222</v>
      </c>
      <c r="S24" t="s">
        <v>124</v>
      </c>
      <c r="T24" t="s">
        <v>218</v>
      </c>
      <c r="U24" t="s">
        <v>2554</v>
      </c>
      <c r="V24" t="s">
        <v>2643</v>
      </c>
      <c r="W24" t="s">
        <v>2505</v>
      </c>
      <c r="X24" s="51" t="str">
        <f t="shared" si="0"/>
        <v>3</v>
      </c>
      <c r="Y24" s="51" t="str">
        <f>IF(T24="","",IF(AND(T24&lt;&gt;'Tabelas auxiliares'!$B$236,T24&lt;&gt;'Tabelas auxiliares'!$B$237),"FOLHA DE PESSOAL",IF(X24='Tabelas auxiliares'!$A$237,"CUSTEIO",IF(X24='Tabelas auxiliares'!$A$236,"INVESTIMENTO","ERRO - VERIFICAR"))))</f>
        <v>CUSTEIO</v>
      </c>
      <c r="Z24" s="44">
        <v>2679</v>
      </c>
      <c r="AA24" s="44">
        <v>2679</v>
      </c>
    </row>
    <row r="25" spans="1:29" x14ac:dyDescent="0.25">
      <c r="A25" t="s">
        <v>2315</v>
      </c>
      <c r="B25" s="77" t="s">
        <v>2204</v>
      </c>
      <c r="C25" s="77" t="s">
        <v>2325</v>
      </c>
      <c r="D25" t="s">
        <v>69</v>
      </c>
      <c r="E25" t="s">
        <v>118</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605</v>
      </c>
      <c r="J25" t="s">
        <v>606</v>
      </c>
      <c r="K25" t="s">
        <v>607</v>
      </c>
      <c r="L25" t="s">
        <v>608</v>
      </c>
      <c r="M25" t="s">
        <v>222</v>
      </c>
      <c r="N25" t="s">
        <v>545</v>
      </c>
      <c r="O25" t="s">
        <v>353</v>
      </c>
      <c r="P25" t="s">
        <v>556</v>
      </c>
      <c r="Q25" t="s">
        <v>226</v>
      </c>
      <c r="R25" t="s">
        <v>222</v>
      </c>
      <c r="S25" t="s">
        <v>124</v>
      </c>
      <c r="T25" t="s">
        <v>218</v>
      </c>
      <c r="U25" t="s">
        <v>2640</v>
      </c>
      <c r="V25" t="s">
        <v>2553</v>
      </c>
      <c r="W25" t="s">
        <v>2408</v>
      </c>
      <c r="X25" s="51" t="str">
        <f t="shared" si="0"/>
        <v>3</v>
      </c>
      <c r="Y25" s="51" t="str">
        <f>IF(T25="","",IF(AND(T25&lt;&gt;'Tabelas auxiliares'!$B$236,T25&lt;&gt;'Tabelas auxiliares'!$B$237),"FOLHA DE PESSOAL",IF(X25='Tabelas auxiliares'!$A$237,"CUSTEIO",IF(X25='Tabelas auxiliares'!$A$236,"INVESTIMENTO","ERRO - VERIFICAR"))))</f>
        <v>CUSTEIO</v>
      </c>
      <c r="Z25" s="44">
        <v>60.49</v>
      </c>
      <c r="AC25" s="44">
        <v>60.49</v>
      </c>
    </row>
    <row r="26" spans="1:29" x14ac:dyDescent="0.25">
      <c r="A26" t="s">
        <v>2315</v>
      </c>
      <c r="B26" s="77" t="s">
        <v>2204</v>
      </c>
      <c r="C26" s="77" t="s">
        <v>2325</v>
      </c>
      <c r="D26" t="s">
        <v>69</v>
      </c>
      <c r="E26" t="s">
        <v>118</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605</v>
      </c>
      <c r="J26" t="s">
        <v>606</v>
      </c>
      <c r="K26" t="s">
        <v>609</v>
      </c>
      <c r="L26" t="s">
        <v>608</v>
      </c>
      <c r="M26" t="s">
        <v>222</v>
      </c>
      <c r="N26" t="s">
        <v>223</v>
      </c>
      <c r="O26" t="s">
        <v>224</v>
      </c>
      <c r="P26" t="s">
        <v>225</v>
      </c>
      <c r="Q26" t="s">
        <v>226</v>
      </c>
      <c r="R26" t="s">
        <v>222</v>
      </c>
      <c r="S26" t="s">
        <v>124</v>
      </c>
      <c r="T26" t="s">
        <v>218</v>
      </c>
      <c r="U26" t="s">
        <v>123</v>
      </c>
      <c r="V26" t="s">
        <v>2553</v>
      </c>
      <c r="W26" t="s">
        <v>2408</v>
      </c>
      <c r="X26" s="51" t="str">
        <f t="shared" si="0"/>
        <v>3</v>
      </c>
      <c r="Y26" s="51" t="str">
        <f>IF(T26="","",IF(AND(T26&lt;&gt;'Tabelas auxiliares'!$B$236,T26&lt;&gt;'Tabelas auxiliares'!$B$237),"FOLHA DE PESSOAL",IF(X26='Tabelas auxiliares'!$A$237,"CUSTEIO",IF(X26='Tabelas auxiliares'!$A$236,"INVESTIMENTO","ERRO - VERIFICAR"))))</f>
        <v>CUSTEIO</v>
      </c>
      <c r="Z26" s="44">
        <v>479.51</v>
      </c>
      <c r="AC26" s="44">
        <v>479.51</v>
      </c>
    </row>
    <row r="27" spans="1:29" ht="14.45" customHeight="1" x14ac:dyDescent="0.25">
      <c r="A27" t="s">
        <v>2315</v>
      </c>
      <c r="B27" s="77" t="s">
        <v>2204</v>
      </c>
      <c r="C27" s="77" t="s">
        <v>2325</v>
      </c>
      <c r="D27" t="s">
        <v>69</v>
      </c>
      <c r="E27" t="s">
        <v>118</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610</v>
      </c>
      <c r="J27" t="s">
        <v>597</v>
      </c>
      <c r="K27" t="s">
        <v>611</v>
      </c>
      <c r="L27" t="s">
        <v>599</v>
      </c>
      <c r="M27" t="s">
        <v>595</v>
      </c>
      <c r="N27" t="s">
        <v>223</v>
      </c>
      <c r="O27" t="s">
        <v>224</v>
      </c>
      <c r="P27" t="s">
        <v>225</v>
      </c>
      <c r="Q27" t="s">
        <v>226</v>
      </c>
      <c r="R27" t="s">
        <v>222</v>
      </c>
      <c r="S27" t="s">
        <v>124</v>
      </c>
      <c r="T27" t="s">
        <v>218</v>
      </c>
      <c r="U27" t="s">
        <v>123</v>
      </c>
      <c r="V27" t="s">
        <v>2643</v>
      </c>
      <c r="W27" t="s">
        <v>2505</v>
      </c>
      <c r="X27" s="51" t="str">
        <f t="shared" si="0"/>
        <v>3</v>
      </c>
      <c r="Y27" s="51" t="str">
        <f>IF(T27="","",IF(AND(T27&lt;&gt;'Tabelas auxiliares'!$B$236,T27&lt;&gt;'Tabelas auxiliares'!$B$237),"FOLHA DE PESSOAL",IF(X27='Tabelas auxiliares'!$A$237,"CUSTEIO",IF(X27='Tabelas auxiliares'!$A$236,"INVESTIMENTO","ERRO - VERIFICAR"))))</f>
        <v>CUSTEIO</v>
      </c>
      <c r="Z27" s="44">
        <v>5713.92</v>
      </c>
      <c r="AA27" s="44">
        <v>5713.92</v>
      </c>
    </row>
    <row r="28" spans="1:29" ht="14.45" customHeight="1" x14ac:dyDescent="0.25">
      <c r="A28" t="s">
        <v>2315</v>
      </c>
      <c r="B28" s="77" t="s">
        <v>2204</v>
      </c>
      <c r="C28" s="77" t="s">
        <v>2325</v>
      </c>
      <c r="D28" t="s">
        <v>69</v>
      </c>
      <c r="E28" t="s">
        <v>118</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610</v>
      </c>
      <c r="J28" t="s">
        <v>597</v>
      </c>
      <c r="K28" t="s">
        <v>612</v>
      </c>
      <c r="L28" t="s">
        <v>599</v>
      </c>
      <c r="M28" t="s">
        <v>595</v>
      </c>
      <c r="N28" t="s">
        <v>223</v>
      </c>
      <c r="O28" t="s">
        <v>224</v>
      </c>
      <c r="P28" t="s">
        <v>225</v>
      </c>
      <c r="Q28" t="s">
        <v>226</v>
      </c>
      <c r="R28" t="s">
        <v>222</v>
      </c>
      <c r="S28" t="s">
        <v>124</v>
      </c>
      <c r="T28" t="s">
        <v>218</v>
      </c>
      <c r="U28" t="s">
        <v>123</v>
      </c>
      <c r="V28" t="s">
        <v>2643</v>
      </c>
      <c r="W28" t="s">
        <v>2505</v>
      </c>
      <c r="X28" s="51" t="str">
        <f t="shared" si="0"/>
        <v>3</v>
      </c>
      <c r="Y28" s="51" t="str">
        <f>IF(T28="","",IF(AND(T28&lt;&gt;'Tabelas auxiliares'!$B$236,T28&lt;&gt;'Tabelas auxiliares'!$B$237),"FOLHA DE PESSOAL",IF(X28='Tabelas auxiliares'!$A$237,"CUSTEIO",IF(X28='Tabelas auxiliares'!$A$236,"INVESTIMENTO","ERRO - VERIFICAR"))))</f>
        <v>CUSTEIO</v>
      </c>
      <c r="Z28" s="44">
        <v>30742.080000000002</v>
      </c>
      <c r="AA28" s="44">
        <v>30742.080000000002</v>
      </c>
    </row>
    <row r="29" spans="1:29" ht="14.45" customHeight="1" x14ac:dyDescent="0.25">
      <c r="A29" t="s">
        <v>2315</v>
      </c>
      <c r="B29" s="77" t="s">
        <v>2204</v>
      </c>
      <c r="C29" s="77" t="s">
        <v>2325</v>
      </c>
      <c r="D29" t="s">
        <v>69</v>
      </c>
      <c r="E29" t="s">
        <v>118</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t="s">
        <v>610</v>
      </c>
      <c r="J29" t="s">
        <v>597</v>
      </c>
      <c r="K29" t="s">
        <v>613</v>
      </c>
      <c r="L29" t="s">
        <v>599</v>
      </c>
      <c r="M29" t="s">
        <v>595</v>
      </c>
      <c r="N29" t="s">
        <v>223</v>
      </c>
      <c r="O29" t="s">
        <v>224</v>
      </c>
      <c r="P29" t="s">
        <v>225</v>
      </c>
      <c r="Q29" t="s">
        <v>226</v>
      </c>
      <c r="R29" t="s">
        <v>222</v>
      </c>
      <c r="S29" t="s">
        <v>124</v>
      </c>
      <c r="T29" t="s">
        <v>218</v>
      </c>
      <c r="U29" t="s">
        <v>123</v>
      </c>
      <c r="V29" t="s">
        <v>2643</v>
      </c>
      <c r="W29" t="s">
        <v>2505</v>
      </c>
      <c r="X29" s="51" t="str">
        <f t="shared" si="0"/>
        <v>3</v>
      </c>
      <c r="Y29" s="51" t="str">
        <f>IF(T29="","",IF(AND(T29&lt;&gt;'Tabelas auxiliares'!$B$236,T29&lt;&gt;'Tabelas auxiliares'!$B$237),"FOLHA DE PESSOAL",IF(X29='Tabelas auxiliares'!$A$237,"CUSTEIO",IF(X29='Tabelas auxiliares'!$A$236,"INVESTIMENTO","ERRO - VERIFICAR"))))</f>
        <v>CUSTEIO</v>
      </c>
      <c r="Z29" s="44">
        <v>38286.239999999998</v>
      </c>
      <c r="AA29" s="44">
        <v>38286.239999999998</v>
      </c>
    </row>
    <row r="30" spans="1:29" ht="14.45" customHeight="1" x14ac:dyDescent="0.25">
      <c r="A30" t="s">
        <v>2315</v>
      </c>
      <c r="B30" s="77" t="s">
        <v>2204</v>
      </c>
      <c r="C30" s="77" t="s">
        <v>2325</v>
      </c>
      <c r="D30" t="s">
        <v>69</v>
      </c>
      <c r="E30" t="s">
        <v>118</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t="s">
        <v>610</v>
      </c>
      <c r="J30" t="s">
        <v>597</v>
      </c>
      <c r="K30" t="s">
        <v>614</v>
      </c>
      <c r="L30" t="s">
        <v>599</v>
      </c>
      <c r="M30" t="s">
        <v>595</v>
      </c>
      <c r="N30" t="s">
        <v>223</v>
      </c>
      <c r="O30" t="s">
        <v>224</v>
      </c>
      <c r="P30" t="s">
        <v>225</v>
      </c>
      <c r="Q30" t="s">
        <v>226</v>
      </c>
      <c r="R30" t="s">
        <v>222</v>
      </c>
      <c r="S30" t="s">
        <v>124</v>
      </c>
      <c r="T30" t="s">
        <v>218</v>
      </c>
      <c r="U30" t="s">
        <v>123</v>
      </c>
      <c r="V30" t="s">
        <v>2643</v>
      </c>
      <c r="W30" t="s">
        <v>2505</v>
      </c>
      <c r="X30" s="51" t="str">
        <f t="shared" si="0"/>
        <v>3</v>
      </c>
      <c r="Y30" s="51" t="str">
        <f>IF(T30="","",IF(AND(T30&lt;&gt;'Tabelas auxiliares'!$B$236,T30&lt;&gt;'Tabelas auxiliares'!$B$237),"FOLHA DE PESSOAL",IF(X30='Tabelas auxiliares'!$A$237,"CUSTEIO",IF(X30='Tabelas auxiliares'!$A$236,"INVESTIMENTO","ERRO - VERIFICAR"))))</f>
        <v>CUSTEIO</v>
      </c>
      <c r="Z30" s="44">
        <v>20921.28</v>
      </c>
      <c r="AA30" s="44">
        <v>20921.28</v>
      </c>
    </row>
    <row r="31" spans="1:29" ht="14.45" customHeight="1" x14ac:dyDescent="0.25">
      <c r="A31" t="s">
        <v>2315</v>
      </c>
      <c r="B31" s="77" t="s">
        <v>2204</v>
      </c>
      <c r="C31" s="77" t="s">
        <v>2325</v>
      </c>
      <c r="D31" t="s">
        <v>69</v>
      </c>
      <c r="E31" t="s">
        <v>118</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t="s">
        <v>610</v>
      </c>
      <c r="J31" t="s">
        <v>597</v>
      </c>
      <c r="K31" t="s">
        <v>615</v>
      </c>
      <c r="L31" t="s">
        <v>599</v>
      </c>
      <c r="M31" t="s">
        <v>595</v>
      </c>
      <c r="N31" t="s">
        <v>223</v>
      </c>
      <c r="O31" t="s">
        <v>224</v>
      </c>
      <c r="P31" t="s">
        <v>225</v>
      </c>
      <c r="Q31" t="s">
        <v>226</v>
      </c>
      <c r="R31" t="s">
        <v>222</v>
      </c>
      <c r="S31" t="s">
        <v>227</v>
      </c>
      <c r="T31" t="s">
        <v>218</v>
      </c>
      <c r="U31" t="s">
        <v>123</v>
      </c>
      <c r="V31" t="s">
        <v>2643</v>
      </c>
      <c r="W31" t="s">
        <v>2505</v>
      </c>
      <c r="X31" s="51" t="str">
        <f t="shared" si="0"/>
        <v>3</v>
      </c>
      <c r="Y31" s="51" t="str">
        <f>IF(T31="","",IF(AND(T31&lt;&gt;'Tabelas auxiliares'!$B$236,T31&lt;&gt;'Tabelas auxiliares'!$B$237),"FOLHA DE PESSOAL",IF(X31='Tabelas auxiliares'!$A$237,"CUSTEIO",IF(X31='Tabelas auxiliares'!$A$236,"INVESTIMENTO","ERRO - VERIFICAR"))))</f>
        <v>CUSTEIO</v>
      </c>
      <c r="Z31" s="44">
        <v>37438.080000000002</v>
      </c>
      <c r="AA31" s="44">
        <v>37438.080000000002</v>
      </c>
    </row>
    <row r="32" spans="1:29" ht="14.45" customHeight="1" x14ac:dyDescent="0.25">
      <c r="A32" t="s">
        <v>2315</v>
      </c>
      <c r="B32" s="77" t="s">
        <v>2204</v>
      </c>
      <c r="C32" s="77" t="s">
        <v>2325</v>
      </c>
      <c r="D32" t="s">
        <v>69</v>
      </c>
      <c r="E32" t="s">
        <v>118</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t="s">
        <v>610</v>
      </c>
      <c r="J32" t="s">
        <v>597</v>
      </c>
      <c r="K32" t="s">
        <v>616</v>
      </c>
      <c r="L32" t="s">
        <v>599</v>
      </c>
      <c r="M32" t="s">
        <v>595</v>
      </c>
      <c r="N32" t="s">
        <v>223</v>
      </c>
      <c r="O32" t="s">
        <v>224</v>
      </c>
      <c r="P32" t="s">
        <v>225</v>
      </c>
      <c r="Q32" t="s">
        <v>226</v>
      </c>
      <c r="R32" t="s">
        <v>222</v>
      </c>
      <c r="S32" t="s">
        <v>227</v>
      </c>
      <c r="T32" t="s">
        <v>218</v>
      </c>
      <c r="U32" t="s">
        <v>123</v>
      </c>
      <c r="V32" t="s">
        <v>2643</v>
      </c>
      <c r="W32" t="s">
        <v>2505</v>
      </c>
      <c r="X32" s="51" t="str">
        <f t="shared" si="0"/>
        <v>3</v>
      </c>
      <c r="Y32" s="51" t="str">
        <f>IF(T32="","",IF(AND(T32&lt;&gt;'Tabelas auxiliares'!$B$236,T32&lt;&gt;'Tabelas auxiliares'!$B$237),"FOLHA DE PESSOAL",IF(X32='Tabelas auxiliares'!$A$237,"CUSTEIO",IF(X32='Tabelas auxiliares'!$A$236,"INVESTIMENTO","ERRO - VERIFICAR"))))</f>
        <v>CUSTEIO</v>
      </c>
      <c r="Z32" s="44">
        <v>123102.24</v>
      </c>
      <c r="AA32" s="44">
        <v>123102.24</v>
      </c>
    </row>
    <row r="33" spans="1:29" ht="14.45" customHeight="1" x14ac:dyDescent="0.25">
      <c r="A33" t="s">
        <v>2315</v>
      </c>
      <c r="B33" s="77" t="s">
        <v>2204</v>
      </c>
      <c r="C33" s="77" t="s">
        <v>2325</v>
      </c>
      <c r="D33" t="s">
        <v>69</v>
      </c>
      <c r="E33" t="s">
        <v>118</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t="s">
        <v>610</v>
      </c>
      <c r="J33" t="s">
        <v>597</v>
      </c>
      <c r="K33" t="s">
        <v>617</v>
      </c>
      <c r="L33" t="s">
        <v>599</v>
      </c>
      <c r="M33" t="s">
        <v>595</v>
      </c>
      <c r="N33" t="s">
        <v>223</v>
      </c>
      <c r="O33" t="s">
        <v>224</v>
      </c>
      <c r="P33" t="s">
        <v>225</v>
      </c>
      <c r="Q33" t="s">
        <v>226</v>
      </c>
      <c r="R33" t="s">
        <v>222</v>
      </c>
      <c r="S33" t="s">
        <v>227</v>
      </c>
      <c r="T33" t="s">
        <v>218</v>
      </c>
      <c r="U33" t="s">
        <v>123</v>
      </c>
      <c r="V33" t="s">
        <v>2643</v>
      </c>
      <c r="W33" t="s">
        <v>2505</v>
      </c>
      <c r="X33" s="51" t="str">
        <f t="shared" si="0"/>
        <v>3</v>
      </c>
      <c r="Y33" s="51" t="str">
        <f>IF(T33="","",IF(AND(T33&lt;&gt;'Tabelas auxiliares'!$B$236,T33&lt;&gt;'Tabelas auxiliares'!$B$237),"FOLHA DE PESSOAL",IF(X33='Tabelas auxiliares'!$A$237,"CUSTEIO",IF(X33='Tabelas auxiliares'!$A$236,"INVESTIMENTO","ERRO - VERIFICAR"))))</f>
        <v>CUSTEIO</v>
      </c>
      <c r="Z33" s="44">
        <v>78432.479999999996</v>
      </c>
      <c r="AA33" s="44">
        <v>78432.479999999996</v>
      </c>
    </row>
    <row r="34" spans="1:29" ht="14.45" customHeight="1" x14ac:dyDescent="0.25">
      <c r="A34" t="s">
        <v>2315</v>
      </c>
      <c r="B34" s="77" t="s">
        <v>2207</v>
      </c>
      <c r="C34" s="77" t="s">
        <v>2329</v>
      </c>
      <c r="D34" t="s">
        <v>15</v>
      </c>
      <c r="E34" t="s">
        <v>118</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618</v>
      </c>
      <c r="J34" t="s">
        <v>619</v>
      </c>
      <c r="K34" t="s">
        <v>620</v>
      </c>
      <c r="L34" t="s">
        <v>621</v>
      </c>
      <c r="M34" t="s">
        <v>222</v>
      </c>
      <c r="N34" t="s">
        <v>223</v>
      </c>
      <c r="O34" t="s">
        <v>224</v>
      </c>
      <c r="P34" t="s">
        <v>225</v>
      </c>
      <c r="Q34" t="s">
        <v>226</v>
      </c>
      <c r="R34" t="s">
        <v>222</v>
      </c>
      <c r="S34" t="s">
        <v>124</v>
      </c>
      <c r="T34" t="s">
        <v>218</v>
      </c>
      <c r="U34" t="s">
        <v>123</v>
      </c>
      <c r="V34" t="s">
        <v>2553</v>
      </c>
      <c r="W34" t="s">
        <v>2408</v>
      </c>
      <c r="X34" s="51" t="str">
        <f t="shared" si="0"/>
        <v>3</v>
      </c>
      <c r="Y34" s="51" t="str">
        <f>IF(T34="","",IF(AND(T34&lt;&gt;'Tabelas auxiliares'!$B$236,T34&lt;&gt;'Tabelas auxiliares'!$B$237),"FOLHA DE PESSOAL",IF(X34='Tabelas auxiliares'!$A$237,"CUSTEIO",IF(X34='Tabelas auxiliares'!$A$236,"INVESTIMENTO","ERRO - VERIFICAR"))))</f>
        <v>CUSTEIO</v>
      </c>
      <c r="Z34" s="44">
        <v>2000</v>
      </c>
      <c r="AB34" s="44">
        <v>2000</v>
      </c>
    </row>
    <row r="35" spans="1:29" ht="14.45" customHeight="1" x14ac:dyDescent="0.25">
      <c r="A35" t="s">
        <v>2315</v>
      </c>
      <c r="B35" s="77" t="s">
        <v>2207</v>
      </c>
      <c r="C35" s="77" t="s">
        <v>2317</v>
      </c>
      <c r="D35" t="s">
        <v>15</v>
      </c>
      <c r="E35" t="s">
        <v>118</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622</v>
      </c>
      <c r="J35" t="s">
        <v>623</v>
      </c>
      <c r="K35" t="s">
        <v>624</v>
      </c>
      <c r="L35" t="s">
        <v>625</v>
      </c>
      <c r="M35" t="s">
        <v>222</v>
      </c>
      <c r="N35" t="s">
        <v>223</v>
      </c>
      <c r="O35" t="s">
        <v>224</v>
      </c>
      <c r="P35" t="s">
        <v>225</v>
      </c>
      <c r="Q35" t="s">
        <v>226</v>
      </c>
      <c r="R35" t="s">
        <v>222</v>
      </c>
      <c r="S35" t="s">
        <v>124</v>
      </c>
      <c r="T35" t="s">
        <v>218</v>
      </c>
      <c r="U35" t="s">
        <v>123</v>
      </c>
      <c r="V35" t="s">
        <v>2553</v>
      </c>
      <c r="W35" t="s">
        <v>2408</v>
      </c>
      <c r="X35" s="51" t="str">
        <f t="shared" si="0"/>
        <v>3</v>
      </c>
      <c r="Y35" s="51" t="str">
        <f>IF(T35="","",IF(AND(T35&lt;&gt;'Tabelas auxiliares'!$B$236,T35&lt;&gt;'Tabelas auxiliares'!$B$237),"FOLHA DE PESSOAL",IF(X35='Tabelas auxiliares'!$A$237,"CUSTEIO",IF(X35='Tabelas auxiliares'!$A$236,"INVESTIMENTO","ERRO - VERIFICAR"))))</f>
        <v>CUSTEIO</v>
      </c>
      <c r="Z35" s="44">
        <v>1600</v>
      </c>
      <c r="AA35" s="44">
        <v>1600</v>
      </c>
    </row>
    <row r="36" spans="1:29" ht="14.45" customHeight="1" x14ac:dyDescent="0.25">
      <c r="A36" t="s">
        <v>2315</v>
      </c>
      <c r="B36" s="77" t="s">
        <v>2207</v>
      </c>
      <c r="C36" s="77" t="s">
        <v>2317</v>
      </c>
      <c r="D36" t="s">
        <v>15</v>
      </c>
      <c r="E36" t="s">
        <v>118</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626</v>
      </c>
      <c r="J36" t="s">
        <v>627</v>
      </c>
      <c r="K36" t="s">
        <v>628</v>
      </c>
      <c r="L36" t="s">
        <v>629</v>
      </c>
      <c r="M36" t="s">
        <v>222</v>
      </c>
      <c r="N36" t="s">
        <v>231</v>
      </c>
      <c r="O36" t="s">
        <v>224</v>
      </c>
      <c r="P36" t="s">
        <v>564</v>
      </c>
      <c r="Q36" t="s">
        <v>226</v>
      </c>
      <c r="R36" t="s">
        <v>222</v>
      </c>
      <c r="S36" t="s">
        <v>124</v>
      </c>
      <c r="T36" t="s">
        <v>218</v>
      </c>
      <c r="U36" t="s">
        <v>2644</v>
      </c>
      <c r="V36" t="s">
        <v>2553</v>
      </c>
      <c r="W36" t="s">
        <v>2408</v>
      </c>
      <c r="X36" s="51" t="str">
        <f t="shared" si="0"/>
        <v>3</v>
      </c>
      <c r="Y36" s="51" t="str">
        <f>IF(T36="","",IF(AND(T36&lt;&gt;'Tabelas auxiliares'!$B$236,T36&lt;&gt;'Tabelas auxiliares'!$B$237),"FOLHA DE PESSOAL",IF(X36='Tabelas auxiliares'!$A$237,"CUSTEIO",IF(X36='Tabelas auxiliares'!$A$236,"INVESTIMENTO","ERRO - VERIFICAR"))))</f>
        <v>CUSTEIO</v>
      </c>
      <c r="Z36" s="44">
        <v>24100</v>
      </c>
      <c r="AA36" s="44">
        <v>24100</v>
      </c>
    </row>
    <row r="37" spans="1:29" ht="14.45" customHeight="1" x14ac:dyDescent="0.25">
      <c r="A37" t="s">
        <v>2315</v>
      </c>
      <c r="B37" s="77" t="s">
        <v>2207</v>
      </c>
      <c r="C37" s="77" t="s">
        <v>2317</v>
      </c>
      <c r="D37" t="s">
        <v>15</v>
      </c>
      <c r="E37" t="s">
        <v>118</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626</v>
      </c>
      <c r="J37" t="s">
        <v>623</v>
      </c>
      <c r="K37" t="s">
        <v>630</v>
      </c>
      <c r="L37" t="s">
        <v>631</v>
      </c>
      <c r="M37" t="s">
        <v>222</v>
      </c>
      <c r="N37" t="s">
        <v>231</v>
      </c>
      <c r="O37" t="s">
        <v>224</v>
      </c>
      <c r="P37" t="s">
        <v>564</v>
      </c>
      <c r="Q37" t="s">
        <v>226</v>
      </c>
      <c r="R37" t="s">
        <v>222</v>
      </c>
      <c r="S37" t="s">
        <v>124</v>
      </c>
      <c r="T37" t="s">
        <v>218</v>
      </c>
      <c r="U37" t="s">
        <v>2644</v>
      </c>
      <c r="V37" t="s">
        <v>2553</v>
      </c>
      <c r="W37" t="s">
        <v>2408</v>
      </c>
      <c r="X37" s="51" t="str">
        <f t="shared" si="0"/>
        <v>3</v>
      </c>
      <c r="Y37" s="51" t="str">
        <f>IF(T37="","",IF(AND(T37&lt;&gt;'Tabelas auxiliares'!$B$236,T37&lt;&gt;'Tabelas auxiliares'!$B$237),"FOLHA DE PESSOAL",IF(X37='Tabelas auxiliares'!$A$237,"CUSTEIO",IF(X37='Tabelas auxiliares'!$A$236,"INVESTIMENTO","ERRO - VERIFICAR"))))</f>
        <v>CUSTEIO</v>
      </c>
      <c r="Z37" s="44">
        <v>900</v>
      </c>
      <c r="AA37" s="44">
        <v>900</v>
      </c>
    </row>
    <row r="38" spans="1:29" ht="14.45" customHeight="1" x14ac:dyDescent="0.25">
      <c r="A38" t="s">
        <v>2315</v>
      </c>
      <c r="B38" s="77" t="s">
        <v>2207</v>
      </c>
      <c r="C38" s="77" t="s">
        <v>2317</v>
      </c>
      <c r="D38" t="s">
        <v>15</v>
      </c>
      <c r="E38" t="s">
        <v>118</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626</v>
      </c>
      <c r="J38" t="s">
        <v>632</v>
      </c>
      <c r="K38" t="s">
        <v>633</v>
      </c>
      <c r="L38" t="s">
        <v>634</v>
      </c>
      <c r="M38" t="s">
        <v>222</v>
      </c>
      <c r="N38" t="s">
        <v>231</v>
      </c>
      <c r="O38" t="s">
        <v>224</v>
      </c>
      <c r="P38" t="s">
        <v>564</v>
      </c>
      <c r="Q38" t="s">
        <v>226</v>
      </c>
      <c r="R38" t="s">
        <v>222</v>
      </c>
      <c r="S38" t="s">
        <v>124</v>
      </c>
      <c r="T38" t="s">
        <v>218</v>
      </c>
      <c r="U38" t="s">
        <v>2644</v>
      </c>
      <c r="V38" t="s">
        <v>2553</v>
      </c>
      <c r="W38" t="s">
        <v>2408</v>
      </c>
      <c r="X38" s="51" t="str">
        <f t="shared" si="0"/>
        <v>3</v>
      </c>
      <c r="Y38" s="51" t="str">
        <f>IF(T38="","",IF(AND(T38&lt;&gt;'Tabelas auxiliares'!$B$236,T38&lt;&gt;'Tabelas auxiliares'!$B$237),"FOLHA DE PESSOAL",IF(X38='Tabelas auxiliares'!$A$237,"CUSTEIO",IF(X38='Tabelas auxiliares'!$A$236,"INVESTIMENTO","ERRO - VERIFICAR"))))</f>
        <v>CUSTEIO</v>
      </c>
      <c r="Z38" s="44">
        <v>800</v>
      </c>
      <c r="AA38" s="44">
        <v>800</v>
      </c>
    </row>
    <row r="39" spans="1:29" ht="14.45" customHeight="1" x14ac:dyDescent="0.25">
      <c r="A39" t="s">
        <v>2315</v>
      </c>
      <c r="B39" s="77" t="s">
        <v>2207</v>
      </c>
      <c r="C39" s="77" t="s">
        <v>2317</v>
      </c>
      <c r="D39" t="s">
        <v>15</v>
      </c>
      <c r="E39" t="s">
        <v>118</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635</v>
      </c>
      <c r="J39" t="s">
        <v>636</v>
      </c>
      <c r="K39" t="s">
        <v>637</v>
      </c>
      <c r="L39" t="s">
        <v>638</v>
      </c>
      <c r="M39" t="s">
        <v>222</v>
      </c>
      <c r="N39" t="s">
        <v>223</v>
      </c>
      <c r="O39" t="s">
        <v>224</v>
      </c>
      <c r="P39" t="s">
        <v>225</v>
      </c>
      <c r="Q39" t="s">
        <v>226</v>
      </c>
      <c r="R39" t="s">
        <v>222</v>
      </c>
      <c r="S39" t="s">
        <v>124</v>
      </c>
      <c r="T39" t="s">
        <v>218</v>
      </c>
      <c r="U39" t="s">
        <v>123</v>
      </c>
      <c r="V39" t="s">
        <v>2553</v>
      </c>
      <c r="W39" t="s">
        <v>2408</v>
      </c>
      <c r="X39" s="51" t="str">
        <f t="shared" si="0"/>
        <v>3</v>
      </c>
      <c r="Y39" s="51" t="str">
        <f>IF(T39="","",IF(AND(T39&lt;&gt;'Tabelas auxiliares'!$B$236,T39&lt;&gt;'Tabelas auxiliares'!$B$237),"FOLHA DE PESSOAL",IF(X39='Tabelas auxiliares'!$A$237,"CUSTEIO",IF(X39='Tabelas auxiliares'!$A$236,"INVESTIMENTO","ERRO - VERIFICAR"))))</f>
        <v>CUSTEIO</v>
      </c>
      <c r="Z39" s="44">
        <v>1600</v>
      </c>
      <c r="AA39" s="44">
        <v>1600</v>
      </c>
    </row>
    <row r="40" spans="1:29" ht="14.45" customHeight="1" x14ac:dyDescent="0.25">
      <c r="A40" t="s">
        <v>2315</v>
      </c>
      <c r="B40" s="77" t="s">
        <v>2207</v>
      </c>
      <c r="C40" s="77" t="s">
        <v>2317</v>
      </c>
      <c r="D40" t="s">
        <v>15</v>
      </c>
      <c r="E40" t="s">
        <v>118</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610</v>
      </c>
      <c r="J40" t="s">
        <v>639</v>
      </c>
      <c r="K40" t="s">
        <v>640</v>
      </c>
      <c r="L40" t="s">
        <v>641</v>
      </c>
      <c r="M40" t="s">
        <v>222</v>
      </c>
      <c r="N40" t="s">
        <v>223</v>
      </c>
      <c r="O40" t="s">
        <v>224</v>
      </c>
      <c r="P40" t="s">
        <v>225</v>
      </c>
      <c r="Q40" t="s">
        <v>226</v>
      </c>
      <c r="R40" t="s">
        <v>222</v>
      </c>
      <c r="S40" t="s">
        <v>124</v>
      </c>
      <c r="T40" t="s">
        <v>218</v>
      </c>
      <c r="U40" t="s">
        <v>123</v>
      </c>
      <c r="V40" t="s">
        <v>2553</v>
      </c>
      <c r="W40" t="s">
        <v>2408</v>
      </c>
      <c r="X40" s="51" t="str">
        <f t="shared" si="0"/>
        <v>3</v>
      </c>
      <c r="Y40" s="51" t="str">
        <f>IF(T40="","",IF(AND(T40&lt;&gt;'Tabelas auxiliares'!$B$236,T40&lt;&gt;'Tabelas auxiliares'!$B$237),"FOLHA DE PESSOAL",IF(X40='Tabelas auxiliares'!$A$237,"CUSTEIO",IF(X40='Tabelas auxiliares'!$A$236,"INVESTIMENTO","ERRO - VERIFICAR"))))</f>
        <v>CUSTEIO</v>
      </c>
      <c r="Z40" s="44">
        <v>91600</v>
      </c>
      <c r="AB40" s="44">
        <v>19200</v>
      </c>
      <c r="AC40" s="44">
        <v>72400</v>
      </c>
    </row>
    <row r="41" spans="1:29" ht="14.45" customHeight="1" x14ac:dyDescent="0.25">
      <c r="A41" t="s">
        <v>2315</v>
      </c>
      <c r="B41" s="77" t="s">
        <v>2207</v>
      </c>
      <c r="C41" s="77" t="s">
        <v>2317</v>
      </c>
      <c r="D41" t="s">
        <v>15</v>
      </c>
      <c r="E41" t="s">
        <v>118</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610</v>
      </c>
      <c r="J41" t="s">
        <v>639</v>
      </c>
      <c r="K41" t="s">
        <v>642</v>
      </c>
      <c r="L41" t="s">
        <v>641</v>
      </c>
      <c r="M41" t="s">
        <v>222</v>
      </c>
      <c r="N41" t="s">
        <v>231</v>
      </c>
      <c r="O41" t="s">
        <v>232</v>
      </c>
      <c r="P41" t="s">
        <v>233</v>
      </c>
      <c r="Q41" t="s">
        <v>226</v>
      </c>
      <c r="R41" t="s">
        <v>222</v>
      </c>
      <c r="S41" t="s">
        <v>124</v>
      </c>
      <c r="T41" t="s">
        <v>218</v>
      </c>
      <c r="U41" t="s">
        <v>2103</v>
      </c>
      <c r="V41" t="s">
        <v>2553</v>
      </c>
      <c r="W41" t="s">
        <v>2408</v>
      </c>
      <c r="X41" s="51" t="str">
        <f t="shared" si="0"/>
        <v>3</v>
      </c>
      <c r="Y41" s="51" t="str">
        <f>IF(T41="","",IF(AND(T41&lt;&gt;'Tabelas auxiliares'!$B$236,T41&lt;&gt;'Tabelas auxiliares'!$B$237),"FOLHA DE PESSOAL",IF(X41='Tabelas auxiliares'!$A$237,"CUSTEIO",IF(X41='Tabelas auxiliares'!$A$236,"INVESTIMENTO","ERRO - VERIFICAR"))))</f>
        <v>CUSTEIO</v>
      </c>
      <c r="Z41" s="44">
        <v>16400</v>
      </c>
      <c r="AA41" s="44">
        <v>3200</v>
      </c>
      <c r="AB41" s="44">
        <v>13200</v>
      </c>
    </row>
    <row r="42" spans="1:29" x14ac:dyDescent="0.25">
      <c r="A42" t="s">
        <v>2315</v>
      </c>
      <c r="B42" s="77" t="s">
        <v>2207</v>
      </c>
      <c r="C42" s="77" t="s">
        <v>2317</v>
      </c>
      <c r="D42" t="s">
        <v>15</v>
      </c>
      <c r="E42" t="s">
        <v>118</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t="s">
        <v>610</v>
      </c>
      <c r="J42" t="s">
        <v>643</v>
      </c>
      <c r="K42" t="s">
        <v>644</v>
      </c>
      <c r="L42" t="s">
        <v>645</v>
      </c>
      <c r="M42" t="s">
        <v>222</v>
      </c>
      <c r="N42" t="s">
        <v>223</v>
      </c>
      <c r="O42" t="s">
        <v>224</v>
      </c>
      <c r="P42" t="s">
        <v>225</v>
      </c>
      <c r="Q42" t="s">
        <v>226</v>
      </c>
      <c r="R42" t="s">
        <v>222</v>
      </c>
      <c r="S42" t="s">
        <v>124</v>
      </c>
      <c r="T42" t="s">
        <v>218</v>
      </c>
      <c r="U42" t="s">
        <v>123</v>
      </c>
      <c r="V42" t="s">
        <v>2553</v>
      </c>
      <c r="W42" t="s">
        <v>2408</v>
      </c>
      <c r="X42" s="51" t="str">
        <f t="shared" si="0"/>
        <v>3</v>
      </c>
      <c r="Y42" s="51" t="str">
        <f>IF(T42="","",IF(AND(T42&lt;&gt;'Tabelas auxiliares'!$B$236,T42&lt;&gt;'Tabelas auxiliares'!$B$237),"FOLHA DE PESSOAL",IF(X42='Tabelas auxiliares'!$A$237,"CUSTEIO",IF(X42='Tabelas auxiliares'!$A$236,"INVESTIMENTO","ERRO - VERIFICAR"))))</f>
        <v>CUSTEIO</v>
      </c>
      <c r="Z42" s="44">
        <v>19200</v>
      </c>
      <c r="AC42" s="44">
        <v>19200</v>
      </c>
    </row>
    <row r="43" spans="1:29" x14ac:dyDescent="0.25">
      <c r="A43" t="s">
        <v>2315</v>
      </c>
      <c r="B43" s="77" t="s">
        <v>2207</v>
      </c>
      <c r="C43" s="77" t="s">
        <v>2317</v>
      </c>
      <c r="D43" t="s">
        <v>15</v>
      </c>
      <c r="E43" t="s">
        <v>118</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t="s">
        <v>610</v>
      </c>
      <c r="J43" t="s">
        <v>643</v>
      </c>
      <c r="K43" t="s">
        <v>646</v>
      </c>
      <c r="L43" t="s">
        <v>647</v>
      </c>
      <c r="M43" t="s">
        <v>222</v>
      </c>
      <c r="N43" t="s">
        <v>231</v>
      </c>
      <c r="O43" t="s">
        <v>224</v>
      </c>
      <c r="P43" t="s">
        <v>564</v>
      </c>
      <c r="Q43" t="s">
        <v>226</v>
      </c>
      <c r="R43" t="s">
        <v>222</v>
      </c>
      <c r="S43" t="s">
        <v>124</v>
      </c>
      <c r="T43" t="s">
        <v>218</v>
      </c>
      <c r="U43" t="s">
        <v>2644</v>
      </c>
      <c r="V43" t="s">
        <v>2553</v>
      </c>
      <c r="W43" t="s">
        <v>2408</v>
      </c>
      <c r="X43" s="51" t="str">
        <f t="shared" si="0"/>
        <v>3</v>
      </c>
      <c r="Y43" s="51" t="str">
        <f>IF(T43="","",IF(AND(T43&lt;&gt;'Tabelas auxiliares'!$B$236,T43&lt;&gt;'Tabelas auxiliares'!$B$237),"FOLHA DE PESSOAL",IF(X43='Tabelas auxiliares'!$A$237,"CUSTEIO",IF(X43='Tabelas auxiliares'!$A$236,"INVESTIMENTO","ERRO - VERIFICAR"))))</f>
        <v>CUSTEIO</v>
      </c>
      <c r="Z43" s="44">
        <v>52800</v>
      </c>
      <c r="AA43" s="44">
        <v>400</v>
      </c>
      <c r="AB43" s="44">
        <v>24000</v>
      </c>
      <c r="AC43" s="44">
        <v>28400</v>
      </c>
    </row>
    <row r="44" spans="1:29" x14ac:dyDescent="0.25">
      <c r="A44" t="s">
        <v>2315</v>
      </c>
      <c r="B44" s="77" t="s">
        <v>2207</v>
      </c>
      <c r="C44" s="77" t="s">
        <v>2317</v>
      </c>
      <c r="D44" t="s">
        <v>21</v>
      </c>
      <c r="E44" t="s">
        <v>118</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t="s">
        <v>648</v>
      </c>
      <c r="J44" t="s">
        <v>649</v>
      </c>
      <c r="K44" t="s">
        <v>650</v>
      </c>
      <c r="L44" t="s">
        <v>651</v>
      </c>
      <c r="M44" t="s">
        <v>222</v>
      </c>
      <c r="N44" t="s">
        <v>223</v>
      </c>
      <c r="O44" t="s">
        <v>224</v>
      </c>
      <c r="P44" t="s">
        <v>225</v>
      </c>
      <c r="Q44" t="s">
        <v>226</v>
      </c>
      <c r="R44" t="s">
        <v>222</v>
      </c>
      <c r="S44" t="s">
        <v>124</v>
      </c>
      <c r="T44" t="s">
        <v>218</v>
      </c>
      <c r="U44" t="s">
        <v>123</v>
      </c>
      <c r="V44" t="s">
        <v>2553</v>
      </c>
      <c r="W44" t="s">
        <v>2408</v>
      </c>
      <c r="X44" s="51" t="str">
        <f t="shared" si="0"/>
        <v>3</v>
      </c>
      <c r="Y44" s="51" t="str">
        <f>IF(T44="","",IF(AND(T44&lt;&gt;'Tabelas auxiliares'!$B$236,T44&lt;&gt;'Tabelas auxiliares'!$B$237),"FOLHA DE PESSOAL",IF(X44='Tabelas auxiliares'!$A$237,"CUSTEIO",IF(X44='Tabelas auxiliares'!$A$236,"INVESTIMENTO","ERRO - VERIFICAR"))))</f>
        <v>CUSTEIO</v>
      </c>
      <c r="Z44" s="44">
        <v>6000</v>
      </c>
      <c r="AA44" s="44">
        <v>3000</v>
      </c>
      <c r="AB44" s="44">
        <v>3000</v>
      </c>
    </row>
    <row r="45" spans="1:29" x14ac:dyDescent="0.25">
      <c r="A45" t="s">
        <v>2315</v>
      </c>
      <c r="B45" s="77" t="s">
        <v>2207</v>
      </c>
      <c r="C45" s="77" t="s">
        <v>2317</v>
      </c>
      <c r="D45" t="s">
        <v>69</v>
      </c>
      <c r="E45" t="s">
        <v>118</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t="s">
        <v>635</v>
      </c>
      <c r="J45" t="s">
        <v>652</v>
      </c>
      <c r="K45" t="s">
        <v>653</v>
      </c>
      <c r="L45" t="s">
        <v>654</v>
      </c>
      <c r="M45" t="s">
        <v>222</v>
      </c>
      <c r="N45" t="s">
        <v>545</v>
      </c>
      <c r="O45" t="s">
        <v>224</v>
      </c>
      <c r="P45" t="s">
        <v>546</v>
      </c>
      <c r="Q45" t="s">
        <v>226</v>
      </c>
      <c r="R45" t="s">
        <v>222</v>
      </c>
      <c r="S45" t="s">
        <v>124</v>
      </c>
      <c r="T45" t="s">
        <v>218</v>
      </c>
      <c r="U45" t="s">
        <v>2554</v>
      </c>
      <c r="V45" t="s">
        <v>2553</v>
      </c>
      <c r="W45" t="s">
        <v>2408</v>
      </c>
      <c r="X45" s="51" t="str">
        <f t="shared" si="0"/>
        <v>3</v>
      </c>
      <c r="Y45" s="51" t="str">
        <f>IF(T45="","",IF(AND(T45&lt;&gt;'Tabelas auxiliares'!$B$236,T45&lt;&gt;'Tabelas auxiliares'!$B$237),"FOLHA DE PESSOAL",IF(X45='Tabelas auxiliares'!$A$237,"CUSTEIO",IF(X45='Tabelas auxiliares'!$A$236,"INVESTIMENTO","ERRO - VERIFICAR"))))</f>
        <v>CUSTEIO</v>
      </c>
      <c r="Z45" s="44">
        <v>35200</v>
      </c>
      <c r="AA45" s="44">
        <v>22000</v>
      </c>
      <c r="AB45" s="44">
        <v>4400</v>
      </c>
      <c r="AC45" s="44">
        <v>8800</v>
      </c>
    </row>
    <row r="46" spans="1:29" x14ac:dyDescent="0.25">
      <c r="A46" t="s">
        <v>2315</v>
      </c>
      <c r="B46" s="77" t="s">
        <v>2207</v>
      </c>
      <c r="C46" s="77" t="s">
        <v>2325</v>
      </c>
      <c r="D46" t="s">
        <v>15</v>
      </c>
      <c r="E46" t="s">
        <v>118</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t="s">
        <v>655</v>
      </c>
      <c r="J46" t="s">
        <v>656</v>
      </c>
      <c r="K46" t="s">
        <v>657</v>
      </c>
      <c r="L46" t="s">
        <v>658</v>
      </c>
      <c r="M46" t="s">
        <v>222</v>
      </c>
      <c r="N46" t="s">
        <v>231</v>
      </c>
      <c r="O46" t="s">
        <v>224</v>
      </c>
      <c r="P46" t="s">
        <v>564</v>
      </c>
      <c r="Q46" t="s">
        <v>226</v>
      </c>
      <c r="R46" t="s">
        <v>222</v>
      </c>
      <c r="S46" t="s">
        <v>124</v>
      </c>
      <c r="T46" t="s">
        <v>218</v>
      </c>
      <c r="U46" t="s">
        <v>2644</v>
      </c>
      <c r="V46" t="s">
        <v>2553</v>
      </c>
      <c r="W46" t="s">
        <v>2408</v>
      </c>
      <c r="X46" s="51" t="str">
        <f t="shared" si="0"/>
        <v>3</v>
      </c>
      <c r="Y46" s="51" t="str">
        <f>IF(T46="","",IF(AND(T46&lt;&gt;'Tabelas auxiliares'!$B$236,T46&lt;&gt;'Tabelas auxiliares'!$B$237),"FOLHA DE PESSOAL",IF(X46='Tabelas auxiliares'!$A$237,"CUSTEIO",IF(X46='Tabelas auxiliares'!$A$236,"INVESTIMENTO","ERRO - VERIFICAR"))))</f>
        <v>CUSTEIO</v>
      </c>
      <c r="Z46" s="44">
        <v>400</v>
      </c>
      <c r="AA46" s="44">
        <v>400</v>
      </c>
    </row>
    <row r="47" spans="1:29" x14ac:dyDescent="0.25">
      <c r="A47" t="s">
        <v>2315</v>
      </c>
      <c r="B47" s="77" t="s">
        <v>2209</v>
      </c>
      <c r="C47" s="77" t="s">
        <v>2316</v>
      </c>
      <c r="D47" t="s">
        <v>55</v>
      </c>
      <c r="E47" t="s">
        <v>118</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659</v>
      </c>
      <c r="J47" t="s">
        <v>660</v>
      </c>
      <c r="K47" t="s">
        <v>661</v>
      </c>
      <c r="L47" t="s">
        <v>662</v>
      </c>
      <c r="M47" t="s">
        <v>222</v>
      </c>
      <c r="N47" t="s">
        <v>231</v>
      </c>
      <c r="O47" t="s">
        <v>224</v>
      </c>
      <c r="P47" t="s">
        <v>564</v>
      </c>
      <c r="Q47" t="s">
        <v>226</v>
      </c>
      <c r="R47" t="s">
        <v>222</v>
      </c>
      <c r="S47" t="s">
        <v>124</v>
      </c>
      <c r="T47" t="s">
        <v>218</v>
      </c>
      <c r="U47" t="s">
        <v>2644</v>
      </c>
      <c r="V47" t="s">
        <v>2553</v>
      </c>
      <c r="W47" t="s">
        <v>2408</v>
      </c>
      <c r="X47" s="51" t="str">
        <f t="shared" si="0"/>
        <v>3</v>
      </c>
      <c r="Y47" s="51" t="str">
        <f>IF(T47="","",IF(AND(T47&lt;&gt;'Tabelas auxiliares'!$B$236,T47&lt;&gt;'Tabelas auxiliares'!$B$237),"FOLHA DE PESSOAL",IF(X47='Tabelas auxiliares'!$A$237,"CUSTEIO",IF(X47='Tabelas auxiliares'!$A$236,"INVESTIMENTO","ERRO - VERIFICAR"))))</f>
        <v>CUSTEIO</v>
      </c>
      <c r="Z47" s="44">
        <v>29600</v>
      </c>
      <c r="AA47" s="44">
        <v>29600</v>
      </c>
    </row>
    <row r="48" spans="1:29" x14ac:dyDescent="0.25">
      <c r="A48" t="s">
        <v>2315</v>
      </c>
      <c r="B48" s="77" t="s">
        <v>2209</v>
      </c>
      <c r="C48" s="77" t="s">
        <v>2316</v>
      </c>
      <c r="D48" t="s">
        <v>55</v>
      </c>
      <c r="E48" t="s">
        <v>118</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659</v>
      </c>
      <c r="J48" t="s">
        <v>663</v>
      </c>
      <c r="K48" t="s">
        <v>664</v>
      </c>
      <c r="L48" t="s">
        <v>665</v>
      </c>
      <c r="M48" t="s">
        <v>222</v>
      </c>
      <c r="N48" t="s">
        <v>231</v>
      </c>
      <c r="O48" t="s">
        <v>224</v>
      </c>
      <c r="P48" t="s">
        <v>564</v>
      </c>
      <c r="Q48" t="s">
        <v>226</v>
      </c>
      <c r="R48" t="s">
        <v>222</v>
      </c>
      <c r="S48" t="s">
        <v>124</v>
      </c>
      <c r="T48" t="s">
        <v>218</v>
      </c>
      <c r="U48" t="s">
        <v>2644</v>
      </c>
      <c r="V48" t="s">
        <v>2553</v>
      </c>
      <c r="W48" t="s">
        <v>2408</v>
      </c>
      <c r="X48" s="51" t="str">
        <f t="shared" si="0"/>
        <v>3</v>
      </c>
      <c r="Y48" s="51" t="str">
        <f>IF(T48="","",IF(AND(T48&lt;&gt;'Tabelas auxiliares'!$B$236,T48&lt;&gt;'Tabelas auxiliares'!$B$237),"FOLHA DE PESSOAL",IF(X48='Tabelas auxiliares'!$A$237,"CUSTEIO",IF(X48='Tabelas auxiliares'!$A$236,"INVESTIMENTO","ERRO - VERIFICAR"))))</f>
        <v>CUSTEIO</v>
      </c>
      <c r="Z48" s="44">
        <v>1200</v>
      </c>
      <c r="AA48" s="44">
        <v>1200</v>
      </c>
    </row>
    <row r="49" spans="1:29" x14ac:dyDescent="0.25">
      <c r="A49" t="s">
        <v>2315</v>
      </c>
      <c r="B49" s="77" t="s">
        <v>2209</v>
      </c>
      <c r="C49" s="77" t="s">
        <v>2316</v>
      </c>
      <c r="D49" t="s">
        <v>55</v>
      </c>
      <c r="E49" t="s">
        <v>118</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659</v>
      </c>
      <c r="J49" t="s">
        <v>666</v>
      </c>
      <c r="K49" t="s">
        <v>667</v>
      </c>
      <c r="L49" t="s">
        <v>668</v>
      </c>
      <c r="M49" t="s">
        <v>222</v>
      </c>
      <c r="N49" t="s">
        <v>231</v>
      </c>
      <c r="O49" t="s">
        <v>224</v>
      </c>
      <c r="P49" t="s">
        <v>564</v>
      </c>
      <c r="Q49" t="s">
        <v>226</v>
      </c>
      <c r="R49" t="s">
        <v>222</v>
      </c>
      <c r="S49" t="s">
        <v>124</v>
      </c>
      <c r="T49" t="s">
        <v>218</v>
      </c>
      <c r="U49" t="s">
        <v>2644</v>
      </c>
      <c r="V49" t="s">
        <v>2553</v>
      </c>
      <c r="W49" t="s">
        <v>2408</v>
      </c>
      <c r="X49" s="51" t="str">
        <f t="shared" si="0"/>
        <v>3</v>
      </c>
      <c r="Y49" s="51" t="str">
        <f>IF(T49="","",IF(AND(T49&lt;&gt;'Tabelas auxiliares'!$B$236,T49&lt;&gt;'Tabelas auxiliares'!$B$237),"FOLHA DE PESSOAL",IF(X49='Tabelas auxiliares'!$A$237,"CUSTEIO",IF(X49='Tabelas auxiliares'!$A$236,"INVESTIMENTO","ERRO - VERIFICAR"))))</f>
        <v>CUSTEIO</v>
      </c>
      <c r="Z49" s="44">
        <v>2000</v>
      </c>
      <c r="AA49" s="44">
        <v>2000</v>
      </c>
    </row>
    <row r="50" spans="1:29" x14ac:dyDescent="0.25">
      <c r="A50" t="s">
        <v>2315</v>
      </c>
      <c r="B50" s="77" t="s">
        <v>2209</v>
      </c>
      <c r="C50" s="77" t="s">
        <v>2316</v>
      </c>
      <c r="D50" t="s">
        <v>55</v>
      </c>
      <c r="E50" t="s">
        <v>118</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669</v>
      </c>
      <c r="J50" t="s">
        <v>670</v>
      </c>
      <c r="K50" t="s">
        <v>671</v>
      </c>
      <c r="L50" t="s">
        <v>672</v>
      </c>
      <c r="M50" t="s">
        <v>222</v>
      </c>
      <c r="N50" t="s">
        <v>223</v>
      </c>
      <c r="O50" t="s">
        <v>224</v>
      </c>
      <c r="P50" t="s">
        <v>225</v>
      </c>
      <c r="Q50" t="s">
        <v>226</v>
      </c>
      <c r="R50" t="s">
        <v>222</v>
      </c>
      <c r="S50" t="s">
        <v>124</v>
      </c>
      <c r="T50" t="s">
        <v>218</v>
      </c>
      <c r="U50" t="s">
        <v>123</v>
      </c>
      <c r="V50" t="s">
        <v>2553</v>
      </c>
      <c r="W50" t="s">
        <v>2408</v>
      </c>
      <c r="X50" s="51" t="str">
        <f t="shared" si="0"/>
        <v>3</v>
      </c>
      <c r="Y50" s="51" t="str">
        <f>IF(T50="","",IF(AND(T50&lt;&gt;'Tabelas auxiliares'!$B$236,T50&lt;&gt;'Tabelas auxiliares'!$B$237),"FOLHA DE PESSOAL",IF(X50='Tabelas auxiliares'!$A$237,"CUSTEIO",IF(X50='Tabelas auxiliares'!$A$236,"INVESTIMENTO","ERRO - VERIFICAR"))))</f>
        <v>CUSTEIO</v>
      </c>
      <c r="Z50" s="44">
        <v>1200</v>
      </c>
      <c r="AA50" s="44">
        <v>1200</v>
      </c>
    </row>
    <row r="51" spans="1:29" x14ac:dyDescent="0.25">
      <c r="A51" t="s">
        <v>2315</v>
      </c>
      <c r="B51" s="77" t="s">
        <v>2209</v>
      </c>
      <c r="C51" s="77" t="s">
        <v>2316</v>
      </c>
      <c r="D51" t="s">
        <v>55</v>
      </c>
      <c r="E51" t="s">
        <v>118</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t="s">
        <v>673</v>
      </c>
      <c r="J51" t="s">
        <v>674</v>
      </c>
      <c r="K51" t="s">
        <v>675</v>
      </c>
      <c r="L51" t="s">
        <v>676</v>
      </c>
      <c r="M51" t="s">
        <v>677</v>
      </c>
      <c r="N51" t="s">
        <v>223</v>
      </c>
      <c r="O51" t="s">
        <v>224</v>
      </c>
      <c r="P51" t="s">
        <v>225</v>
      </c>
      <c r="Q51" t="s">
        <v>226</v>
      </c>
      <c r="R51" t="s">
        <v>222</v>
      </c>
      <c r="S51" t="s">
        <v>124</v>
      </c>
      <c r="T51" t="s">
        <v>218</v>
      </c>
      <c r="U51" t="s">
        <v>123</v>
      </c>
      <c r="V51" t="s">
        <v>2555</v>
      </c>
      <c r="W51" t="s">
        <v>2419</v>
      </c>
      <c r="X51" s="51" t="str">
        <f t="shared" si="0"/>
        <v>3</v>
      </c>
      <c r="Y51" s="51" t="str">
        <f>IF(T51="","",IF(AND(T51&lt;&gt;'Tabelas auxiliares'!$B$236,T51&lt;&gt;'Tabelas auxiliares'!$B$237),"FOLHA DE PESSOAL",IF(X51='Tabelas auxiliares'!$A$237,"CUSTEIO",IF(X51='Tabelas auxiliares'!$A$236,"INVESTIMENTO","ERRO - VERIFICAR"))))</f>
        <v>CUSTEIO</v>
      </c>
      <c r="Z51" s="44">
        <v>105.34</v>
      </c>
      <c r="AA51" s="44">
        <v>105.34</v>
      </c>
    </row>
    <row r="52" spans="1:29" x14ac:dyDescent="0.25">
      <c r="A52" t="s">
        <v>2315</v>
      </c>
      <c r="B52" s="77" t="s">
        <v>2209</v>
      </c>
      <c r="C52" s="77" t="s">
        <v>2316</v>
      </c>
      <c r="D52" t="s">
        <v>55</v>
      </c>
      <c r="E52" t="s">
        <v>118</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t="s">
        <v>678</v>
      </c>
      <c r="J52" t="s">
        <v>663</v>
      </c>
      <c r="K52" t="s">
        <v>679</v>
      </c>
      <c r="L52" t="s">
        <v>680</v>
      </c>
      <c r="M52" t="s">
        <v>222</v>
      </c>
      <c r="N52" t="s">
        <v>223</v>
      </c>
      <c r="O52" t="s">
        <v>224</v>
      </c>
      <c r="P52" t="s">
        <v>225</v>
      </c>
      <c r="Q52" t="s">
        <v>226</v>
      </c>
      <c r="R52" t="s">
        <v>222</v>
      </c>
      <c r="S52" t="s">
        <v>227</v>
      </c>
      <c r="T52" t="s">
        <v>218</v>
      </c>
      <c r="U52" t="s">
        <v>123</v>
      </c>
      <c r="V52" t="s">
        <v>2553</v>
      </c>
      <c r="W52" t="s">
        <v>2408</v>
      </c>
      <c r="X52" s="51" t="str">
        <f t="shared" si="0"/>
        <v>3</v>
      </c>
      <c r="Y52" s="51" t="str">
        <f>IF(T52="","",IF(AND(T52&lt;&gt;'Tabelas auxiliares'!$B$236,T52&lt;&gt;'Tabelas auxiliares'!$B$237),"FOLHA DE PESSOAL",IF(X52='Tabelas auxiliares'!$A$237,"CUSTEIO",IF(X52='Tabelas auxiliares'!$A$236,"INVESTIMENTO","ERRO - VERIFICAR"))))</f>
        <v>CUSTEIO</v>
      </c>
      <c r="Z52" s="44">
        <v>1200</v>
      </c>
      <c r="AA52" s="44">
        <v>1200</v>
      </c>
    </row>
    <row r="53" spans="1:29" x14ac:dyDescent="0.25">
      <c r="A53" t="s">
        <v>2315</v>
      </c>
      <c r="B53" s="77" t="s">
        <v>2209</v>
      </c>
      <c r="C53" s="77" t="s">
        <v>2325</v>
      </c>
      <c r="D53" t="s">
        <v>69</v>
      </c>
      <c r="E53" t="s">
        <v>118</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t="s">
        <v>681</v>
      </c>
      <c r="J53" t="s">
        <v>682</v>
      </c>
      <c r="K53" t="s">
        <v>683</v>
      </c>
      <c r="L53" t="s">
        <v>684</v>
      </c>
      <c r="M53" t="s">
        <v>222</v>
      </c>
      <c r="N53" t="s">
        <v>545</v>
      </c>
      <c r="O53" t="s">
        <v>353</v>
      </c>
      <c r="P53" t="s">
        <v>556</v>
      </c>
      <c r="Q53" t="s">
        <v>226</v>
      </c>
      <c r="R53" t="s">
        <v>222</v>
      </c>
      <c r="S53" t="s">
        <v>124</v>
      </c>
      <c r="T53" t="s">
        <v>218</v>
      </c>
      <c r="U53" t="s">
        <v>2640</v>
      </c>
      <c r="V53" t="s">
        <v>2553</v>
      </c>
      <c r="W53" t="s">
        <v>2408</v>
      </c>
      <c r="X53" s="51" t="str">
        <f t="shared" si="0"/>
        <v>3</v>
      </c>
      <c r="Y53" s="51" t="str">
        <f>IF(T53="","",IF(AND(T53&lt;&gt;'Tabelas auxiliares'!$B$236,T53&lt;&gt;'Tabelas auxiliares'!$B$237),"FOLHA DE PESSOAL",IF(X53='Tabelas auxiliares'!$A$237,"CUSTEIO",IF(X53='Tabelas auxiliares'!$A$236,"INVESTIMENTO","ERRO - VERIFICAR"))))</f>
        <v>CUSTEIO</v>
      </c>
      <c r="Z53" s="44">
        <v>3200</v>
      </c>
      <c r="AA53" s="44">
        <v>1200</v>
      </c>
      <c r="AC53" s="44">
        <v>2000</v>
      </c>
    </row>
    <row r="54" spans="1:29" x14ac:dyDescent="0.25">
      <c r="A54" t="s">
        <v>2315</v>
      </c>
      <c r="B54" s="77" t="s">
        <v>2212</v>
      </c>
      <c r="C54" s="77" t="s">
        <v>2329</v>
      </c>
      <c r="D54" t="s">
        <v>53</v>
      </c>
      <c r="E54" t="s">
        <v>118</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685</v>
      </c>
      <c r="J54" t="s">
        <v>686</v>
      </c>
      <c r="K54" t="s">
        <v>687</v>
      </c>
      <c r="L54" t="s">
        <v>688</v>
      </c>
      <c r="M54" t="s">
        <v>222</v>
      </c>
      <c r="N54" t="s">
        <v>223</v>
      </c>
      <c r="O54" t="s">
        <v>224</v>
      </c>
      <c r="P54" t="s">
        <v>225</v>
      </c>
      <c r="Q54" t="s">
        <v>226</v>
      </c>
      <c r="R54" t="s">
        <v>222</v>
      </c>
      <c r="S54" t="s">
        <v>124</v>
      </c>
      <c r="T54" t="s">
        <v>218</v>
      </c>
      <c r="U54" t="s">
        <v>123</v>
      </c>
      <c r="V54" t="s">
        <v>2553</v>
      </c>
      <c r="W54" t="s">
        <v>2408</v>
      </c>
      <c r="X54" s="51" t="str">
        <f t="shared" si="0"/>
        <v>3</v>
      </c>
      <c r="Y54" s="51" t="str">
        <f>IF(T54="","",IF(AND(T54&lt;&gt;'Tabelas auxiliares'!$B$236,T54&lt;&gt;'Tabelas auxiliares'!$B$237),"FOLHA DE PESSOAL",IF(X54='Tabelas auxiliares'!$A$237,"CUSTEIO",IF(X54='Tabelas auxiliares'!$A$236,"INVESTIMENTO","ERRO - VERIFICAR"))))</f>
        <v>CUSTEIO</v>
      </c>
      <c r="Z54" s="44">
        <v>2400</v>
      </c>
      <c r="AA54" s="44">
        <v>2400</v>
      </c>
    </row>
    <row r="55" spans="1:29" x14ac:dyDescent="0.25">
      <c r="A55" t="s">
        <v>2315</v>
      </c>
      <c r="B55" s="77" t="s">
        <v>2212</v>
      </c>
      <c r="C55" s="77" t="s">
        <v>2329</v>
      </c>
      <c r="D55" t="s">
        <v>53</v>
      </c>
      <c r="E55" t="s">
        <v>118</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689</v>
      </c>
      <c r="J55" t="s">
        <v>690</v>
      </c>
      <c r="K55" t="s">
        <v>691</v>
      </c>
      <c r="L55" t="s">
        <v>692</v>
      </c>
      <c r="M55" t="s">
        <v>222</v>
      </c>
      <c r="N55" t="s">
        <v>223</v>
      </c>
      <c r="O55" t="s">
        <v>224</v>
      </c>
      <c r="P55" t="s">
        <v>225</v>
      </c>
      <c r="Q55" t="s">
        <v>226</v>
      </c>
      <c r="R55" t="s">
        <v>222</v>
      </c>
      <c r="S55" t="s">
        <v>124</v>
      </c>
      <c r="T55" t="s">
        <v>218</v>
      </c>
      <c r="U55" t="s">
        <v>123</v>
      </c>
      <c r="V55" t="s">
        <v>2555</v>
      </c>
      <c r="W55" t="s">
        <v>2419</v>
      </c>
      <c r="X55" s="51" t="str">
        <f t="shared" si="0"/>
        <v>3</v>
      </c>
      <c r="Y55" s="51" t="str">
        <f>IF(T55="","",IF(AND(T55&lt;&gt;'Tabelas auxiliares'!$B$236,T55&lt;&gt;'Tabelas auxiliares'!$B$237),"FOLHA DE PESSOAL",IF(X55='Tabelas auxiliares'!$A$237,"CUSTEIO",IF(X55='Tabelas auxiliares'!$A$236,"INVESTIMENTO","ERRO - VERIFICAR"))))</f>
        <v>CUSTEIO</v>
      </c>
      <c r="Z55" s="44">
        <v>1040.68</v>
      </c>
      <c r="AA55" s="44">
        <v>1040.68</v>
      </c>
    </row>
    <row r="56" spans="1:29" x14ac:dyDescent="0.25">
      <c r="A56" t="s">
        <v>2315</v>
      </c>
      <c r="B56" s="77" t="s">
        <v>2212</v>
      </c>
      <c r="C56" s="77" t="s">
        <v>2329</v>
      </c>
      <c r="D56" t="s">
        <v>53</v>
      </c>
      <c r="E56" t="s">
        <v>118</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693</v>
      </c>
      <c r="J56" t="s">
        <v>694</v>
      </c>
      <c r="K56" t="s">
        <v>695</v>
      </c>
      <c r="L56" t="s">
        <v>696</v>
      </c>
      <c r="M56" t="s">
        <v>697</v>
      </c>
      <c r="N56" t="s">
        <v>223</v>
      </c>
      <c r="O56" t="s">
        <v>224</v>
      </c>
      <c r="P56" t="s">
        <v>225</v>
      </c>
      <c r="Q56" t="s">
        <v>226</v>
      </c>
      <c r="R56" t="s">
        <v>222</v>
      </c>
      <c r="S56" t="s">
        <v>124</v>
      </c>
      <c r="T56" t="s">
        <v>218</v>
      </c>
      <c r="U56" t="s">
        <v>123</v>
      </c>
      <c r="V56" t="s">
        <v>2555</v>
      </c>
      <c r="W56" t="s">
        <v>2419</v>
      </c>
      <c r="X56" s="51" t="str">
        <f t="shared" si="0"/>
        <v>3</v>
      </c>
      <c r="Y56" s="51" t="str">
        <f>IF(T56="","",IF(AND(T56&lt;&gt;'Tabelas auxiliares'!$B$236,T56&lt;&gt;'Tabelas auxiliares'!$B$237),"FOLHA DE PESSOAL",IF(X56='Tabelas auxiliares'!$A$237,"CUSTEIO",IF(X56='Tabelas auxiliares'!$A$236,"INVESTIMENTO","ERRO - VERIFICAR"))))</f>
        <v>CUSTEIO</v>
      </c>
      <c r="Z56" s="44">
        <v>2380</v>
      </c>
      <c r="AA56" s="44">
        <v>2380</v>
      </c>
    </row>
    <row r="57" spans="1:29" x14ac:dyDescent="0.25">
      <c r="A57" t="s">
        <v>2315</v>
      </c>
      <c r="B57" s="77" t="s">
        <v>2212</v>
      </c>
      <c r="C57" s="77" t="s">
        <v>2329</v>
      </c>
      <c r="D57" t="s">
        <v>53</v>
      </c>
      <c r="E57" t="s">
        <v>118</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698</v>
      </c>
      <c r="J57" t="s">
        <v>699</v>
      </c>
      <c r="K57" t="s">
        <v>700</v>
      </c>
      <c r="L57" t="s">
        <v>701</v>
      </c>
      <c r="M57" t="s">
        <v>702</v>
      </c>
      <c r="N57" t="s">
        <v>223</v>
      </c>
      <c r="O57" t="s">
        <v>224</v>
      </c>
      <c r="P57" t="s">
        <v>225</v>
      </c>
      <c r="Q57" t="s">
        <v>226</v>
      </c>
      <c r="R57" t="s">
        <v>222</v>
      </c>
      <c r="S57" t="s">
        <v>124</v>
      </c>
      <c r="T57" t="s">
        <v>218</v>
      </c>
      <c r="U57" t="s">
        <v>123</v>
      </c>
      <c r="V57" t="s">
        <v>2555</v>
      </c>
      <c r="W57" t="s">
        <v>2419</v>
      </c>
      <c r="X57" s="51" t="str">
        <f t="shared" si="0"/>
        <v>3</v>
      </c>
      <c r="Y57" s="51" t="str">
        <f>IF(T57="","",IF(AND(T57&lt;&gt;'Tabelas auxiliares'!$B$236,T57&lt;&gt;'Tabelas auxiliares'!$B$237),"FOLHA DE PESSOAL",IF(X57='Tabelas auxiliares'!$A$237,"CUSTEIO",IF(X57='Tabelas auxiliares'!$A$236,"INVESTIMENTO","ERRO - VERIFICAR"))))</f>
        <v>CUSTEIO</v>
      </c>
      <c r="Z57" s="44">
        <v>1190</v>
      </c>
      <c r="AA57" s="44">
        <v>1190</v>
      </c>
    </row>
    <row r="58" spans="1:29" x14ac:dyDescent="0.25">
      <c r="A58" t="s">
        <v>2315</v>
      </c>
      <c r="B58" s="77" t="s">
        <v>2212</v>
      </c>
      <c r="C58" s="77" t="s">
        <v>2317</v>
      </c>
      <c r="D58" t="s">
        <v>53</v>
      </c>
      <c r="E58" t="s">
        <v>118</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703</v>
      </c>
      <c r="J58" t="s">
        <v>704</v>
      </c>
      <c r="K58" t="s">
        <v>705</v>
      </c>
      <c r="L58" t="s">
        <v>706</v>
      </c>
      <c r="M58" t="s">
        <v>707</v>
      </c>
      <c r="N58" t="s">
        <v>223</v>
      </c>
      <c r="O58" t="s">
        <v>224</v>
      </c>
      <c r="P58" t="s">
        <v>225</v>
      </c>
      <c r="Q58" t="s">
        <v>226</v>
      </c>
      <c r="R58" t="s">
        <v>222</v>
      </c>
      <c r="S58" t="s">
        <v>124</v>
      </c>
      <c r="T58" t="s">
        <v>218</v>
      </c>
      <c r="U58" t="s">
        <v>123</v>
      </c>
      <c r="V58" t="s">
        <v>2555</v>
      </c>
      <c r="W58" t="s">
        <v>2419</v>
      </c>
      <c r="X58" s="51" t="str">
        <f t="shared" si="0"/>
        <v>3</v>
      </c>
      <c r="Y58" s="51" t="str">
        <f>IF(T58="","",IF(AND(T58&lt;&gt;'Tabelas auxiliares'!$B$236,T58&lt;&gt;'Tabelas auxiliares'!$B$237),"FOLHA DE PESSOAL",IF(X58='Tabelas auxiliares'!$A$237,"CUSTEIO",IF(X58='Tabelas auxiliares'!$A$236,"INVESTIMENTO","ERRO - VERIFICAR"))))</f>
        <v>CUSTEIO</v>
      </c>
      <c r="Z58" s="44">
        <v>14.35</v>
      </c>
      <c r="AA58" s="44">
        <v>14.35</v>
      </c>
    </row>
    <row r="59" spans="1:29" x14ac:dyDescent="0.25">
      <c r="A59" t="s">
        <v>2315</v>
      </c>
      <c r="B59" s="77" t="s">
        <v>2212</v>
      </c>
      <c r="C59" s="77" t="s">
        <v>2317</v>
      </c>
      <c r="D59" t="s">
        <v>53</v>
      </c>
      <c r="E59" t="s">
        <v>118</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708</v>
      </c>
      <c r="J59" t="s">
        <v>709</v>
      </c>
      <c r="K59" t="s">
        <v>710</v>
      </c>
      <c r="L59" t="s">
        <v>711</v>
      </c>
      <c r="M59" t="s">
        <v>712</v>
      </c>
      <c r="N59" t="s">
        <v>223</v>
      </c>
      <c r="O59" t="s">
        <v>224</v>
      </c>
      <c r="P59" t="s">
        <v>225</v>
      </c>
      <c r="Q59" t="s">
        <v>226</v>
      </c>
      <c r="R59" t="s">
        <v>222</v>
      </c>
      <c r="S59" t="s">
        <v>124</v>
      </c>
      <c r="T59" t="s">
        <v>218</v>
      </c>
      <c r="U59" t="s">
        <v>123</v>
      </c>
      <c r="V59" t="s">
        <v>2555</v>
      </c>
      <c r="W59" t="s">
        <v>2419</v>
      </c>
      <c r="X59" s="51" t="str">
        <f t="shared" si="0"/>
        <v>3</v>
      </c>
      <c r="Y59" s="51" t="str">
        <f>IF(T59="","",IF(AND(T59&lt;&gt;'Tabelas auxiliares'!$B$236,T59&lt;&gt;'Tabelas auxiliares'!$B$237),"FOLHA DE PESSOAL",IF(X59='Tabelas auxiliares'!$A$237,"CUSTEIO",IF(X59='Tabelas auxiliares'!$A$236,"INVESTIMENTO","ERRO - VERIFICAR"))))</f>
        <v>CUSTEIO</v>
      </c>
      <c r="Z59" s="44">
        <v>40.5</v>
      </c>
      <c r="AA59" s="44">
        <v>40.5</v>
      </c>
    </row>
    <row r="60" spans="1:29" x14ac:dyDescent="0.25">
      <c r="A60" t="s">
        <v>2315</v>
      </c>
      <c r="B60" s="77" t="s">
        <v>2212</v>
      </c>
      <c r="C60" s="77" t="s">
        <v>2317</v>
      </c>
      <c r="D60" t="s">
        <v>53</v>
      </c>
      <c r="E60" t="s">
        <v>118</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713</v>
      </c>
      <c r="J60" t="s">
        <v>714</v>
      </c>
      <c r="K60" t="s">
        <v>715</v>
      </c>
      <c r="L60" t="s">
        <v>706</v>
      </c>
      <c r="M60" t="s">
        <v>716</v>
      </c>
      <c r="N60" t="s">
        <v>223</v>
      </c>
      <c r="O60" t="s">
        <v>224</v>
      </c>
      <c r="P60" t="s">
        <v>225</v>
      </c>
      <c r="Q60" t="s">
        <v>226</v>
      </c>
      <c r="R60" t="s">
        <v>222</v>
      </c>
      <c r="S60" t="s">
        <v>124</v>
      </c>
      <c r="T60" t="s">
        <v>218</v>
      </c>
      <c r="U60" t="s">
        <v>123</v>
      </c>
      <c r="V60" t="s">
        <v>2555</v>
      </c>
      <c r="W60" t="s">
        <v>2419</v>
      </c>
      <c r="X60" s="51" t="str">
        <f t="shared" si="0"/>
        <v>3</v>
      </c>
      <c r="Y60" s="51" t="str">
        <f>IF(T60="","",IF(AND(T60&lt;&gt;'Tabelas auxiliares'!$B$236,T60&lt;&gt;'Tabelas auxiliares'!$B$237),"FOLHA DE PESSOAL",IF(X60='Tabelas auxiliares'!$A$237,"CUSTEIO",IF(X60='Tabelas auxiliares'!$A$236,"INVESTIMENTO","ERRO - VERIFICAR"))))</f>
        <v>CUSTEIO</v>
      </c>
      <c r="Z60" s="44">
        <v>24.11</v>
      </c>
      <c r="AA60" s="44">
        <v>24.11</v>
      </c>
    </row>
    <row r="61" spans="1:29" x14ac:dyDescent="0.25">
      <c r="A61" t="s">
        <v>2315</v>
      </c>
      <c r="B61" s="77" t="s">
        <v>2212</v>
      </c>
      <c r="C61" s="77" t="s">
        <v>2317</v>
      </c>
      <c r="D61" t="s">
        <v>53</v>
      </c>
      <c r="E61" t="s">
        <v>118</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717</v>
      </c>
      <c r="J61" t="s">
        <v>718</v>
      </c>
      <c r="K61" t="s">
        <v>719</v>
      </c>
      <c r="L61" t="s">
        <v>720</v>
      </c>
      <c r="M61" t="s">
        <v>721</v>
      </c>
      <c r="N61" t="s">
        <v>223</v>
      </c>
      <c r="O61" t="s">
        <v>224</v>
      </c>
      <c r="P61" t="s">
        <v>225</v>
      </c>
      <c r="Q61" t="s">
        <v>226</v>
      </c>
      <c r="R61" t="s">
        <v>222</v>
      </c>
      <c r="S61" t="s">
        <v>124</v>
      </c>
      <c r="T61" t="s">
        <v>218</v>
      </c>
      <c r="U61" t="s">
        <v>123</v>
      </c>
      <c r="V61" t="s">
        <v>2555</v>
      </c>
      <c r="W61" t="s">
        <v>2419</v>
      </c>
      <c r="X61" s="51" t="str">
        <f t="shared" si="0"/>
        <v>3</v>
      </c>
      <c r="Y61" s="51" t="str">
        <f>IF(T61="","",IF(AND(T61&lt;&gt;'Tabelas auxiliares'!$B$236,T61&lt;&gt;'Tabelas auxiliares'!$B$237),"FOLHA DE PESSOAL",IF(X61='Tabelas auxiliares'!$A$237,"CUSTEIO",IF(X61='Tabelas auxiliares'!$A$236,"INVESTIMENTO","ERRO - VERIFICAR"))))</f>
        <v>CUSTEIO</v>
      </c>
      <c r="Z61" s="44">
        <v>583.66</v>
      </c>
      <c r="AA61" s="44">
        <v>583.66</v>
      </c>
    </row>
    <row r="62" spans="1:29" x14ac:dyDescent="0.25">
      <c r="A62" t="s">
        <v>2315</v>
      </c>
      <c r="B62" s="77" t="s">
        <v>2212</v>
      </c>
      <c r="C62" s="77" t="s">
        <v>2317</v>
      </c>
      <c r="D62" t="s">
        <v>53</v>
      </c>
      <c r="E62" t="s">
        <v>118</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698</v>
      </c>
      <c r="J62" t="s">
        <v>722</v>
      </c>
      <c r="K62" t="s">
        <v>723</v>
      </c>
      <c r="L62" t="s">
        <v>706</v>
      </c>
      <c r="M62" t="s">
        <v>724</v>
      </c>
      <c r="N62" t="s">
        <v>223</v>
      </c>
      <c r="O62" t="s">
        <v>224</v>
      </c>
      <c r="P62" t="s">
        <v>225</v>
      </c>
      <c r="Q62" t="s">
        <v>226</v>
      </c>
      <c r="R62" t="s">
        <v>222</v>
      </c>
      <c r="S62" t="s">
        <v>124</v>
      </c>
      <c r="T62" t="s">
        <v>218</v>
      </c>
      <c r="U62" t="s">
        <v>123</v>
      </c>
      <c r="V62" t="s">
        <v>2555</v>
      </c>
      <c r="W62" t="s">
        <v>2419</v>
      </c>
      <c r="X62" s="51" t="str">
        <f t="shared" si="0"/>
        <v>3</v>
      </c>
      <c r="Y62" s="51" t="str">
        <f>IF(T62="","",IF(AND(T62&lt;&gt;'Tabelas auxiliares'!$B$236,T62&lt;&gt;'Tabelas auxiliares'!$B$237),"FOLHA DE PESSOAL",IF(X62='Tabelas auxiliares'!$A$237,"CUSTEIO",IF(X62='Tabelas auxiliares'!$A$236,"INVESTIMENTO","ERRO - VERIFICAR"))))</f>
        <v>CUSTEIO</v>
      </c>
      <c r="Z62" s="44">
        <v>228.17</v>
      </c>
      <c r="AA62" s="44">
        <v>228.17</v>
      </c>
    </row>
    <row r="63" spans="1:29" x14ac:dyDescent="0.25">
      <c r="A63" t="s">
        <v>2315</v>
      </c>
      <c r="B63" s="77" t="s">
        <v>2212</v>
      </c>
      <c r="C63" s="77" t="s">
        <v>2325</v>
      </c>
      <c r="D63" t="s">
        <v>53</v>
      </c>
      <c r="E63" t="s">
        <v>118</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725</v>
      </c>
      <c r="J63" t="s">
        <v>726</v>
      </c>
      <c r="K63" t="s">
        <v>727</v>
      </c>
      <c r="L63" t="s">
        <v>728</v>
      </c>
      <c r="M63" t="s">
        <v>222</v>
      </c>
      <c r="N63" t="s">
        <v>223</v>
      </c>
      <c r="O63" t="s">
        <v>224</v>
      </c>
      <c r="P63" t="s">
        <v>225</v>
      </c>
      <c r="Q63" t="s">
        <v>226</v>
      </c>
      <c r="R63" t="s">
        <v>222</v>
      </c>
      <c r="S63" t="s">
        <v>124</v>
      </c>
      <c r="T63" t="s">
        <v>218</v>
      </c>
      <c r="U63" t="s">
        <v>123</v>
      </c>
      <c r="V63" t="s">
        <v>2553</v>
      </c>
      <c r="W63" t="s">
        <v>2408</v>
      </c>
      <c r="X63" s="51" t="str">
        <f t="shared" si="0"/>
        <v>3</v>
      </c>
      <c r="Y63" s="51" t="str">
        <f>IF(T63="","",IF(AND(T63&lt;&gt;'Tabelas auxiliares'!$B$236,T63&lt;&gt;'Tabelas auxiliares'!$B$237),"FOLHA DE PESSOAL",IF(X63='Tabelas auxiliares'!$A$237,"CUSTEIO",IF(X63='Tabelas auxiliares'!$A$236,"INVESTIMENTO","ERRO - VERIFICAR"))))</f>
        <v>CUSTEIO</v>
      </c>
      <c r="Z63" s="44">
        <v>400</v>
      </c>
      <c r="AA63" s="44">
        <v>400</v>
      </c>
    </row>
    <row r="64" spans="1:29" x14ac:dyDescent="0.25">
      <c r="A64" t="s">
        <v>2315</v>
      </c>
      <c r="B64" s="77" t="s">
        <v>2212</v>
      </c>
      <c r="C64" s="77" t="s">
        <v>2325</v>
      </c>
      <c r="D64" t="s">
        <v>53</v>
      </c>
      <c r="E64" t="s">
        <v>118</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729</v>
      </c>
      <c r="J64" t="s">
        <v>726</v>
      </c>
      <c r="K64" t="s">
        <v>730</v>
      </c>
      <c r="L64" t="s">
        <v>728</v>
      </c>
      <c r="M64" t="s">
        <v>222</v>
      </c>
      <c r="N64" t="s">
        <v>231</v>
      </c>
      <c r="O64" t="s">
        <v>232</v>
      </c>
      <c r="P64" t="s">
        <v>233</v>
      </c>
      <c r="Q64" t="s">
        <v>226</v>
      </c>
      <c r="R64" t="s">
        <v>222</v>
      </c>
      <c r="S64" t="s">
        <v>124</v>
      </c>
      <c r="T64" t="s">
        <v>218</v>
      </c>
      <c r="U64" t="s">
        <v>2103</v>
      </c>
      <c r="V64" t="s">
        <v>2553</v>
      </c>
      <c r="W64" t="s">
        <v>2408</v>
      </c>
      <c r="X64" s="51" t="str">
        <f t="shared" si="0"/>
        <v>3</v>
      </c>
      <c r="Y64" s="51" t="str">
        <f>IF(T64="","",IF(AND(T64&lt;&gt;'Tabelas auxiliares'!$B$236,T64&lt;&gt;'Tabelas auxiliares'!$B$237),"FOLHA DE PESSOAL",IF(X64='Tabelas auxiliares'!$A$237,"CUSTEIO",IF(X64='Tabelas auxiliares'!$A$236,"INVESTIMENTO","ERRO - VERIFICAR"))))</f>
        <v>CUSTEIO</v>
      </c>
      <c r="Z64" s="44">
        <v>1200</v>
      </c>
      <c r="AA64" s="44">
        <v>1200</v>
      </c>
    </row>
    <row r="65" spans="1:29" x14ac:dyDescent="0.25">
      <c r="A65" t="s">
        <v>2315</v>
      </c>
      <c r="B65" s="77" t="s">
        <v>2212</v>
      </c>
      <c r="C65" s="77" t="s">
        <v>2325</v>
      </c>
      <c r="D65" t="s">
        <v>53</v>
      </c>
      <c r="E65" t="s">
        <v>118</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731</v>
      </c>
      <c r="J65" t="s">
        <v>726</v>
      </c>
      <c r="K65" t="s">
        <v>732</v>
      </c>
      <c r="L65" t="s">
        <v>733</v>
      </c>
      <c r="M65" t="s">
        <v>222</v>
      </c>
      <c r="N65" t="s">
        <v>231</v>
      </c>
      <c r="O65" t="s">
        <v>232</v>
      </c>
      <c r="P65" t="s">
        <v>233</v>
      </c>
      <c r="Q65" t="s">
        <v>226</v>
      </c>
      <c r="R65" t="s">
        <v>222</v>
      </c>
      <c r="S65" t="s">
        <v>124</v>
      </c>
      <c r="T65" t="s">
        <v>218</v>
      </c>
      <c r="U65" t="s">
        <v>2103</v>
      </c>
      <c r="V65" t="s">
        <v>2553</v>
      </c>
      <c r="W65" t="s">
        <v>2408</v>
      </c>
      <c r="X65" s="51" t="str">
        <f t="shared" si="0"/>
        <v>3</v>
      </c>
      <c r="Y65" s="51" t="str">
        <f>IF(T65="","",IF(AND(T65&lt;&gt;'Tabelas auxiliares'!$B$236,T65&lt;&gt;'Tabelas auxiliares'!$B$237),"FOLHA DE PESSOAL",IF(X65='Tabelas auxiliares'!$A$237,"CUSTEIO",IF(X65='Tabelas auxiliares'!$A$236,"INVESTIMENTO","ERRO - VERIFICAR"))))</f>
        <v>CUSTEIO</v>
      </c>
      <c r="Z65" s="44">
        <v>400</v>
      </c>
      <c r="AA65" s="44">
        <v>400</v>
      </c>
    </row>
    <row r="66" spans="1:29" x14ac:dyDescent="0.25">
      <c r="A66" t="s">
        <v>2315</v>
      </c>
      <c r="B66" s="77" t="s">
        <v>2212</v>
      </c>
      <c r="C66" s="77" t="s">
        <v>2325</v>
      </c>
      <c r="D66" t="s">
        <v>53</v>
      </c>
      <c r="E66" t="s">
        <v>118</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734</v>
      </c>
      <c r="J66" t="s">
        <v>726</v>
      </c>
      <c r="K66" t="s">
        <v>735</v>
      </c>
      <c r="L66" t="s">
        <v>736</v>
      </c>
      <c r="M66" t="s">
        <v>222</v>
      </c>
      <c r="N66" t="s">
        <v>223</v>
      </c>
      <c r="O66" t="s">
        <v>224</v>
      </c>
      <c r="P66" t="s">
        <v>225</v>
      </c>
      <c r="Q66" t="s">
        <v>226</v>
      </c>
      <c r="R66" t="s">
        <v>222</v>
      </c>
      <c r="S66" t="s">
        <v>124</v>
      </c>
      <c r="T66" t="s">
        <v>218</v>
      </c>
      <c r="U66" t="s">
        <v>123</v>
      </c>
      <c r="V66" t="s">
        <v>2553</v>
      </c>
      <c r="W66" t="s">
        <v>2408</v>
      </c>
      <c r="X66" s="51" t="str">
        <f t="shared" si="0"/>
        <v>3</v>
      </c>
      <c r="Y66" s="51" t="str">
        <f>IF(T66="","",IF(AND(T66&lt;&gt;'Tabelas auxiliares'!$B$236,T66&lt;&gt;'Tabelas auxiliares'!$B$237),"FOLHA DE PESSOAL",IF(X66='Tabelas auxiliares'!$A$237,"CUSTEIO",IF(X66='Tabelas auxiliares'!$A$236,"INVESTIMENTO","ERRO - VERIFICAR"))))</f>
        <v>CUSTEIO</v>
      </c>
      <c r="Z66" s="44">
        <v>5600</v>
      </c>
      <c r="AA66" s="44">
        <v>5600</v>
      </c>
    </row>
    <row r="67" spans="1:29" x14ac:dyDescent="0.25">
      <c r="A67" t="s">
        <v>2315</v>
      </c>
      <c r="B67" s="77" t="s">
        <v>2212</v>
      </c>
      <c r="C67" s="77" t="s">
        <v>2325</v>
      </c>
      <c r="D67" t="s">
        <v>53</v>
      </c>
      <c r="E67" t="s">
        <v>118</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734</v>
      </c>
      <c r="J67" t="s">
        <v>737</v>
      </c>
      <c r="K67" t="s">
        <v>738</v>
      </c>
      <c r="L67" t="s">
        <v>739</v>
      </c>
      <c r="M67" t="s">
        <v>222</v>
      </c>
      <c r="N67" t="s">
        <v>223</v>
      </c>
      <c r="O67" t="s">
        <v>224</v>
      </c>
      <c r="P67" t="s">
        <v>225</v>
      </c>
      <c r="Q67" t="s">
        <v>226</v>
      </c>
      <c r="R67" t="s">
        <v>222</v>
      </c>
      <c r="S67" t="s">
        <v>124</v>
      </c>
      <c r="T67" t="s">
        <v>218</v>
      </c>
      <c r="U67" t="s">
        <v>123</v>
      </c>
      <c r="V67" t="s">
        <v>2553</v>
      </c>
      <c r="W67" t="s">
        <v>2408</v>
      </c>
      <c r="X67" s="51" t="str">
        <f t="shared" si="0"/>
        <v>3</v>
      </c>
      <c r="Y67" s="51" t="str">
        <f>IF(T67="","",IF(AND(T67&lt;&gt;'Tabelas auxiliares'!$B$236,T67&lt;&gt;'Tabelas auxiliares'!$B$237),"FOLHA DE PESSOAL",IF(X67='Tabelas auxiliares'!$A$237,"CUSTEIO",IF(X67='Tabelas auxiliares'!$A$236,"INVESTIMENTO","ERRO - VERIFICAR"))))</f>
        <v>CUSTEIO</v>
      </c>
      <c r="Z67" s="44">
        <v>2000</v>
      </c>
      <c r="AA67" s="44">
        <v>2000</v>
      </c>
    </row>
    <row r="68" spans="1:29" x14ac:dyDescent="0.25">
      <c r="A68" t="s">
        <v>2315</v>
      </c>
      <c r="B68" s="77" t="s">
        <v>2212</v>
      </c>
      <c r="C68" s="77" t="s">
        <v>2325</v>
      </c>
      <c r="D68" t="s">
        <v>53</v>
      </c>
      <c r="E68" t="s">
        <v>118</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740</v>
      </c>
      <c r="J68" t="s">
        <v>726</v>
      </c>
      <c r="K68" t="s">
        <v>741</v>
      </c>
      <c r="L68" t="s">
        <v>736</v>
      </c>
      <c r="M68" t="s">
        <v>222</v>
      </c>
      <c r="N68" t="s">
        <v>223</v>
      </c>
      <c r="O68" t="s">
        <v>224</v>
      </c>
      <c r="P68" t="s">
        <v>225</v>
      </c>
      <c r="Q68" t="s">
        <v>226</v>
      </c>
      <c r="R68" t="s">
        <v>222</v>
      </c>
      <c r="S68" t="s">
        <v>124</v>
      </c>
      <c r="T68" t="s">
        <v>218</v>
      </c>
      <c r="U68" t="s">
        <v>123</v>
      </c>
      <c r="V68" t="s">
        <v>2553</v>
      </c>
      <c r="W68" t="s">
        <v>2408</v>
      </c>
      <c r="X68" s="51" t="str">
        <f t="shared" ref="X68:X131" si="1">LEFT(V68,1)</f>
        <v>3</v>
      </c>
      <c r="Y68" s="51" t="str">
        <f>IF(T68="","",IF(AND(T68&lt;&gt;'Tabelas auxiliares'!$B$236,T68&lt;&gt;'Tabelas auxiliares'!$B$237),"FOLHA DE PESSOAL",IF(X68='Tabelas auxiliares'!$A$237,"CUSTEIO",IF(X68='Tabelas auxiliares'!$A$236,"INVESTIMENTO","ERRO - VERIFICAR"))))</f>
        <v>CUSTEIO</v>
      </c>
      <c r="Z68" s="44">
        <v>3200</v>
      </c>
      <c r="AA68" s="44">
        <v>3200</v>
      </c>
    </row>
    <row r="69" spans="1:29" x14ac:dyDescent="0.25">
      <c r="A69" t="s">
        <v>2315</v>
      </c>
      <c r="B69" s="77" t="s">
        <v>2212</v>
      </c>
      <c r="C69" s="77" t="s">
        <v>2325</v>
      </c>
      <c r="D69" t="s">
        <v>53</v>
      </c>
      <c r="E69" t="s">
        <v>118</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740</v>
      </c>
      <c r="J69" t="s">
        <v>742</v>
      </c>
      <c r="K69" t="s">
        <v>743</v>
      </c>
      <c r="L69" t="s">
        <v>744</v>
      </c>
      <c r="M69" t="s">
        <v>222</v>
      </c>
      <c r="N69" t="s">
        <v>223</v>
      </c>
      <c r="O69" t="s">
        <v>224</v>
      </c>
      <c r="P69" t="s">
        <v>225</v>
      </c>
      <c r="Q69" t="s">
        <v>226</v>
      </c>
      <c r="R69" t="s">
        <v>222</v>
      </c>
      <c r="S69" t="s">
        <v>124</v>
      </c>
      <c r="T69" t="s">
        <v>218</v>
      </c>
      <c r="U69" t="s">
        <v>123</v>
      </c>
      <c r="V69" t="s">
        <v>2553</v>
      </c>
      <c r="W69" t="s">
        <v>2408</v>
      </c>
      <c r="X69" s="51" t="str">
        <f t="shared" si="1"/>
        <v>3</v>
      </c>
      <c r="Y69" s="51" t="str">
        <f>IF(T69="","",IF(AND(T69&lt;&gt;'Tabelas auxiliares'!$B$236,T69&lt;&gt;'Tabelas auxiliares'!$B$237),"FOLHA DE PESSOAL",IF(X69='Tabelas auxiliares'!$A$237,"CUSTEIO",IF(X69='Tabelas auxiliares'!$A$236,"INVESTIMENTO","ERRO - VERIFICAR"))))</f>
        <v>CUSTEIO</v>
      </c>
      <c r="Z69" s="44">
        <v>2400</v>
      </c>
      <c r="AA69" s="44">
        <v>2400</v>
      </c>
    </row>
    <row r="70" spans="1:29" x14ac:dyDescent="0.25">
      <c r="A70" t="s">
        <v>2315</v>
      </c>
      <c r="B70" s="77" t="s">
        <v>2212</v>
      </c>
      <c r="C70" s="77" t="s">
        <v>2325</v>
      </c>
      <c r="D70" t="s">
        <v>53</v>
      </c>
      <c r="E70" t="s">
        <v>118</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745</v>
      </c>
      <c r="J70" t="s">
        <v>542</v>
      </c>
      <c r="K70" t="s">
        <v>746</v>
      </c>
      <c r="L70" t="s">
        <v>544</v>
      </c>
      <c r="M70" t="s">
        <v>222</v>
      </c>
      <c r="N70" t="s">
        <v>223</v>
      </c>
      <c r="O70" t="s">
        <v>224</v>
      </c>
      <c r="P70" t="s">
        <v>225</v>
      </c>
      <c r="Q70" t="s">
        <v>226</v>
      </c>
      <c r="R70" t="s">
        <v>222</v>
      </c>
      <c r="S70" t="s">
        <v>124</v>
      </c>
      <c r="T70" t="s">
        <v>218</v>
      </c>
      <c r="U70" t="s">
        <v>123</v>
      </c>
      <c r="V70" t="s">
        <v>2553</v>
      </c>
      <c r="W70" t="s">
        <v>2408</v>
      </c>
      <c r="X70" s="51" t="str">
        <f t="shared" si="1"/>
        <v>3</v>
      </c>
      <c r="Y70" s="51" t="str">
        <f>IF(T70="","",IF(AND(T70&lt;&gt;'Tabelas auxiliares'!$B$236,T70&lt;&gt;'Tabelas auxiliares'!$B$237),"FOLHA DE PESSOAL",IF(X70='Tabelas auxiliares'!$A$237,"CUSTEIO",IF(X70='Tabelas auxiliares'!$A$236,"INVESTIMENTO","ERRO - VERIFICAR"))))</f>
        <v>CUSTEIO</v>
      </c>
      <c r="Z70" s="44">
        <v>1200</v>
      </c>
      <c r="AA70" s="44">
        <v>1200</v>
      </c>
    </row>
    <row r="71" spans="1:29" x14ac:dyDescent="0.25">
      <c r="A71" t="s">
        <v>2315</v>
      </c>
      <c r="B71" s="77" t="s">
        <v>2212</v>
      </c>
      <c r="C71" s="77" t="s">
        <v>2325</v>
      </c>
      <c r="D71" t="s">
        <v>53</v>
      </c>
      <c r="E71" t="s">
        <v>118</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747</v>
      </c>
      <c r="J71" t="s">
        <v>542</v>
      </c>
      <c r="K71" t="s">
        <v>748</v>
      </c>
      <c r="L71" t="s">
        <v>544</v>
      </c>
      <c r="M71" t="s">
        <v>222</v>
      </c>
      <c r="N71" t="s">
        <v>223</v>
      </c>
      <c r="O71" t="s">
        <v>224</v>
      </c>
      <c r="P71" t="s">
        <v>225</v>
      </c>
      <c r="Q71" t="s">
        <v>226</v>
      </c>
      <c r="R71" t="s">
        <v>222</v>
      </c>
      <c r="S71" t="s">
        <v>124</v>
      </c>
      <c r="T71" t="s">
        <v>218</v>
      </c>
      <c r="U71" t="s">
        <v>123</v>
      </c>
      <c r="V71" t="s">
        <v>2553</v>
      </c>
      <c r="W71" t="s">
        <v>2408</v>
      </c>
      <c r="X71" s="51" t="str">
        <f t="shared" si="1"/>
        <v>3</v>
      </c>
      <c r="Y71" s="51" t="str">
        <f>IF(T71="","",IF(AND(T71&lt;&gt;'Tabelas auxiliares'!$B$236,T71&lt;&gt;'Tabelas auxiliares'!$B$237),"FOLHA DE PESSOAL",IF(X71='Tabelas auxiliares'!$A$237,"CUSTEIO",IF(X71='Tabelas auxiliares'!$A$236,"INVESTIMENTO","ERRO - VERIFICAR"))))</f>
        <v>CUSTEIO</v>
      </c>
      <c r="Z71" s="44">
        <v>3600</v>
      </c>
      <c r="AA71" s="44">
        <v>3600</v>
      </c>
    </row>
    <row r="72" spans="1:29" x14ac:dyDescent="0.25">
      <c r="A72" t="s">
        <v>2315</v>
      </c>
      <c r="B72" s="77" t="s">
        <v>2214</v>
      </c>
      <c r="C72" s="77" t="s">
        <v>2330</v>
      </c>
      <c r="D72" t="s">
        <v>73</v>
      </c>
      <c r="E72" t="s">
        <v>118</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t="s">
        <v>749</v>
      </c>
      <c r="J72" t="s">
        <v>750</v>
      </c>
      <c r="K72" t="s">
        <v>751</v>
      </c>
      <c r="L72" t="s">
        <v>752</v>
      </c>
      <c r="M72" t="s">
        <v>222</v>
      </c>
      <c r="N72" t="s">
        <v>223</v>
      </c>
      <c r="O72" t="s">
        <v>224</v>
      </c>
      <c r="P72" t="s">
        <v>225</v>
      </c>
      <c r="Q72" t="s">
        <v>226</v>
      </c>
      <c r="R72" t="s">
        <v>222</v>
      </c>
      <c r="S72" t="s">
        <v>124</v>
      </c>
      <c r="T72" t="s">
        <v>218</v>
      </c>
      <c r="U72" t="s">
        <v>123</v>
      </c>
      <c r="V72" t="s">
        <v>2553</v>
      </c>
      <c r="W72" t="s">
        <v>2408</v>
      </c>
      <c r="X72" s="51" t="str">
        <f t="shared" si="1"/>
        <v>3</v>
      </c>
      <c r="Y72" s="51" t="str">
        <f>IF(T72="","",IF(AND(T72&lt;&gt;'Tabelas auxiliares'!$B$236,T72&lt;&gt;'Tabelas auxiliares'!$B$237),"FOLHA DE PESSOAL",IF(X72='Tabelas auxiliares'!$A$237,"CUSTEIO",IF(X72='Tabelas auxiliares'!$A$236,"INVESTIMENTO","ERRO - VERIFICAR"))))</f>
        <v>CUSTEIO</v>
      </c>
      <c r="Z72" s="44">
        <v>1425</v>
      </c>
      <c r="AA72" s="44">
        <v>1425</v>
      </c>
    </row>
    <row r="73" spans="1:29" x14ac:dyDescent="0.25">
      <c r="A73" t="s">
        <v>2315</v>
      </c>
      <c r="B73" s="77" t="s">
        <v>2214</v>
      </c>
      <c r="C73" s="77" t="s">
        <v>2330</v>
      </c>
      <c r="D73" t="s">
        <v>73</v>
      </c>
      <c r="E73" t="s">
        <v>118</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t="s">
        <v>753</v>
      </c>
      <c r="J73" t="s">
        <v>754</v>
      </c>
      <c r="K73" t="s">
        <v>755</v>
      </c>
      <c r="L73" t="s">
        <v>756</v>
      </c>
      <c r="M73" t="s">
        <v>222</v>
      </c>
      <c r="N73" t="s">
        <v>223</v>
      </c>
      <c r="O73" t="s">
        <v>224</v>
      </c>
      <c r="P73" t="s">
        <v>225</v>
      </c>
      <c r="Q73" t="s">
        <v>226</v>
      </c>
      <c r="R73" t="s">
        <v>222</v>
      </c>
      <c r="S73" t="s">
        <v>124</v>
      </c>
      <c r="T73" t="s">
        <v>218</v>
      </c>
      <c r="U73" t="s">
        <v>123</v>
      </c>
      <c r="V73" t="s">
        <v>2553</v>
      </c>
      <c r="W73" t="s">
        <v>2408</v>
      </c>
      <c r="X73" s="51" t="str">
        <f t="shared" si="1"/>
        <v>3</v>
      </c>
      <c r="Y73" s="51" t="str">
        <f>IF(T73="","",IF(AND(T73&lt;&gt;'Tabelas auxiliares'!$B$236,T73&lt;&gt;'Tabelas auxiliares'!$B$237),"FOLHA DE PESSOAL",IF(X73='Tabelas auxiliares'!$A$237,"CUSTEIO",IF(X73='Tabelas auxiliares'!$A$236,"INVESTIMENTO","ERRO - VERIFICAR"))))</f>
        <v>CUSTEIO</v>
      </c>
      <c r="Z73" s="44">
        <v>420375</v>
      </c>
      <c r="AA73" s="44">
        <v>1825</v>
      </c>
      <c r="AB73" s="44">
        <v>182000</v>
      </c>
      <c r="AC73" s="44">
        <v>236550</v>
      </c>
    </row>
    <row r="74" spans="1:29" x14ac:dyDescent="0.25">
      <c r="A74" t="s">
        <v>2315</v>
      </c>
      <c r="B74" s="77" t="s">
        <v>2214</v>
      </c>
      <c r="C74" s="77" t="s">
        <v>2331</v>
      </c>
      <c r="D74" t="s">
        <v>73</v>
      </c>
      <c r="E74" t="s">
        <v>118</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t="s">
        <v>749</v>
      </c>
      <c r="J74" t="s">
        <v>750</v>
      </c>
      <c r="K74" t="s">
        <v>757</v>
      </c>
      <c r="L74" t="s">
        <v>758</v>
      </c>
      <c r="M74" t="s">
        <v>222</v>
      </c>
      <c r="N74" t="s">
        <v>231</v>
      </c>
      <c r="O74" t="s">
        <v>224</v>
      </c>
      <c r="P74" t="s">
        <v>564</v>
      </c>
      <c r="Q74" t="s">
        <v>226</v>
      </c>
      <c r="R74" t="s">
        <v>222</v>
      </c>
      <c r="S74" t="s">
        <v>124</v>
      </c>
      <c r="T74" t="s">
        <v>218</v>
      </c>
      <c r="U74" t="s">
        <v>2644</v>
      </c>
      <c r="V74" t="s">
        <v>2553</v>
      </c>
      <c r="W74" t="s">
        <v>2408</v>
      </c>
      <c r="X74" s="51" t="str">
        <f t="shared" si="1"/>
        <v>3</v>
      </c>
      <c r="Y74" s="51" t="str">
        <f>IF(T74="","",IF(AND(T74&lt;&gt;'Tabelas auxiliares'!$B$236,T74&lt;&gt;'Tabelas auxiliares'!$B$237),"FOLHA DE PESSOAL",IF(X74='Tabelas auxiliares'!$A$237,"CUSTEIO",IF(X74='Tabelas auxiliares'!$A$236,"INVESTIMENTO","ERRO - VERIFICAR"))))</f>
        <v>CUSTEIO</v>
      </c>
      <c r="Z74" s="44">
        <v>4180</v>
      </c>
      <c r="AA74" s="44">
        <v>4180</v>
      </c>
    </row>
    <row r="75" spans="1:29" x14ac:dyDescent="0.25">
      <c r="A75" t="s">
        <v>2315</v>
      </c>
      <c r="B75" s="77" t="s">
        <v>2214</v>
      </c>
      <c r="C75" s="77" t="s">
        <v>2331</v>
      </c>
      <c r="D75" t="s">
        <v>73</v>
      </c>
      <c r="E75" t="s">
        <v>118</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753</v>
      </c>
      <c r="J75" t="s">
        <v>754</v>
      </c>
      <c r="K75" t="s">
        <v>759</v>
      </c>
      <c r="L75" t="s">
        <v>756</v>
      </c>
      <c r="M75" t="s">
        <v>222</v>
      </c>
      <c r="N75" t="s">
        <v>231</v>
      </c>
      <c r="O75" t="s">
        <v>224</v>
      </c>
      <c r="P75" t="s">
        <v>564</v>
      </c>
      <c r="Q75" t="s">
        <v>226</v>
      </c>
      <c r="R75" t="s">
        <v>222</v>
      </c>
      <c r="S75" t="s">
        <v>124</v>
      </c>
      <c r="T75" t="s">
        <v>218</v>
      </c>
      <c r="U75" t="s">
        <v>2644</v>
      </c>
      <c r="V75" t="s">
        <v>2553</v>
      </c>
      <c r="W75" t="s">
        <v>2408</v>
      </c>
      <c r="X75" s="51" t="str">
        <f t="shared" si="1"/>
        <v>3</v>
      </c>
      <c r="Y75" s="51" t="str">
        <f>IF(T75="","",IF(AND(T75&lt;&gt;'Tabelas auxiliares'!$B$236,T75&lt;&gt;'Tabelas auxiliares'!$B$237),"FOLHA DE PESSOAL",IF(X75='Tabelas auxiliares'!$A$237,"CUSTEIO",IF(X75='Tabelas auxiliares'!$A$236,"INVESTIMENTO","ERRO - VERIFICAR"))))</f>
        <v>CUSTEIO</v>
      </c>
      <c r="Z75" s="44">
        <v>54340</v>
      </c>
      <c r="AC75" s="44">
        <v>54340</v>
      </c>
    </row>
    <row r="76" spans="1:29" x14ac:dyDescent="0.25">
      <c r="A76" t="s">
        <v>2315</v>
      </c>
      <c r="B76" s="77" t="s">
        <v>2214</v>
      </c>
      <c r="C76" s="77" t="s">
        <v>2331</v>
      </c>
      <c r="D76" t="s">
        <v>73</v>
      </c>
      <c r="E76" t="s">
        <v>118</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753</v>
      </c>
      <c r="J76" t="s">
        <v>754</v>
      </c>
      <c r="K76" t="s">
        <v>760</v>
      </c>
      <c r="L76" t="s">
        <v>756</v>
      </c>
      <c r="M76" t="s">
        <v>222</v>
      </c>
      <c r="N76" t="s">
        <v>223</v>
      </c>
      <c r="O76" t="s">
        <v>224</v>
      </c>
      <c r="P76" t="s">
        <v>225</v>
      </c>
      <c r="Q76" t="s">
        <v>226</v>
      </c>
      <c r="R76" t="s">
        <v>222</v>
      </c>
      <c r="S76" t="s">
        <v>124</v>
      </c>
      <c r="T76" t="s">
        <v>218</v>
      </c>
      <c r="U76" t="s">
        <v>123</v>
      </c>
      <c r="V76" t="s">
        <v>2553</v>
      </c>
      <c r="W76" t="s">
        <v>2408</v>
      </c>
      <c r="X76" s="51" t="str">
        <f t="shared" si="1"/>
        <v>3</v>
      </c>
      <c r="Y76" s="51" t="str">
        <f>IF(T76="","",IF(AND(T76&lt;&gt;'Tabelas auxiliares'!$B$236,T76&lt;&gt;'Tabelas auxiliares'!$B$237),"FOLHA DE PESSOAL",IF(X76='Tabelas auxiliares'!$A$237,"CUSTEIO",IF(X76='Tabelas auxiliares'!$A$236,"INVESTIMENTO","ERRO - VERIFICAR"))))</f>
        <v>CUSTEIO</v>
      </c>
      <c r="Z76" s="44">
        <v>528770</v>
      </c>
      <c r="AA76" s="44">
        <v>229560</v>
      </c>
      <c r="AB76" s="44">
        <v>144550</v>
      </c>
      <c r="AC76" s="44">
        <v>154660</v>
      </c>
    </row>
    <row r="77" spans="1:29" x14ac:dyDescent="0.25">
      <c r="A77" t="s">
        <v>2315</v>
      </c>
      <c r="B77" s="77" t="s">
        <v>2216</v>
      </c>
      <c r="C77" s="77" t="s">
        <v>2332</v>
      </c>
      <c r="D77" t="s">
        <v>69</v>
      </c>
      <c r="E77" t="s">
        <v>118</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761</v>
      </c>
      <c r="J77" t="s">
        <v>592</v>
      </c>
      <c r="K77" t="s">
        <v>762</v>
      </c>
      <c r="L77" t="s">
        <v>763</v>
      </c>
      <c r="M77" t="s">
        <v>595</v>
      </c>
      <c r="N77" t="s">
        <v>545</v>
      </c>
      <c r="O77" t="s">
        <v>224</v>
      </c>
      <c r="P77" t="s">
        <v>546</v>
      </c>
      <c r="Q77" t="s">
        <v>226</v>
      </c>
      <c r="R77" t="s">
        <v>222</v>
      </c>
      <c r="S77" t="s">
        <v>124</v>
      </c>
      <c r="T77" t="s">
        <v>218</v>
      </c>
      <c r="U77" t="s">
        <v>2554</v>
      </c>
      <c r="V77" t="s">
        <v>2643</v>
      </c>
      <c r="W77" t="s">
        <v>2505</v>
      </c>
      <c r="X77" s="51" t="str">
        <f t="shared" si="1"/>
        <v>3</v>
      </c>
      <c r="Y77" s="51" t="str">
        <f>IF(T77="","",IF(AND(T77&lt;&gt;'Tabelas auxiliares'!$B$236,T77&lt;&gt;'Tabelas auxiliares'!$B$237),"FOLHA DE PESSOAL",IF(X77='Tabelas auxiliares'!$A$237,"CUSTEIO",IF(X77='Tabelas auxiliares'!$A$236,"INVESTIMENTO","ERRO - VERIFICAR"))))</f>
        <v>CUSTEIO</v>
      </c>
      <c r="Z77" s="44">
        <v>686095.44</v>
      </c>
      <c r="AA77" s="44">
        <v>686095.44</v>
      </c>
    </row>
    <row r="78" spans="1:29" x14ac:dyDescent="0.25">
      <c r="A78" t="s">
        <v>2315</v>
      </c>
      <c r="B78" s="77" t="s">
        <v>2216</v>
      </c>
      <c r="C78" s="77" t="s">
        <v>2333</v>
      </c>
      <c r="D78" t="s">
        <v>73</v>
      </c>
      <c r="E78" t="s">
        <v>118</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764</v>
      </c>
      <c r="J78" t="s">
        <v>765</v>
      </c>
      <c r="K78" t="s">
        <v>766</v>
      </c>
      <c r="L78" t="s">
        <v>767</v>
      </c>
      <c r="M78" t="s">
        <v>595</v>
      </c>
      <c r="N78" t="s">
        <v>223</v>
      </c>
      <c r="O78" t="s">
        <v>224</v>
      </c>
      <c r="P78" t="s">
        <v>225</v>
      </c>
      <c r="Q78" t="s">
        <v>226</v>
      </c>
      <c r="R78" t="s">
        <v>222</v>
      </c>
      <c r="S78" t="s">
        <v>227</v>
      </c>
      <c r="T78" t="s">
        <v>218</v>
      </c>
      <c r="U78" t="s">
        <v>123</v>
      </c>
      <c r="V78" t="s">
        <v>2643</v>
      </c>
      <c r="W78" t="s">
        <v>2505</v>
      </c>
      <c r="X78" s="51" t="str">
        <f t="shared" si="1"/>
        <v>3</v>
      </c>
      <c r="Y78" s="51" t="str">
        <f>IF(T78="","",IF(AND(T78&lt;&gt;'Tabelas auxiliares'!$B$236,T78&lt;&gt;'Tabelas auxiliares'!$B$237),"FOLHA DE PESSOAL",IF(X78='Tabelas auxiliares'!$A$237,"CUSTEIO",IF(X78='Tabelas auxiliares'!$A$236,"INVESTIMENTO","ERRO - VERIFICAR"))))</f>
        <v>CUSTEIO</v>
      </c>
      <c r="Z78" s="44">
        <v>105829.43</v>
      </c>
      <c r="AA78" s="44">
        <v>105829.43</v>
      </c>
    </row>
    <row r="79" spans="1:29" x14ac:dyDescent="0.25">
      <c r="A79" t="s">
        <v>2315</v>
      </c>
      <c r="B79" s="77" t="s">
        <v>2294</v>
      </c>
      <c r="C79" s="77" t="s">
        <v>2316</v>
      </c>
      <c r="D79" t="s">
        <v>511</v>
      </c>
      <c r="E79" t="s">
        <v>118</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t="s">
        <v>768</v>
      </c>
      <c r="J79" t="s">
        <v>769</v>
      </c>
      <c r="K79" t="s">
        <v>770</v>
      </c>
      <c r="L79" t="s">
        <v>771</v>
      </c>
      <c r="M79" t="s">
        <v>222</v>
      </c>
      <c r="N79" t="s">
        <v>223</v>
      </c>
      <c r="O79" t="s">
        <v>224</v>
      </c>
      <c r="P79" t="s">
        <v>225</v>
      </c>
      <c r="Q79" t="s">
        <v>226</v>
      </c>
      <c r="R79" t="s">
        <v>222</v>
      </c>
      <c r="S79" t="s">
        <v>227</v>
      </c>
      <c r="T79" t="s">
        <v>218</v>
      </c>
      <c r="U79" t="s">
        <v>123</v>
      </c>
      <c r="V79" t="s">
        <v>2553</v>
      </c>
      <c r="W79" t="s">
        <v>2408</v>
      </c>
      <c r="X79" s="51" t="str">
        <f t="shared" si="1"/>
        <v>3</v>
      </c>
      <c r="Y79" s="51" t="str">
        <f>IF(T79="","",IF(AND(T79&lt;&gt;'Tabelas auxiliares'!$B$236,T79&lt;&gt;'Tabelas auxiliares'!$B$237),"FOLHA DE PESSOAL",IF(X79='Tabelas auxiliares'!$A$237,"CUSTEIO",IF(X79='Tabelas auxiliares'!$A$236,"INVESTIMENTO","ERRO - VERIFICAR"))))</f>
        <v>CUSTEIO</v>
      </c>
      <c r="Z79" s="44">
        <v>100800</v>
      </c>
      <c r="AA79" s="44">
        <v>100800</v>
      </c>
    </row>
    <row r="80" spans="1:29" x14ac:dyDescent="0.25">
      <c r="A80" t="s">
        <v>2315</v>
      </c>
      <c r="B80" s="77" t="s">
        <v>2245</v>
      </c>
      <c r="C80" s="77" t="s">
        <v>2329</v>
      </c>
      <c r="D80" t="s">
        <v>83</v>
      </c>
      <c r="E80" t="s">
        <v>118</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t="s">
        <v>566</v>
      </c>
      <c r="J80" t="s">
        <v>772</v>
      </c>
      <c r="K80" t="s">
        <v>773</v>
      </c>
      <c r="L80" t="s">
        <v>774</v>
      </c>
      <c r="M80" t="s">
        <v>222</v>
      </c>
      <c r="N80" t="s">
        <v>231</v>
      </c>
      <c r="O80" t="s">
        <v>232</v>
      </c>
      <c r="P80" t="s">
        <v>233</v>
      </c>
      <c r="Q80" t="s">
        <v>226</v>
      </c>
      <c r="R80" t="s">
        <v>222</v>
      </c>
      <c r="S80" t="s">
        <v>124</v>
      </c>
      <c r="T80" t="s">
        <v>218</v>
      </c>
      <c r="U80" t="s">
        <v>2103</v>
      </c>
      <c r="V80" t="s">
        <v>2553</v>
      </c>
      <c r="W80" t="s">
        <v>2408</v>
      </c>
      <c r="X80" s="51" t="str">
        <f t="shared" si="1"/>
        <v>3</v>
      </c>
      <c r="Y80" s="51" t="str">
        <f>IF(T80="","",IF(AND(T80&lt;&gt;'Tabelas auxiliares'!$B$236,T80&lt;&gt;'Tabelas auxiliares'!$B$237),"FOLHA DE PESSOAL",IF(X80='Tabelas auxiliares'!$A$237,"CUSTEIO",IF(X80='Tabelas auxiliares'!$A$236,"INVESTIMENTO","ERRO - VERIFICAR"))))</f>
        <v>CUSTEIO</v>
      </c>
      <c r="Z80" s="44">
        <v>800</v>
      </c>
      <c r="AA80" s="44">
        <v>800</v>
      </c>
    </row>
    <row r="81" spans="1:29" x14ac:dyDescent="0.25">
      <c r="A81" t="s">
        <v>2315</v>
      </c>
      <c r="B81" s="77" t="s">
        <v>2245</v>
      </c>
      <c r="C81" s="77" t="s">
        <v>2329</v>
      </c>
      <c r="D81" t="s">
        <v>83</v>
      </c>
      <c r="E81" t="s">
        <v>118</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t="s">
        <v>678</v>
      </c>
      <c r="J81" t="s">
        <v>775</v>
      </c>
      <c r="K81" t="s">
        <v>776</v>
      </c>
      <c r="L81" t="s">
        <v>777</v>
      </c>
      <c r="M81" t="s">
        <v>222</v>
      </c>
      <c r="N81" t="s">
        <v>231</v>
      </c>
      <c r="O81" t="s">
        <v>232</v>
      </c>
      <c r="P81" t="s">
        <v>233</v>
      </c>
      <c r="Q81" t="s">
        <v>226</v>
      </c>
      <c r="R81" t="s">
        <v>222</v>
      </c>
      <c r="S81" t="s">
        <v>124</v>
      </c>
      <c r="T81" t="s">
        <v>218</v>
      </c>
      <c r="U81" t="s">
        <v>2103</v>
      </c>
      <c r="V81" t="s">
        <v>2553</v>
      </c>
      <c r="W81" t="s">
        <v>2408</v>
      </c>
      <c r="X81" s="51" t="str">
        <f t="shared" si="1"/>
        <v>3</v>
      </c>
      <c r="Y81" s="51" t="str">
        <f>IF(T81="","",IF(AND(T81&lt;&gt;'Tabelas auxiliares'!$B$236,T81&lt;&gt;'Tabelas auxiliares'!$B$237),"FOLHA DE PESSOAL",IF(X81='Tabelas auxiliares'!$A$237,"CUSTEIO",IF(X81='Tabelas auxiliares'!$A$236,"INVESTIMENTO","ERRO - VERIFICAR"))))</f>
        <v>CUSTEIO</v>
      </c>
      <c r="Z81" s="44">
        <v>4000</v>
      </c>
      <c r="AC81" s="44">
        <v>4000</v>
      </c>
    </row>
    <row r="82" spans="1:29" x14ac:dyDescent="0.25">
      <c r="A82" t="s">
        <v>2315</v>
      </c>
      <c r="B82" s="77" t="s">
        <v>2245</v>
      </c>
      <c r="C82" s="77" t="s">
        <v>2316</v>
      </c>
      <c r="D82" t="s">
        <v>71</v>
      </c>
      <c r="E82" t="s">
        <v>118</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t="s">
        <v>610</v>
      </c>
      <c r="J82" t="s">
        <v>778</v>
      </c>
      <c r="K82" t="s">
        <v>779</v>
      </c>
      <c r="L82" t="s">
        <v>780</v>
      </c>
      <c r="M82" t="s">
        <v>781</v>
      </c>
      <c r="N82" t="s">
        <v>223</v>
      </c>
      <c r="O82" t="s">
        <v>224</v>
      </c>
      <c r="P82" t="s">
        <v>225</v>
      </c>
      <c r="Q82" t="s">
        <v>226</v>
      </c>
      <c r="R82" t="s">
        <v>222</v>
      </c>
      <c r="S82" t="s">
        <v>124</v>
      </c>
      <c r="T82" t="s">
        <v>218</v>
      </c>
      <c r="U82" t="s">
        <v>123</v>
      </c>
      <c r="V82" t="s">
        <v>2555</v>
      </c>
      <c r="W82" t="s">
        <v>2419</v>
      </c>
      <c r="X82" s="51" t="str">
        <f t="shared" si="1"/>
        <v>3</v>
      </c>
      <c r="Y82" s="51" t="str">
        <f>IF(T82="","",IF(AND(T82&lt;&gt;'Tabelas auxiliares'!$B$236,T82&lt;&gt;'Tabelas auxiliares'!$B$237),"FOLHA DE PESSOAL",IF(X82='Tabelas auxiliares'!$A$237,"CUSTEIO",IF(X82='Tabelas auxiliares'!$A$236,"INVESTIMENTO","ERRO - VERIFICAR"))))</f>
        <v>CUSTEIO</v>
      </c>
      <c r="Z82" s="44">
        <v>2000</v>
      </c>
      <c r="AC82" s="44">
        <v>2000</v>
      </c>
    </row>
    <row r="83" spans="1:29" x14ac:dyDescent="0.25">
      <c r="A83" t="s">
        <v>2319</v>
      </c>
      <c r="B83" s="77" t="s">
        <v>223</v>
      </c>
      <c r="C83" s="77" t="s">
        <v>2322</v>
      </c>
      <c r="D83" t="s">
        <v>90</v>
      </c>
      <c r="E83" t="s">
        <v>118</v>
      </c>
      <c r="F83" s="51" t="str">
        <f>IFERROR(VLOOKUP(D83,'Tabelas auxiliares'!$A$3:$B$61,2,FALSE),"")</f>
        <v>SUGEPE-FOLHA - PASEP + AUX. MORADIA</v>
      </c>
      <c r="G83" s="51" t="str">
        <f>IFERROR(VLOOKUP($B83,'Tabelas auxiliares'!$A$65:$C$102,2,FALSE),"")</f>
        <v/>
      </c>
      <c r="H83" s="51" t="str">
        <f>IFERROR(VLOOKUP($B83,'Tabelas auxiliares'!$A$65:$C$102,3,FALSE),"")</f>
        <v/>
      </c>
      <c r="I83" t="s">
        <v>782</v>
      </c>
      <c r="J83" t="s">
        <v>783</v>
      </c>
      <c r="K83" t="s">
        <v>784</v>
      </c>
      <c r="L83" t="s">
        <v>785</v>
      </c>
      <c r="M83" t="s">
        <v>786</v>
      </c>
      <c r="N83" t="s">
        <v>223</v>
      </c>
      <c r="O83" t="s">
        <v>224</v>
      </c>
      <c r="P83" t="s">
        <v>225</v>
      </c>
      <c r="Q83" t="s">
        <v>787</v>
      </c>
      <c r="R83" t="s">
        <v>786</v>
      </c>
      <c r="S83" t="s">
        <v>124</v>
      </c>
      <c r="T83" t="s">
        <v>218</v>
      </c>
      <c r="U83" t="s">
        <v>123</v>
      </c>
      <c r="V83" t="s">
        <v>2568</v>
      </c>
      <c r="W83" t="s">
        <v>2445</v>
      </c>
      <c r="X83" s="51" t="str">
        <f t="shared" si="1"/>
        <v>3</v>
      </c>
      <c r="Y83" s="51" t="str">
        <f>IF(T83="","",IF(AND(T83&lt;&gt;'Tabelas auxiliares'!$B$236,T83&lt;&gt;'Tabelas auxiliares'!$B$237),"FOLHA DE PESSOAL",IF(X83='Tabelas auxiliares'!$A$237,"CUSTEIO",IF(X83='Tabelas auxiliares'!$A$236,"INVESTIMENTO","ERRO - VERIFICAR"))))</f>
        <v>CUSTEIO</v>
      </c>
      <c r="Z83" s="44">
        <v>911.61</v>
      </c>
      <c r="AC83" s="44">
        <v>911.61</v>
      </c>
    </row>
    <row r="84" spans="1:29" x14ac:dyDescent="0.25">
      <c r="A84" t="s">
        <v>2319</v>
      </c>
      <c r="B84" s="77" t="s">
        <v>2200</v>
      </c>
      <c r="C84" s="77" t="s">
        <v>2322</v>
      </c>
      <c r="D84" t="s">
        <v>15</v>
      </c>
      <c r="E84" t="s">
        <v>118</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t="s">
        <v>788</v>
      </c>
      <c r="J84" t="s">
        <v>789</v>
      </c>
      <c r="K84" t="s">
        <v>790</v>
      </c>
      <c r="L84" t="s">
        <v>791</v>
      </c>
      <c r="M84" t="s">
        <v>792</v>
      </c>
      <c r="N84" t="s">
        <v>223</v>
      </c>
      <c r="O84" t="s">
        <v>224</v>
      </c>
      <c r="P84" t="s">
        <v>225</v>
      </c>
      <c r="Q84" t="s">
        <v>226</v>
      </c>
      <c r="R84" t="s">
        <v>222</v>
      </c>
      <c r="S84" t="s">
        <v>124</v>
      </c>
      <c r="T84" t="s">
        <v>218</v>
      </c>
      <c r="U84" t="s">
        <v>123</v>
      </c>
      <c r="V84" t="s">
        <v>2620</v>
      </c>
      <c r="W84" t="s">
        <v>2477</v>
      </c>
      <c r="X84" s="51" t="str">
        <f t="shared" si="1"/>
        <v>3</v>
      </c>
      <c r="Y84" s="51" t="str">
        <f>IF(T84="","",IF(AND(T84&lt;&gt;'Tabelas auxiliares'!$B$236,T84&lt;&gt;'Tabelas auxiliares'!$B$237),"FOLHA DE PESSOAL",IF(X84='Tabelas auxiliares'!$A$237,"CUSTEIO",IF(X84='Tabelas auxiliares'!$A$236,"INVESTIMENTO","ERRO - VERIFICAR"))))</f>
        <v>CUSTEIO</v>
      </c>
      <c r="Z84" s="44">
        <v>212.19</v>
      </c>
      <c r="AA84" s="44">
        <v>212.19</v>
      </c>
    </row>
    <row r="85" spans="1:29" x14ac:dyDescent="0.25">
      <c r="A85" t="s">
        <v>2319</v>
      </c>
      <c r="B85" s="77" t="s">
        <v>2200</v>
      </c>
      <c r="C85" s="77" t="s">
        <v>2322</v>
      </c>
      <c r="D85" t="s">
        <v>17</v>
      </c>
      <c r="E85" t="s">
        <v>118</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t="s">
        <v>793</v>
      </c>
      <c r="J85" t="s">
        <v>794</v>
      </c>
      <c r="K85" t="s">
        <v>795</v>
      </c>
      <c r="L85" t="s">
        <v>796</v>
      </c>
      <c r="M85" t="s">
        <v>797</v>
      </c>
      <c r="N85" t="s">
        <v>798</v>
      </c>
      <c r="O85" t="s">
        <v>799</v>
      </c>
      <c r="P85" t="s">
        <v>800</v>
      </c>
      <c r="Q85" t="s">
        <v>226</v>
      </c>
      <c r="R85" t="s">
        <v>222</v>
      </c>
      <c r="S85" t="s">
        <v>124</v>
      </c>
      <c r="T85" t="s">
        <v>218</v>
      </c>
      <c r="U85" t="s">
        <v>2645</v>
      </c>
      <c r="V85" t="s">
        <v>2646</v>
      </c>
      <c r="W85" t="s">
        <v>2506</v>
      </c>
      <c r="X85" s="51" t="str">
        <f t="shared" si="1"/>
        <v>3</v>
      </c>
      <c r="Y85" s="51" t="str">
        <f>IF(T85="","",IF(AND(T85&lt;&gt;'Tabelas auxiliares'!$B$236,T85&lt;&gt;'Tabelas auxiliares'!$B$237),"FOLHA DE PESSOAL",IF(X85='Tabelas auxiliares'!$A$237,"CUSTEIO",IF(X85='Tabelas auxiliares'!$A$236,"INVESTIMENTO","ERRO - VERIFICAR"))))</f>
        <v>CUSTEIO</v>
      </c>
      <c r="Z85" s="44">
        <v>0.01</v>
      </c>
      <c r="AA85" s="44">
        <v>0.01</v>
      </c>
    </row>
    <row r="86" spans="1:29" x14ac:dyDescent="0.25">
      <c r="A86" t="s">
        <v>2319</v>
      </c>
      <c r="B86" s="77" t="s">
        <v>2200</v>
      </c>
      <c r="C86" s="77" t="s">
        <v>2322</v>
      </c>
      <c r="D86" t="s">
        <v>27</v>
      </c>
      <c r="E86" t="s">
        <v>118</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t="s">
        <v>801</v>
      </c>
      <c r="J86" t="s">
        <v>802</v>
      </c>
      <c r="K86" t="s">
        <v>803</v>
      </c>
      <c r="L86" t="s">
        <v>804</v>
      </c>
      <c r="M86" t="s">
        <v>805</v>
      </c>
      <c r="N86" t="s">
        <v>223</v>
      </c>
      <c r="O86" t="s">
        <v>224</v>
      </c>
      <c r="P86" t="s">
        <v>225</v>
      </c>
      <c r="Q86" t="s">
        <v>226</v>
      </c>
      <c r="R86" t="s">
        <v>222</v>
      </c>
      <c r="S86" t="s">
        <v>124</v>
      </c>
      <c r="T86" t="s">
        <v>218</v>
      </c>
      <c r="U86" t="s">
        <v>123</v>
      </c>
      <c r="V86" t="s">
        <v>2647</v>
      </c>
      <c r="W86" t="s">
        <v>2507</v>
      </c>
      <c r="X86" s="51" t="str">
        <f t="shared" si="1"/>
        <v>3</v>
      </c>
      <c r="Y86" s="51" t="str">
        <f>IF(T86="","",IF(AND(T86&lt;&gt;'Tabelas auxiliares'!$B$236,T86&lt;&gt;'Tabelas auxiliares'!$B$237),"FOLHA DE PESSOAL",IF(X86='Tabelas auxiliares'!$A$237,"CUSTEIO",IF(X86='Tabelas auxiliares'!$A$236,"INVESTIMENTO","ERRO - VERIFICAR"))))</f>
        <v>CUSTEIO</v>
      </c>
      <c r="Z86" s="44">
        <v>1765</v>
      </c>
      <c r="AC86" s="44">
        <v>1765</v>
      </c>
    </row>
    <row r="87" spans="1:29" x14ac:dyDescent="0.25">
      <c r="A87" t="s">
        <v>2319</v>
      </c>
      <c r="B87" s="77" t="s">
        <v>2200</v>
      </c>
      <c r="C87" s="77" t="s">
        <v>2322</v>
      </c>
      <c r="D87" t="s">
        <v>27</v>
      </c>
      <c r="E87" t="s">
        <v>118</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t="s">
        <v>806</v>
      </c>
      <c r="J87" t="s">
        <v>807</v>
      </c>
      <c r="K87" t="s">
        <v>808</v>
      </c>
      <c r="L87" t="s">
        <v>809</v>
      </c>
      <c r="M87" t="s">
        <v>810</v>
      </c>
      <c r="N87" t="s">
        <v>223</v>
      </c>
      <c r="O87" t="s">
        <v>224</v>
      </c>
      <c r="P87" t="s">
        <v>225</v>
      </c>
      <c r="Q87" t="s">
        <v>226</v>
      </c>
      <c r="R87" t="s">
        <v>222</v>
      </c>
      <c r="S87" t="s">
        <v>124</v>
      </c>
      <c r="T87" t="s">
        <v>218</v>
      </c>
      <c r="U87" t="s">
        <v>123</v>
      </c>
      <c r="V87" t="s">
        <v>2647</v>
      </c>
      <c r="W87" t="s">
        <v>2507</v>
      </c>
      <c r="X87" s="51" t="str">
        <f t="shared" si="1"/>
        <v>3</v>
      </c>
      <c r="Y87" s="51" t="str">
        <f>IF(T87="","",IF(AND(T87&lt;&gt;'Tabelas auxiliares'!$B$236,T87&lt;&gt;'Tabelas auxiliares'!$B$237),"FOLHA DE PESSOAL",IF(X87='Tabelas auxiliares'!$A$237,"CUSTEIO",IF(X87='Tabelas auxiliares'!$A$236,"INVESTIMENTO","ERRO - VERIFICAR"))))</f>
        <v>CUSTEIO</v>
      </c>
      <c r="Z87" s="44">
        <v>18948</v>
      </c>
      <c r="AA87" s="44">
        <v>17737.439999999999</v>
      </c>
      <c r="AC87" s="44">
        <v>1210.56</v>
      </c>
    </row>
    <row r="88" spans="1:29" x14ac:dyDescent="0.25">
      <c r="A88" t="s">
        <v>2319</v>
      </c>
      <c r="B88" s="77" t="s">
        <v>2200</v>
      </c>
      <c r="C88" s="77" t="s">
        <v>2322</v>
      </c>
      <c r="D88" t="s">
        <v>27</v>
      </c>
      <c r="E88" t="s">
        <v>118</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t="s">
        <v>596</v>
      </c>
      <c r="J88" t="s">
        <v>811</v>
      </c>
      <c r="K88" t="s">
        <v>812</v>
      </c>
      <c r="L88" t="s">
        <v>813</v>
      </c>
      <c r="M88" t="s">
        <v>814</v>
      </c>
      <c r="N88" t="s">
        <v>223</v>
      </c>
      <c r="O88" t="s">
        <v>224</v>
      </c>
      <c r="P88" t="s">
        <v>225</v>
      </c>
      <c r="Q88" t="s">
        <v>226</v>
      </c>
      <c r="R88" t="s">
        <v>222</v>
      </c>
      <c r="S88" t="s">
        <v>124</v>
      </c>
      <c r="T88" t="s">
        <v>218</v>
      </c>
      <c r="U88" t="s">
        <v>123</v>
      </c>
      <c r="V88" t="s">
        <v>2648</v>
      </c>
      <c r="W88" t="s">
        <v>2508</v>
      </c>
      <c r="X88" s="51" t="str">
        <f t="shared" si="1"/>
        <v>3</v>
      </c>
      <c r="Y88" s="51" t="str">
        <f>IF(T88="","",IF(AND(T88&lt;&gt;'Tabelas auxiliares'!$B$236,T88&lt;&gt;'Tabelas auxiliares'!$B$237),"FOLHA DE PESSOAL",IF(X88='Tabelas auxiliares'!$A$237,"CUSTEIO",IF(X88='Tabelas auxiliares'!$A$236,"INVESTIMENTO","ERRO - VERIFICAR"))))</f>
        <v>CUSTEIO</v>
      </c>
      <c r="Z88" s="44">
        <v>6399.96</v>
      </c>
      <c r="AA88" s="44">
        <v>5333.3</v>
      </c>
      <c r="AC88" s="44">
        <v>1066.6600000000001</v>
      </c>
    </row>
    <row r="89" spans="1:29" x14ac:dyDescent="0.25">
      <c r="A89" t="s">
        <v>2319</v>
      </c>
      <c r="B89" s="77" t="s">
        <v>2200</v>
      </c>
      <c r="C89" s="77" t="s">
        <v>2322</v>
      </c>
      <c r="D89" t="s">
        <v>35</v>
      </c>
      <c r="E89" t="s">
        <v>118</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t="s">
        <v>815</v>
      </c>
      <c r="J89" t="s">
        <v>816</v>
      </c>
      <c r="K89" t="s">
        <v>817</v>
      </c>
      <c r="L89" t="s">
        <v>818</v>
      </c>
      <c r="M89" t="s">
        <v>819</v>
      </c>
      <c r="N89" t="s">
        <v>223</v>
      </c>
      <c r="O89" t="s">
        <v>224</v>
      </c>
      <c r="P89" t="s">
        <v>225</v>
      </c>
      <c r="Q89" t="s">
        <v>226</v>
      </c>
      <c r="R89" t="s">
        <v>222</v>
      </c>
      <c r="S89" t="s">
        <v>124</v>
      </c>
      <c r="T89" t="s">
        <v>218</v>
      </c>
      <c r="U89" t="s">
        <v>123</v>
      </c>
      <c r="V89" t="s">
        <v>2648</v>
      </c>
      <c r="W89" t="s">
        <v>2508</v>
      </c>
      <c r="X89" s="51" t="str">
        <f t="shared" si="1"/>
        <v>3</v>
      </c>
      <c r="Y89" s="51" t="str">
        <f>IF(T89="","",IF(AND(T89&lt;&gt;'Tabelas auxiliares'!$B$236,T89&lt;&gt;'Tabelas auxiliares'!$B$237),"FOLHA DE PESSOAL",IF(X89='Tabelas auxiliares'!$A$237,"CUSTEIO",IF(X89='Tabelas auxiliares'!$A$236,"INVESTIMENTO","ERRO - VERIFICAR"))))</f>
        <v>CUSTEIO</v>
      </c>
      <c r="Z89" s="44">
        <v>1946.05</v>
      </c>
      <c r="AA89" s="44">
        <v>1946.05</v>
      </c>
    </row>
    <row r="90" spans="1:29" x14ac:dyDescent="0.25">
      <c r="A90" t="s">
        <v>2319</v>
      </c>
      <c r="B90" s="77" t="s">
        <v>2200</v>
      </c>
      <c r="C90" s="77" t="s">
        <v>2322</v>
      </c>
      <c r="D90" t="s">
        <v>35</v>
      </c>
      <c r="E90" t="s">
        <v>118</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t="s">
        <v>815</v>
      </c>
      <c r="J90" t="s">
        <v>816</v>
      </c>
      <c r="K90" t="s">
        <v>820</v>
      </c>
      <c r="L90" t="s">
        <v>821</v>
      </c>
      <c r="M90" t="s">
        <v>819</v>
      </c>
      <c r="N90" t="s">
        <v>223</v>
      </c>
      <c r="O90" t="s">
        <v>224</v>
      </c>
      <c r="P90" t="s">
        <v>225</v>
      </c>
      <c r="Q90" t="s">
        <v>226</v>
      </c>
      <c r="R90" t="s">
        <v>222</v>
      </c>
      <c r="S90" t="s">
        <v>124</v>
      </c>
      <c r="T90" t="s">
        <v>218</v>
      </c>
      <c r="U90" t="s">
        <v>123</v>
      </c>
      <c r="V90" t="s">
        <v>2648</v>
      </c>
      <c r="W90" t="s">
        <v>2508</v>
      </c>
      <c r="X90" s="51" t="str">
        <f t="shared" si="1"/>
        <v>3</v>
      </c>
      <c r="Y90" s="51" t="str">
        <f>IF(T90="","",IF(AND(T90&lt;&gt;'Tabelas auxiliares'!$B$236,T90&lt;&gt;'Tabelas auxiliares'!$B$237),"FOLHA DE PESSOAL",IF(X90='Tabelas auxiliares'!$A$237,"CUSTEIO",IF(X90='Tabelas auxiliares'!$A$236,"INVESTIMENTO","ERRO - VERIFICAR"))))</f>
        <v>CUSTEIO</v>
      </c>
      <c r="Z90" s="44">
        <v>591.82000000000005</v>
      </c>
      <c r="AA90" s="44">
        <v>591.82000000000005</v>
      </c>
    </row>
    <row r="91" spans="1:29" x14ac:dyDescent="0.25">
      <c r="A91" t="s">
        <v>2319</v>
      </c>
      <c r="B91" s="77" t="s">
        <v>2200</v>
      </c>
      <c r="C91" s="77" t="s">
        <v>2322</v>
      </c>
      <c r="D91" t="s">
        <v>35</v>
      </c>
      <c r="E91" t="s">
        <v>118</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t="s">
        <v>747</v>
      </c>
      <c r="J91" t="s">
        <v>822</v>
      </c>
      <c r="K91" t="s">
        <v>823</v>
      </c>
      <c r="L91" t="s">
        <v>824</v>
      </c>
      <c r="M91" t="s">
        <v>819</v>
      </c>
      <c r="N91" t="s">
        <v>223</v>
      </c>
      <c r="O91" t="s">
        <v>224</v>
      </c>
      <c r="P91" t="s">
        <v>225</v>
      </c>
      <c r="Q91" t="s">
        <v>226</v>
      </c>
      <c r="R91" t="s">
        <v>222</v>
      </c>
      <c r="S91" t="s">
        <v>124</v>
      </c>
      <c r="T91" t="s">
        <v>218</v>
      </c>
      <c r="U91" t="s">
        <v>123</v>
      </c>
      <c r="V91" t="s">
        <v>2648</v>
      </c>
      <c r="W91" t="s">
        <v>2508</v>
      </c>
      <c r="X91" s="51" t="str">
        <f t="shared" si="1"/>
        <v>3</v>
      </c>
      <c r="Y91" s="51" t="str">
        <f>IF(T91="","",IF(AND(T91&lt;&gt;'Tabelas auxiliares'!$B$236,T91&lt;&gt;'Tabelas auxiliares'!$B$237),"FOLHA DE PESSOAL",IF(X91='Tabelas auxiliares'!$A$237,"CUSTEIO",IF(X91='Tabelas auxiliares'!$A$236,"INVESTIMENTO","ERRO - VERIFICAR"))))</f>
        <v>CUSTEIO</v>
      </c>
      <c r="Z91" s="44">
        <v>31188.78</v>
      </c>
      <c r="AA91" s="44">
        <v>26026.83</v>
      </c>
      <c r="AC91" s="44">
        <v>5161.95</v>
      </c>
    </row>
    <row r="92" spans="1:29" x14ac:dyDescent="0.25">
      <c r="A92" t="s">
        <v>2319</v>
      </c>
      <c r="B92" s="77" t="s">
        <v>2200</v>
      </c>
      <c r="C92" s="77" t="s">
        <v>2322</v>
      </c>
      <c r="D92" t="s">
        <v>53</v>
      </c>
      <c r="E92" t="s">
        <v>118</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t="s">
        <v>825</v>
      </c>
      <c r="J92" t="s">
        <v>826</v>
      </c>
      <c r="K92" t="s">
        <v>827</v>
      </c>
      <c r="L92" t="s">
        <v>240</v>
      </c>
      <c r="M92" t="s">
        <v>828</v>
      </c>
      <c r="N92" t="s">
        <v>223</v>
      </c>
      <c r="O92" t="s">
        <v>224</v>
      </c>
      <c r="P92" t="s">
        <v>225</v>
      </c>
      <c r="Q92" t="s">
        <v>226</v>
      </c>
      <c r="R92" t="s">
        <v>222</v>
      </c>
      <c r="S92" t="s">
        <v>124</v>
      </c>
      <c r="T92" t="s">
        <v>218</v>
      </c>
      <c r="U92" t="s">
        <v>123</v>
      </c>
      <c r="V92" t="s">
        <v>2557</v>
      </c>
      <c r="W92" t="s">
        <v>2431</v>
      </c>
      <c r="X92" s="51" t="str">
        <f t="shared" si="1"/>
        <v>3</v>
      </c>
      <c r="Y92" s="51" t="str">
        <f>IF(T92="","",IF(AND(T92&lt;&gt;'Tabelas auxiliares'!$B$236,T92&lt;&gt;'Tabelas auxiliares'!$B$237),"FOLHA DE PESSOAL",IF(X92='Tabelas auxiliares'!$A$237,"CUSTEIO",IF(X92='Tabelas auxiliares'!$A$236,"INVESTIMENTO","ERRO - VERIFICAR"))))</f>
        <v>CUSTEIO</v>
      </c>
      <c r="Z92" s="44">
        <v>547.15</v>
      </c>
      <c r="AA92" s="44">
        <v>547.15</v>
      </c>
    </row>
    <row r="93" spans="1:29" x14ac:dyDescent="0.25">
      <c r="A93" t="s">
        <v>2319</v>
      </c>
      <c r="B93" s="77" t="s">
        <v>2200</v>
      </c>
      <c r="C93" s="77" t="s">
        <v>2322</v>
      </c>
      <c r="D93" t="s">
        <v>61</v>
      </c>
      <c r="E93" t="s">
        <v>118</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t="s">
        <v>829</v>
      </c>
      <c r="J93" t="s">
        <v>830</v>
      </c>
      <c r="K93" t="s">
        <v>831</v>
      </c>
      <c r="L93" t="s">
        <v>832</v>
      </c>
      <c r="M93" t="s">
        <v>833</v>
      </c>
      <c r="N93" t="s">
        <v>223</v>
      </c>
      <c r="O93" t="s">
        <v>224</v>
      </c>
      <c r="P93" t="s">
        <v>225</v>
      </c>
      <c r="Q93" t="s">
        <v>226</v>
      </c>
      <c r="R93" t="s">
        <v>222</v>
      </c>
      <c r="S93" t="s">
        <v>124</v>
      </c>
      <c r="T93" t="s">
        <v>218</v>
      </c>
      <c r="U93" t="s">
        <v>123</v>
      </c>
      <c r="V93" t="s">
        <v>2649</v>
      </c>
      <c r="W93" t="s">
        <v>2509</v>
      </c>
      <c r="X93" s="51" t="str">
        <f t="shared" si="1"/>
        <v>3</v>
      </c>
      <c r="Y93" s="51" t="str">
        <f>IF(T93="","",IF(AND(T93&lt;&gt;'Tabelas auxiliares'!$B$236,T93&lt;&gt;'Tabelas auxiliares'!$B$237),"FOLHA DE PESSOAL",IF(X93='Tabelas auxiliares'!$A$237,"CUSTEIO",IF(X93='Tabelas auxiliares'!$A$236,"INVESTIMENTO","ERRO - VERIFICAR"))))</f>
        <v>CUSTEIO</v>
      </c>
      <c r="Z93" s="44">
        <v>2008</v>
      </c>
      <c r="AA93" s="44">
        <v>2008</v>
      </c>
    </row>
    <row r="94" spans="1:29" x14ac:dyDescent="0.25">
      <c r="A94" t="s">
        <v>2319</v>
      </c>
      <c r="B94" s="77" t="s">
        <v>2200</v>
      </c>
      <c r="C94" s="77" t="s">
        <v>2322</v>
      </c>
      <c r="D94" t="s">
        <v>61</v>
      </c>
      <c r="E94" t="s">
        <v>118</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t="s">
        <v>834</v>
      </c>
      <c r="J94" t="s">
        <v>835</v>
      </c>
      <c r="K94" t="s">
        <v>836</v>
      </c>
      <c r="L94" t="s">
        <v>837</v>
      </c>
      <c r="M94" t="s">
        <v>838</v>
      </c>
      <c r="N94" t="s">
        <v>223</v>
      </c>
      <c r="O94" t="s">
        <v>224</v>
      </c>
      <c r="P94" t="s">
        <v>225</v>
      </c>
      <c r="Q94" t="s">
        <v>226</v>
      </c>
      <c r="R94" t="s">
        <v>222</v>
      </c>
      <c r="S94" t="s">
        <v>124</v>
      </c>
      <c r="T94" t="s">
        <v>218</v>
      </c>
      <c r="U94" t="s">
        <v>123</v>
      </c>
      <c r="V94" t="s">
        <v>2558</v>
      </c>
      <c r="W94" t="s">
        <v>2432</v>
      </c>
      <c r="X94" s="51" t="str">
        <f t="shared" si="1"/>
        <v>3</v>
      </c>
      <c r="Y94" s="51" t="str">
        <f>IF(T94="","",IF(AND(T94&lt;&gt;'Tabelas auxiliares'!$B$236,T94&lt;&gt;'Tabelas auxiliares'!$B$237),"FOLHA DE PESSOAL",IF(X94='Tabelas auxiliares'!$A$237,"CUSTEIO",IF(X94='Tabelas auxiliares'!$A$236,"INVESTIMENTO","ERRO - VERIFICAR"))))</f>
        <v>CUSTEIO</v>
      </c>
      <c r="Z94" s="44">
        <v>27747.24</v>
      </c>
      <c r="AC94" s="44">
        <v>27747.24</v>
      </c>
    </row>
    <row r="95" spans="1:29" x14ac:dyDescent="0.25">
      <c r="A95" t="s">
        <v>2319</v>
      </c>
      <c r="B95" s="77" t="s">
        <v>2200</v>
      </c>
      <c r="C95" s="77" t="s">
        <v>2322</v>
      </c>
      <c r="D95" t="s">
        <v>61</v>
      </c>
      <c r="E95" t="s">
        <v>118</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681</v>
      </c>
      <c r="J95" t="s">
        <v>839</v>
      </c>
      <c r="K95" t="s">
        <v>840</v>
      </c>
      <c r="L95" t="s">
        <v>841</v>
      </c>
      <c r="M95" t="s">
        <v>842</v>
      </c>
      <c r="N95" t="s">
        <v>223</v>
      </c>
      <c r="O95" t="s">
        <v>224</v>
      </c>
      <c r="P95" t="s">
        <v>225</v>
      </c>
      <c r="Q95" t="s">
        <v>226</v>
      </c>
      <c r="R95" t="s">
        <v>222</v>
      </c>
      <c r="S95" t="s">
        <v>124</v>
      </c>
      <c r="T95" t="s">
        <v>218</v>
      </c>
      <c r="U95" t="s">
        <v>123</v>
      </c>
      <c r="V95" t="s">
        <v>2650</v>
      </c>
      <c r="W95" t="s">
        <v>2510</v>
      </c>
      <c r="X95" s="51" t="str">
        <f t="shared" si="1"/>
        <v>3</v>
      </c>
      <c r="Y95" s="51" t="str">
        <f>IF(T95="","",IF(AND(T95&lt;&gt;'Tabelas auxiliares'!$B$236,T95&lt;&gt;'Tabelas auxiliares'!$B$237),"FOLHA DE PESSOAL",IF(X95='Tabelas auxiliares'!$A$237,"CUSTEIO",IF(X95='Tabelas auxiliares'!$A$236,"INVESTIMENTO","ERRO - VERIFICAR"))))</f>
        <v>CUSTEIO</v>
      </c>
      <c r="Z95" s="44">
        <v>16393.689999999999</v>
      </c>
      <c r="AA95" s="44">
        <v>4378.1499999999996</v>
      </c>
      <c r="AB95" s="44">
        <v>1866.91</v>
      </c>
      <c r="AC95" s="44">
        <v>10148.629999999999</v>
      </c>
    </row>
    <row r="96" spans="1:29" x14ac:dyDescent="0.25">
      <c r="A96" t="s">
        <v>2319</v>
      </c>
      <c r="B96" s="77" t="s">
        <v>2200</v>
      </c>
      <c r="C96" s="77" t="s">
        <v>2322</v>
      </c>
      <c r="D96" t="s">
        <v>61</v>
      </c>
      <c r="E96" t="s">
        <v>118</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843</v>
      </c>
      <c r="J96" t="s">
        <v>830</v>
      </c>
      <c r="K96" t="s">
        <v>844</v>
      </c>
      <c r="L96" t="s">
        <v>845</v>
      </c>
      <c r="M96" t="s">
        <v>833</v>
      </c>
      <c r="N96" t="s">
        <v>223</v>
      </c>
      <c r="O96" t="s">
        <v>224</v>
      </c>
      <c r="P96" t="s">
        <v>225</v>
      </c>
      <c r="Q96" t="s">
        <v>226</v>
      </c>
      <c r="R96" t="s">
        <v>222</v>
      </c>
      <c r="S96" t="s">
        <v>124</v>
      </c>
      <c r="T96" t="s">
        <v>218</v>
      </c>
      <c r="U96" t="s">
        <v>123</v>
      </c>
      <c r="V96" t="s">
        <v>2649</v>
      </c>
      <c r="W96" t="s">
        <v>2509</v>
      </c>
      <c r="X96" s="51" t="str">
        <f t="shared" si="1"/>
        <v>3</v>
      </c>
      <c r="Y96" s="51" t="str">
        <f>IF(T96="","",IF(AND(T96&lt;&gt;'Tabelas auxiliares'!$B$236,T96&lt;&gt;'Tabelas auxiliares'!$B$237),"FOLHA DE PESSOAL",IF(X96='Tabelas auxiliares'!$A$237,"CUSTEIO",IF(X96='Tabelas auxiliares'!$A$236,"INVESTIMENTO","ERRO - VERIFICAR"))))</f>
        <v>CUSTEIO</v>
      </c>
      <c r="Z96" s="44">
        <v>15000</v>
      </c>
      <c r="AA96" s="44">
        <v>15000</v>
      </c>
    </row>
    <row r="97" spans="1:29" x14ac:dyDescent="0.25">
      <c r="A97" t="s">
        <v>2319</v>
      </c>
      <c r="B97" s="77" t="s">
        <v>2200</v>
      </c>
      <c r="C97" s="77" t="s">
        <v>2322</v>
      </c>
      <c r="D97" t="s">
        <v>71</v>
      </c>
      <c r="E97" t="s">
        <v>118</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846</v>
      </c>
      <c r="J97" t="s">
        <v>847</v>
      </c>
      <c r="K97" t="s">
        <v>848</v>
      </c>
      <c r="L97" t="s">
        <v>849</v>
      </c>
      <c r="M97" t="s">
        <v>850</v>
      </c>
      <c r="N97" t="s">
        <v>851</v>
      </c>
      <c r="O97" t="s">
        <v>852</v>
      </c>
      <c r="P97" t="s">
        <v>853</v>
      </c>
      <c r="Q97" t="s">
        <v>226</v>
      </c>
      <c r="R97" t="s">
        <v>222</v>
      </c>
      <c r="S97" t="s">
        <v>124</v>
      </c>
      <c r="T97" t="s">
        <v>218</v>
      </c>
      <c r="U97" t="s">
        <v>2651</v>
      </c>
      <c r="V97" t="s">
        <v>2646</v>
      </c>
      <c r="W97" t="s">
        <v>2506</v>
      </c>
      <c r="X97" s="51" t="str">
        <f t="shared" si="1"/>
        <v>3</v>
      </c>
      <c r="Y97" s="51" t="str">
        <f>IF(T97="","",IF(AND(T97&lt;&gt;'Tabelas auxiliares'!$B$236,T97&lt;&gt;'Tabelas auxiliares'!$B$237),"FOLHA DE PESSOAL",IF(X97='Tabelas auxiliares'!$A$237,"CUSTEIO",IF(X97='Tabelas auxiliares'!$A$236,"INVESTIMENTO","ERRO - VERIFICAR"))))</f>
        <v>CUSTEIO</v>
      </c>
      <c r="Z97" s="44">
        <v>844.63</v>
      </c>
      <c r="AA97" s="44">
        <v>844.63</v>
      </c>
    </row>
    <row r="98" spans="1:29" x14ac:dyDescent="0.25">
      <c r="A98" t="s">
        <v>2319</v>
      </c>
      <c r="B98" s="77" t="s">
        <v>2200</v>
      </c>
      <c r="C98" s="77" t="s">
        <v>2322</v>
      </c>
      <c r="D98" t="s">
        <v>71</v>
      </c>
      <c r="E98" t="s">
        <v>118</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854</v>
      </c>
      <c r="J98" t="s">
        <v>855</v>
      </c>
      <c r="K98" t="s">
        <v>856</v>
      </c>
      <c r="L98" t="s">
        <v>857</v>
      </c>
      <c r="M98" t="s">
        <v>858</v>
      </c>
      <c r="N98" t="s">
        <v>798</v>
      </c>
      <c r="O98" t="s">
        <v>859</v>
      </c>
      <c r="P98" t="s">
        <v>860</v>
      </c>
      <c r="Q98" t="s">
        <v>226</v>
      </c>
      <c r="R98" t="s">
        <v>222</v>
      </c>
      <c r="S98" t="s">
        <v>124</v>
      </c>
      <c r="T98" t="s">
        <v>218</v>
      </c>
      <c r="U98" t="s">
        <v>2652</v>
      </c>
      <c r="V98" t="s">
        <v>2646</v>
      </c>
      <c r="W98" t="s">
        <v>2506</v>
      </c>
      <c r="X98" s="51" t="str">
        <f t="shared" si="1"/>
        <v>3</v>
      </c>
      <c r="Y98" s="51" t="str">
        <f>IF(T98="","",IF(AND(T98&lt;&gt;'Tabelas auxiliares'!$B$236,T98&lt;&gt;'Tabelas auxiliares'!$B$237),"FOLHA DE PESSOAL",IF(X98='Tabelas auxiliares'!$A$237,"CUSTEIO",IF(X98='Tabelas auxiliares'!$A$236,"INVESTIMENTO","ERRO - VERIFICAR"))))</f>
        <v>CUSTEIO</v>
      </c>
      <c r="Z98" s="44">
        <v>2396</v>
      </c>
      <c r="AC98" s="44">
        <v>2396</v>
      </c>
    </row>
    <row r="99" spans="1:29" x14ac:dyDescent="0.25">
      <c r="A99" t="s">
        <v>2319</v>
      </c>
      <c r="B99" s="77" t="s">
        <v>2200</v>
      </c>
      <c r="C99" s="77" t="s">
        <v>2322</v>
      </c>
      <c r="D99" t="s">
        <v>84</v>
      </c>
      <c r="E99" t="s">
        <v>118</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861</v>
      </c>
      <c r="J99" t="s">
        <v>862</v>
      </c>
      <c r="K99" t="s">
        <v>863</v>
      </c>
      <c r="L99" t="s">
        <v>864</v>
      </c>
      <c r="M99" t="s">
        <v>865</v>
      </c>
      <c r="N99" t="s">
        <v>223</v>
      </c>
      <c r="O99" t="s">
        <v>224</v>
      </c>
      <c r="P99" t="s">
        <v>225</v>
      </c>
      <c r="Q99" t="s">
        <v>226</v>
      </c>
      <c r="R99" t="s">
        <v>222</v>
      </c>
      <c r="S99" t="s">
        <v>124</v>
      </c>
      <c r="T99" t="s">
        <v>218</v>
      </c>
      <c r="U99" t="s">
        <v>123</v>
      </c>
      <c r="V99" t="s">
        <v>2653</v>
      </c>
      <c r="W99" t="s">
        <v>2507</v>
      </c>
      <c r="X99" s="51" t="str">
        <f t="shared" si="1"/>
        <v>3</v>
      </c>
      <c r="Y99" s="51" t="str">
        <f>IF(T99="","",IF(AND(T99&lt;&gt;'Tabelas auxiliares'!$B$236,T99&lt;&gt;'Tabelas auxiliares'!$B$237),"FOLHA DE PESSOAL",IF(X99='Tabelas auxiliares'!$A$237,"CUSTEIO",IF(X99='Tabelas auxiliares'!$A$236,"INVESTIMENTO","ERRO - VERIFICAR"))))</f>
        <v>CUSTEIO</v>
      </c>
      <c r="Z99" s="44">
        <v>7</v>
      </c>
      <c r="AA99" s="44">
        <v>7</v>
      </c>
    </row>
    <row r="100" spans="1:29" x14ac:dyDescent="0.25">
      <c r="A100" t="s">
        <v>2319</v>
      </c>
      <c r="B100" s="77" t="s">
        <v>2200</v>
      </c>
      <c r="C100" s="77" t="s">
        <v>2322</v>
      </c>
      <c r="D100" t="s">
        <v>84</v>
      </c>
      <c r="E100" t="s">
        <v>118</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866</v>
      </c>
      <c r="J100" t="s">
        <v>867</v>
      </c>
      <c r="K100" t="s">
        <v>868</v>
      </c>
      <c r="L100" t="s">
        <v>869</v>
      </c>
      <c r="M100" t="s">
        <v>870</v>
      </c>
      <c r="N100" t="s">
        <v>223</v>
      </c>
      <c r="O100" t="s">
        <v>224</v>
      </c>
      <c r="P100" t="s">
        <v>225</v>
      </c>
      <c r="Q100" t="s">
        <v>226</v>
      </c>
      <c r="R100" t="s">
        <v>222</v>
      </c>
      <c r="S100" t="s">
        <v>124</v>
      </c>
      <c r="T100" t="s">
        <v>218</v>
      </c>
      <c r="U100" t="s">
        <v>123</v>
      </c>
      <c r="V100" t="s">
        <v>2647</v>
      </c>
      <c r="W100" t="s">
        <v>2507</v>
      </c>
      <c r="X100" s="51" t="str">
        <f t="shared" si="1"/>
        <v>3</v>
      </c>
      <c r="Y100" s="51" t="str">
        <f>IF(T100="","",IF(AND(T100&lt;&gt;'Tabelas auxiliares'!$B$236,T100&lt;&gt;'Tabelas auxiliares'!$B$237),"FOLHA DE PESSOAL",IF(X100='Tabelas auxiliares'!$A$237,"CUSTEIO",IF(X100='Tabelas auxiliares'!$A$236,"INVESTIMENTO","ERRO - VERIFICAR"))))</f>
        <v>CUSTEIO</v>
      </c>
      <c r="Z100" s="44">
        <v>82199.850000000006</v>
      </c>
      <c r="AA100" s="44">
        <v>77899.850000000006</v>
      </c>
      <c r="AC100" s="44">
        <v>4300</v>
      </c>
    </row>
    <row r="101" spans="1:29" x14ac:dyDescent="0.25">
      <c r="A101" t="s">
        <v>2319</v>
      </c>
      <c r="B101" s="77" t="s">
        <v>2200</v>
      </c>
      <c r="C101" s="77" t="s">
        <v>2322</v>
      </c>
      <c r="D101" t="s">
        <v>84</v>
      </c>
      <c r="E101" t="s">
        <v>118</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871</v>
      </c>
      <c r="J101" t="s">
        <v>872</v>
      </c>
      <c r="K101" t="s">
        <v>873</v>
      </c>
      <c r="L101" t="s">
        <v>874</v>
      </c>
      <c r="M101" t="s">
        <v>865</v>
      </c>
      <c r="N101" t="s">
        <v>223</v>
      </c>
      <c r="O101" t="s">
        <v>224</v>
      </c>
      <c r="P101" t="s">
        <v>225</v>
      </c>
      <c r="Q101" t="s">
        <v>226</v>
      </c>
      <c r="R101" t="s">
        <v>222</v>
      </c>
      <c r="S101" t="s">
        <v>124</v>
      </c>
      <c r="T101" t="s">
        <v>218</v>
      </c>
      <c r="U101" t="s">
        <v>123</v>
      </c>
      <c r="V101" t="s">
        <v>2654</v>
      </c>
      <c r="W101" t="s">
        <v>2511</v>
      </c>
      <c r="X101" s="51" t="str">
        <f t="shared" si="1"/>
        <v>3</v>
      </c>
      <c r="Y101" s="51" t="str">
        <f>IF(T101="","",IF(AND(T101&lt;&gt;'Tabelas auxiliares'!$B$236,T101&lt;&gt;'Tabelas auxiliares'!$B$237),"FOLHA DE PESSOAL",IF(X101='Tabelas auxiliares'!$A$237,"CUSTEIO",IF(X101='Tabelas auxiliares'!$A$236,"INVESTIMENTO","ERRO - VERIFICAR"))))</f>
        <v>CUSTEIO</v>
      </c>
      <c r="Z101" s="44">
        <v>7941</v>
      </c>
      <c r="AA101" s="44">
        <v>5039</v>
      </c>
      <c r="AC101" s="44">
        <v>2902</v>
      </c>
    </row>
    <row r="102" spans="1:29" x14ac:dyDescent="0.25">
      <c r="A102" t="s">
        <v>2319</v>
      </c>
      <c r="B102" s="77" t="s">
        <v>2200</v>
      </c>
      <c r="C102" s="77" t="s">
        <v>2322</v>
      </c>
      <c r="D102" t="s">
        <v>88</v>
      </c>
      <c r="E102" t="s">
        <v>118</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875</v>
      </c>
      <c r="J102" t="s">
        <v>876</v>
      </c>
      <c r="K102" t="s">
        <v>877</v>
      </c>
      <c r="L102" t="s">
        <v>878</v>
      </c>
      <c r="M102" t="s">
        <v>879</v>
      </c>
      <c r="N102" t="s">
        <v>223</v>
      </c>
      <c r="O102" t="s">
        <v>224</v>
      </c>
      <c r="P102" t="s">
        <v>225</v>
      </c>
      <c r="Q102" t="s">
        <v>226</v>
      </c>
      <c r="R102" t="s">
        <v>222</v>
      </c>
      <c r="S102" t="s">
        <v>124</v>
      </c>
      <c r="T102" t="s">
        <v>218</v>
      </c>
      <c r="U102" t="s">
        <v>123</v>
      </c>
      <c r="V102" t="s">
        <v>2647</v>
      </c>
      <c r="W102" t="s">
        <v>2507</v>
      </c>
      <c r="X102" s="51" t="str">
        <f t="shared" si="1"/>
        <v>3</v>
      </c>
      <c r="Y102" s="51" t="str">
        <f>IF(T102="","",IF(AND(T102&lt;&gt;'Tabelas auxiliares'!$B$236,T102&lt;&gt;'Tabelas auxiliares'!$B$237),"FOLHA DE PESSOAL",IF(X102='Tabelas auxiliares'!$A$237,"CUSTEIO",IF(X102='Tabelas auxiliares'!$A$236,"INVESTIMENTO","ERRO - VERIFICAR"))))</f>
        <v>CUSTEIO</v>
      </c>
      <c r="Z102" s="44">
        <v>477.34</v>
      </c>
      <c r="AA102" s="44">
        <v>380.72</v>
      </c>
      <c r="AC102" s="44">
        <v>96.62</v>
      </c>
    </row>
    <row r="103" spans="1:29" x14ac:dyDescent="0.25">
      <c r="A103" t="s">
        <v>2319</v>
      </c>
      <c r="B103" s="77" t="s">
        <v>2202</v>
      </c>
      <c r="C103" s="77" t="s">
        <v>2322</v>
      </c>
      <c r="D103" t="s">
        <v>35</v>
      </c>
      <c r="E103" t="s">
        <v>118</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t="s">
        <v>880</v>
      </c>
      <c r="J103" t="s">
        <v>260</v>
      </c>
      <c r="K103" t="s">
        <v>881</v>
      </c>
      <c r="L103" t="s">
        <v>262</v>
      </c>
      <c r="M103" t="s">
        <v>258</v>
      </c>
      <c r="N103" t="s">
        <v>223</v>
      </c>
      <c r="O103" t="s">
        <v>224</v>
      </c>
      <c r="P103" t="s">
        <v>225</v>
      </c>
      <c r="Q103" t="s">
        <v>226</v>
      </c>
      <c r="R103" t="s">
        <v>222</v>
      </c>
      <c r="S103" t="s">
        <v>124</v>
      </c>
      <c r="T103" t="s">
        <v>218</v>
      </c>
      <c r="U103" t="s">
        <v>123</v>
      </c>
      <c r="V103" t="s">
        <v>2565</v>
      </c>
      <c r="W103" t="s">
        <v>2436</v>
      </c>
      <c r="X103" s="51" t="str">
        <f t="shared" si="1"/>
        <v>3</v>
      </c>
      <c r="Y103" s="51" t="str">
        <f>IF(T103="","",IF(AND(T103&lt;&gt;'Tabelas auxiliares'!$B$236,T103&lt;&gt;'Tabelas auxiliares'!$B$237),"FOLHA DE PESSOAL",IF(X103='Tabelas auxiliares'!$A$237,"CUSTEIO",IF(X103='Tabelas auxiliares'!$A$236,"INVESTIMENTO","ERRO - VERIFICAR"))))</f>
        <v>CUSTEIO</v>
      </c>
      <c r="Z103" s="44">
        <v>625.41999999999996</v>
      </c>
      <c r="AA103" s="44">
        <v>445.53</v>
      </c>
      <c r="AB103" s="44">
        <v>73.23</v>
      </c>
      <c r="AC103" s="44">
        <v>106.66</v>
      </c>
    </row>
    <row r="104" spans="1:29" x14ac:dyDescent="0.25">
      <c r="A104" t="s">
        <v>2319</v>
      </c>
      <c r="B104" s="77" t="s">
        <v>2202</v>
      </c>
      <c r="C104" s="77" t="s">
        <v>2322</v>
      </c>
      <c r="D104" t="s">
        <v>35</v>
      </c>
      <c r="E104" t="s">
        <v>118</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t="s">
        <v>882</v>
      </c>
      <c r="J104" t="s">
        <v>260</v>
      </c>
      <c r="K104" t="s">
        <v>883</v>
      </c>
      <c r="L104" t="s">
        <v>262</v>
      </c>
      <c r="M104" t="s">
        <v>258</v>
      </c>
      <c r="N104" t="s">
        <v>223</v>
      </c>
      <c r="O104" t="s">
        <v>224</v>
      </c>
      <c r="P104" t="s">
        <v>225</v>
      </c>
      <c r="Q104" t="s">
        <v>226</v>
      </c>
      <c r="R104" t="s">
        <v>222</v>
      </c>
      <c r="S104" t="s">
        <v>124</v>
      </c>
      <c r="T104" t="s">
        <v>218</v>
      </c>
      <c r="U104" t="s">
        <v>123</v>
      </c>
      <c r="V104" t="s">
        <v>2564</v>
      </c>
      <c r="W104" t="s">
        <v>2435</v>
      </c>
      <c r="X104" s="51" t="str">
        <f t="shared" si="1"/>
        <v>3</v>
      </c>
      <c r="Y104" s="51" t="str">
        <f>IF(T104="","",IF(AND(T104&lt;&gt;'Tabelas auxiliares'!$B$236,T104&lt;&gt;'Tabelas auxiliares'!$B$237),"FOLHA DE PESSOAL",IF(X104='Tabelas auxiliares'!$A$237,"CUSTEIO",IF(X104='Tabelas auxiliares'!$A$236,"INVESTIMENTO","ERRO - VERIFICAR"))))</f>
        <v>CUSTEIO</v>
      </c>
      <c r="Z104" s="44">
        <v>757346.87</v>
      </c>
      <c r="AA104" s="44">
        <v>231000</v>
      </c>
      <c r="AB104" s="44">
        <v>25102.55</v>
      </c>
      <c r="AC104" s="44">
        <v>501244.32</v>
      </c>
    </row>
    <row r="105" spans="1:29" x14ac:dyDescent="0.25">
      <c r="A105" t="s">
        <v>2319</v>
      </c>
      <c r="B105" s="77" t="s">
        <v>2202</v>
      </c>
      <c r="C105" s="77" t="s">
        <v>2322</v>
      </c>
      <c r="D105" t="s">
        <v>35</v>
      </c>
      <c r="E105" t="s">
        <v>118</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t="s">
        <v>884</v>
      </c>
      <c r="J105" t="s">
        <v>255</v>
      </c>
      <c r="K105" t="s">
        <v>885</v>
      </c>
      <c r="L105" t="s">
        <v>262</v>
      </c>
      <c r="M105" t="s">
        <v>258</v>
      </c>
      <c r="N105" t="s">
        <v>223</v>
      </c>
      <c r="O105" t="s">
        <v>224</v>
      </c>
      <c r="P105" t="s">
        <v>225</v>
      </c>
      <c r="Q105" t="s">
        <v>226</v>
      </c>
      <c r="R105" t="s">
        <v>222</v>
      </c>
      <c r="S105" t="s">
        <v>124</v>
      </c>
      <c r="T105" t="s">
        <v>218</v>
      </c>
      <c r="U105" t="s">
        <v>123</v>
      </c>
      <c r="V105" t="s">
        <v>2565</v>
      </c>
      <c r="W105" t="s">
        <v>2436</v>
      </c>
      <c r="X105" s="51" t="str">
        <f t="shared" si="1"/>
        <v>3</v>
      </c>
      <c r="Y105" s="51" t="str">
        <f>IF(T105="","",IF(AND(T105&lt;&gt;'Tabelas auxiliares'!$B$236,T105&lt;&gt;'Tabelas auxiliares'!$B$237),"FOLHA DE PESSOAL",IF(X105='Tabelas auxiliares'!$A$237,"CUSTEIO",IF(X105='Tabelas auxiliares'!$A$236,"INVESTIMENTO","ERRO - VERIFICAR"))))</f>
        <v>CUSTEIO</v>
      </c>
      <c r="Z105" s="44">
        <v>177.73</v>
      </c>
      <c r="AA105" s="44">
        <v>80.47</v>
      </c>
      <c r="AB105" s="44">
        <v>32.42</v>
      </c>
      <c r="AC105" s="44">
        <v>64.84</v>
      </c>
    </row>
    <row r="106" spans="1:29" x14ac:dyDescent="0.25">
      <c r="A106" t="s">
        <v>2319</v>
      </c>
      <c r="B106" s="77" t="s">
        <v>2202</v>
      </c>
      <c r="C106" s="77" t="s">
        <v>2322</v>
      </c>
      <c r="D106" t="s">
        <v>35</v>
      </c>
      <c r="E106" t="s">
        <v>118</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t="s">
        <v>886</v>
      </c>
      <c r="J106" t="s">
        <v>251</v>
      </c>
      <c r="K106" t="s">
        <v>887</v>
      </c>
      <c r="L106" t="s">
        <v>253</v>
      </c>
      <c r="M106" t="s">
        <v>254</v>
      </c>
      <c r="N106" t="s">
        <v>223</v>
      </c>
      <c r="O106" t="s">
        <v>224</v>
      </c>
      <c r="P106" t="s">
        <v>225</v>
      </c>
      <c r="Q106" t="s">
        <v>226</v>
      </c>
      <c r="R106" t="s">
        <v>222</v>
      </c>
      <c r="S106" t="s">
        <v>124</v>
      </c>
      <c r="T106" t="s">
        <v>218</v>
      </c>
      <c r="U106" t="s">
        <v>123</v>
      </c>
      <c r="V106" t="s">
        <v>2563</v>
      </c>
      <c r="W106" t="s">
        <v>2434</v>
      </c>
      <c r="X106" s="51" t="str">
        <f t="shared" si="1"/>
        <v>3</v>
      </c>
      <c r="Y106" s="51" t="str">
        <f>IF(T106="","",IF(AND(T106&lt;&gt;'Tabelas auxiliares'!$B$236,T106&lt;&gt;'Tabelas auxiliares'!$B$237),"FOLHA DE PESSOAL",IF(X106='Tabelas auxiliares'!$A$237,"CUSTEIO",IF(X106='Tabelas auxiliares'!$A$236,"INVESTIMENTO","ERRO - VERIFICAR"))))</f>
        <v>CUSTEIO</v>
      </c>
      <c r="Z106" s="44">
        <v>426732.08</v>
      </c>
      <c r="AA106" s="44">
        <v>138547.5</v>
      </c>
      <c r="AC106" s="44">
        <v>288184.58</v>
      </c>
    </row>
    <row r="107" spans="1:29" x14ac:dyDescent="0.25">
      <c r="A107" t="s">
        <v>2319</v>
      </c>
      <c r="B107" s="77" t="s">
        <v>2202</v>
      </c>
      <c r="C107" s="77" t="s">
        <v>2322</v>
      </c>
      <c r="D107" t="s">
        <v>35</v>
      </c>
      <c r="E107" t="s">
        <v>118</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t="s">
        <v>888</v>
      </c>
      <c r="J107" t="s">
        <v>889</v>
      </c>
      <c r="K107" t="s">
        <v>890</v>
      </c>
      <c r="L107" t="s">
        <v>891</v>
      </c>
      <c r="M107" t="s">
        <v>254</v>
      </c>
      <c r="N107" t="s">
        <v>223</v>
      </c>
      <c r="O107" t="s">
        <v>224</v>
      </c>
      <c r="P107" t="s">
        <v>225</v>
      </c>
      <c r="Q107" t="s">
        <v>226</v>
      </c>
      <c r="R107" t="s">
        <v>222</v>
      </c>
      <c r="S107" t="s">
        <v>124</v>
      </c>
      <c r="T107" t="s">
        <v>218</v>
      </c>
      <c r="U107" t="s">
        <v>123</v>
      </c>
      <c r="V107" t="s">
        <v>2563</v>
      </c>
      <c r="W107" t="s">
        <v>2434</v>
      </c>
      <c r="X107" s="51" t="str">
        <f t="shared" si="1"/>
        <v>3</v>
      </c>
      <c r="Y107" s="51" t="str">
        <f>IF(T107="","",IF(AND(T107&lt;&gt;'Tabelas auxiliares'!$B$236,T107&lt;&gt;'Tabelas auxiliares'!$B$237),"FOLHA DE PESSOAL",IF(X107='Tabelas auxiliares'!$A$237,"CUSTEIO",IF(X107='Tabelas auxiliares'!$A$236,"INVESTIMENTO","ERRO - VERIFICAR"))))</f>
        <v>CUSTEIO</v>
      </c>
      <c r="Z107" s="44">
        <v>475842.55</v>
      </c>
      <c r="AA107" s="44">
        <v>365748.41</v>
      </c>
      <c r="AC107" s="44">
        <v>110094.14</v>
      </c>
    </row>
    <row r="108" spans="1:29" x14ac:dyDescent="0.25">
      <c r="A108" t="s">
        <v>2319</v>
      </c>
      <c r="B108" s="77" t="s">
        <v>2202</v>
      </c>
      <c r="C108" s="77" t="s">
        <v>2322</v>
      </c>
      <c r="D108" t="s">
        <v>35</v>
      </c>
      <c r="E108" t="s">
        <v>118</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t="s">
        <v>892</v>
      </c>
      <c r="J108" t="s">
        <v>255</v>
      </c>
      <c r="K108" t="s">
        <v>893</v>
      </c>
      <c r="L108" t="s">
        <v>257</v>
      </c>
      <c r="M108" t="s">
        <v>258</v>
      </c>
      <c r="N108" t="s">
        <v>223</v>
      </c>
      <c r="O108" t="s">
        <v>224</v>
      </c>
      <c r="P108" t="s">
        <v>225</v>
      </c>
      <c r="Q108" t="s">
        <v>226</v>
      </c>
      <c r="R108" t="s">
        <v>222</v>
      </c>
      <c r="S108" t="s">
        <v>124</v>
      </c>
      <c r="T108" t="s">
        <v>218</v>
      </c>
      <c r="U108" t="s">
        <v>123</v>
      </c>
      <c r="V108" t="s">
        <v>2564</v>
      </c>
      <c r="W108" t="s">
        <v>2435</v>
      </c>
      <c r="X108" s="51" t="str">
        <f t="shared" si="1"/>
        <v>3</v>
      </c>
      <c r="Y108" s="51" t="str">
        <f>IF(T108="","",IF(AND(T108&lt;&gt;'Tabelas auxiliares'!$B$236,T108&lt;&gt;'Tabelas auxiliares'!$B$237),"FOLHA DE PESSOAL",IF(X108='Tabelas auxiliares'!$A$237,"CUSTEIO",IF(X108='Tabelas auxiliares'!$A$236,"INVESTIMENTO","ERRO - VERIFICAR"))))</f>
        <v>CUSTEIO</v>
      </c>
      <c r="Z108" s="44">
        <v>318927.34999999998</v>
      </c>
      <c r="AA108" s="44">
        <v>44901.84</v>
      </c>
      <c r="AB108" s="44">
        <v>102337.08</v>
      </c>
      <c r="AC108" s="44">
        <v>171688.43</v>
      </c>
    </row>
    <row r="109" spans="1:29" x14ac:dyDescent="0.25">
      <c r="A109" t="s">
        <v>2319</v>
      </c>
      <c r="B109" s="77" t="s">
        <v>2207</v>
      </c>
      <c r="C109" s="77" t="s">
        <v>2320</v>
      </c>
      <c r="D109" t="s">
        <v>15</v>
      </c>
      <c r="E109" t="s">
        <v>118</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t="s">
        <v>854</v>
      </c>
      <c r="J109" t="s">
        <v>894</v>
      </c>
      <c r="K109" t="s">
        <v>895</v>
      </c>
      <c r="L109" t="s">
        <v>896</v>
      </c>
      <c r="M109" t="s">
        <v>222</v>
      </c>
      <c r="N109" t="s">
        <v>223</v>
      </c>
      <c r="O109" t="s">
        <v>224</v>
      </c>
      <c r="P109" t="s">
        <v>225</v>
      </c>
      <c r="Q109" t="s">
        <v>226</v>
      </c>
      <c r="R109" t="s">
        <v>222</v>
      </c>
      <c r="S109" t="s">
        <v>124</v>
      </c>
      <c r="T109" t="s">
        <v>218</v>
      </c>
      <c r="U109" t="s">
        <v>123</v>
      </c>
      <c r="V109" t="s">
        <v>2553</v>
      </c>
      <c r="W109" t="s">
        <v>2408</v>
      </c>
      <c r="X109" s="51" t="str">
        <f t="shared" si="1"/>
        <v>3</v>
      </c>
      <c r="Y109" s="51" t="str">
        <f>IF(T109="","",IF(AND(T109&lt;&gt;'Tabelas auxiliares'!$B$236,T109&lt;&gt;'Tabelas auxiliares'!$B$237),"FOLHA DE PESSOAL",IF(X109='Tabelas auxiliares'!$A$237,"CUSTEIO",IF(X109='Tabelas auxiliares'!$A$236,"INVESTIMENTO","ERRO - VERIFICAR"))))</f>
        <v>CUSTEIO</v>
      </c>
      <c r="Z109" s="44">
        <v>5475</v>
      </c>
      <c r="AA109" s="44">
        <v>5475</v>
      </c>
    </row>
    <row r="110" spans="1:29" x14ac:dyDescent="0.25">
      <c r="A110" t="s">
        <v>2319</v>
      </c>
      <c r="B110" s="77" t="s">
        <v>2207</v>
      </c>
      <c r="C110" s="77" t="s">
        <v>2320</v>
      </c>
      <c r="D110" t="s">
        <v>21</v>
      </c>
      <c r="E110" t="s">
        <v>118</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t="s">
        <v>610</v>
      </c>
      <c r="J110" t="s">
        <v>897</v>
      </c>
      <c r="K110" t="s">
        <v>898</v>
      </c>
      <c r="L110" t="s">
        <v>899</v>
      </c>
      <c r="M110" t="s">
        <v>222</v>
      </c>
      <c r="N110" t="s">
        <v>231</v>
      </c>
      <c r="O110" t="s">
        <v>232</v>
      </c>
      <c r="P110" t="s">
        <v>233</v>
      </c>
      <c r="Q110" t="s">
        <v>226</v>
      </c>
      <c r="R110" t="s">
        <v>222</v>
      </c>
      <c r="S110" t="s">
        <v>124</v>
      </c>
      <c r="T110" t="s">
        <v>218</v>
      </c>
      <c r="U110" t="s">
        <v>2103</v>
      </c>
      <c r="V110" t="s">
        <v>2553</v>
      </c>
      <c r="W110" t="s">
        <v>2408</v>
      </c>
      <c r="X110" s="51" t="str">
        <f t="shared" si="1"/>
        <v>3</v>
      </c>
      <c r="Y110" s="51" t="str">
        <f>IF(T110="","",IF(AND(T110&lt;&gt;'Tabelas auxiliares'!$B$236,T110&lt;&gt;'Tabelas auxiliares'!$B$237),"FOLHA DE PESSOAL",IF(X110='Tabelas auxiliares'!$A$237,"CUSTEIO",IF(X110='Tabelas auxiliares'!$A$236,"INVESTIMENTO","ERRO - VERIFICAR"))))</f>
        <v>CUSTEIO</v>
      </c>
      <c r="Z110" s="44">
        <v>15000</v>
      </c>
      <c r="AC110" s="44">
        <v>15000</v>
      </c>
    </row>
    <row r="111" spans="1:29" x14ac:dyDescent="0.25">
      <c r="A111" t="s">
        <v>2319</v>
      </c>
      <c r="B111" s="77" t="s">
        <v>2209</v>
      </c>
      <c r="C111" s="77" t="s">
        <v>2322</v>
      </c>
      <c r="D111" t="s">
        <v>57</v>
      </c>
      <c r="E111" t="s">
        <v>118</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t="s">
        <v>900</v>
      </c>
      <c r="J111" t="s">
        <v>901</v>
      </c>
      <c r="K111" t="s">
        <v>902</v>
      </c>
      <c r="L111" t="s">
        <v>903</v>
      </c>
      <c r="M111" t="s">
        <v>904</v>
      </c>
      <c r="N111" t="s">
        <v>223</v>
      </c>
      <c r="O111" t="s">
        <v>224</v>
      </c>
      <c r="P111" t="s">
        <v>225</v>
      </c>
      <c r="Q111" t="s">
        <v>226</v>
      </c>
      <c r="R111" t="s">
        <v>222</v>
      </c>
      <c r="S111" t="s">
        <v>124</v>
      </c>
      <c r="T111" t="s">
        <v>218</v>
      </c>
      <c r="U111" t="s">
        <v>123</v>
      </c>
      <c r="V111" t="s">
        <v>2613</v>
      </c>
      <c r="W111" t="s">
        <v>2471</v>
      </c>
      <c r="X111" s="51" t="str">
        <f t="shared" si="1"/>
        <v>3</v>
      </c>
      <c r="Y111" s="51" t="str">
        <f>IF(T111="","",IF(AND(T111&lt;&gt;'Tabelas auxiliares'!$B$236,T111&lt;&gt;'Tabelas auxiliares'!$B$237),"FOLHA DE PESSOAL",IF(X111='Tabelas auxiliares'!$A$237,"CUSTEIO",IF(X111='Tabelas auxiliares'!$A$236,"INVESTIMENTO","ERRO - VERIFICAR"))))</f>
        <v>CUSTEIO</v>
      </c>
      <c r="Z111" s="44">
        <v>180</v>
      </c>
      <c r="AA111" s="44">
        <v>180</v>
      </c>
    </row>
    <row r="112" spans="1:29" x14ac:dyDescent="0.25">
      <c r="A112" t="s">
        <v>2319</v>
      </c>
      <c r="B112" s="77" t="s">
        <v>2209</v>
      </c>
      <c r="C112" s="77" t="s">
        <v>2334</v>
      </c>
      <c r="D112" t="s">
        <v>55</v>
      </c>
      <c r="E112" t="s">
        <v>118</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t="s">
        <v>905</v>
      </c>
      <c r="J112" t="s">
        <v>906</v>
      </c>
      <c r="K112" t="s">
        <v>907</v>
      </c>
      <c r="L112" t="s">
        <v>908</v>
      </c>
      <c r="M112" t="s">
        <v>222</v>
      </c>
      <c r="N112" t="s">
        <v>223</v>
      </c>
      <c r="O112" t="s">
        <v>224</v>
      </c>
      <c r="P112" t="s">
        <v>225</v>
      </c>
      <c r="Q112" t="s">
        <v>226</v>
      </c>
      <c r="R112" t="s">
        <v>222</v>
      </c>
      <c r="S112" t="s">
        <v>124</v>
      </c>
      <c r="T112" t="s">
        <v>218</v>
      </c>
      <c r="U112" t="s">
        <v>123</v>
      </c>
      <c r="V112" t="s">
        <v>2555</v>
      </c>
      <c r="W112" t="s">
        <v>2419</v>
      </c>
      <c r="X112" s="51" t="str">
        <f t="shared" si="1"/>
        <v>3</v>
      </c>
      <c r="Y112" s="51" t="str">
        <f>IF(T112="","",IF(AND(T112&lt;&gt;'Tabelas auxiliares'!$B$236,T112&lt;&gt;'Tabelas auxiliares'!$B$237),"FOLHA DE PESSOAL",IF(X112='Tabelas auxiliares'!$A$237,"CUSTEIO",IF(X112='Tabelas auxiliares'!$A$236,"INVESTIMENTO","ERRO - VERIFICAR"))))</f>
        <v>CUSTEIO</v>
      </c>
      <c r="Z112" s="44">
        <v>330</v>
      </c>
      <c r="AA112" s="44">
        <v>330</v>
      </c>
    </row>
    <row r="113" spans="1:29" x14ac:dyDescent="0.25">
      <c r="A113" t="s">
        <v>2319</v>
      </c>
      <c r="B113" s="77" t="s">
        <v>2212</v>
      </c>
      <c r="C113" s="77" t="s">
        <v>2316</v>
      </c>
      <c r="D113" t="s">
        <v>53</v>
      </c>
      <c r="E113" t="s">
        <v>118</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t="s">
        <v>909</v>
      </c>
      <c r="J113" t="s">
        <v>910</v>
      </c>
      <c r="K113" t="s">
        <v>911</v>
      </c>
      <c r="L113" t="s">
        <v>720</v>
      </c>
      <c r="M113" t="s">
        <v>222</v>
      </c>
      <c r="N113" t="s">
        <v>223</v>
      </c>
      <c r="O113" t="s">
        <v>224</v>
      </c>
      <c r="P113" t="s">
        <v>225</v>
      </c>
      <c r="Q113" t="s">
        <v>226</v>
      </c>
      <c r="R113" t="s">
        <v>222</v>
      </c>
      <c r="S113" t="s">
        <v>124</v>
      </c>
      <c r="T113" t="s">
        <v>218</v>
      </c>
      <c r="U113" t="s">
        <v>123</v>
      </c>
      <c r="V113" t="s">
        <v>2555</v>
      </c>
      <c r="W113" t="s">
        <v>2419</v>
      </c>
      <c r="X113" s="51" t="str">
        <f t="shared" si="1"/>
        <v>3</v>
      </c>
      <c r="Y113" s="51" t="str">
        <f>IF(T113="","",IF(AND(T113&lt;&gt;'Tabelas auxiliares'!$B$236,T113&lt;&gt;'Tabelas auxiliares'!$B$237),"FOLHA DE PESSOAL",IF(X113='Tabelas auxiliares'!$A$237,"CUSTEIO",IF(X113='Tabelas auxiliares'!$A$236,"INVESTIMENTO","ERRO - VERIFICAR"))))</f>
        <v>CUSTEIO</v>
      </c>
      <c r="Z113" s="44">
        <v>223.43</v>
      </c>
      <c r="AA113" s="44">
        <v>223.43</v>
      </c>
    </row>
    <row r="114" spans="1:29" x14ac:dyDescent="0.25">
      <c r="A114" t="s">
        <v>2319</v>
      </c>
      <c r="B114" s="77" t="s">
        <v>2222</v>
      </c>
      <c r="C114" s="77" t="s">
        <v>2322</v>
      </c>
      <c r="D114" t="s">
        <v>75</v>
      </c>
      <c r="E114" t="s">
        <v>118</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t="s">
        <v>912</v>
      </c>
      <c r="J114" t="s">
        <v>913</v>
      </c>
      <c r="K114" t="s">
        <v>914</v>
      </c>
      <c r="L114" t="s">
        <v>915</v>
      </c>
      <c r="M114" t="s">
        <v>916</v>
      </c>
      <c r="N114" t="s">
        <v>223</v>
      </c>
      <c r="O114" t="s">
        <v>917</v>
      </c>
      <c r="P114" t="s">
        <v>918</v>
      </c>
      <c r="Q114" t="s">
        <v>226</v>
      </c>
      <c r="R114" t="s">
        <v>222</v>
      </c>
      <c r="S114" t="s">
        <v>919</v>
      </c>
      <c r="T114" t="s">
        <v>218</v>
      </c>
      <c r="U114" t="s">
        <v>2655</v>
      </c>
      <c r="V114" t="s">
        <v>2656</v>
      </c>
      <c r="W114" t="s">
        <v>2512</v>
      </c>
      <c r="X114" s="51" t="str">
        <f t="shared" si="1"/>
        <v>3</v>
      </c>
      <c r="Y114" s="51" t="str">
        <f>IF(T114="","",IF(AND(T114&lt;&gt;'Tabelas auxiliares'!$B$236,T114&lt;&gt;'Tabelas auxiliares'!$B$237),"FOLHA DE PESSOAL",IF(X114='Tabelas auxiliares'!$A$237,"CUSTEIO",IF(X114='Tabelas auxiliares'!$A$236,"INVESTIMENTO","ERRO - VERIFICAR"))))</f>
        <v>CUSTEIO</v>
      </c>
      <c r="Z114" s="44">
        <v>68922.03</v>
      </c>
      <c r="AA114" s="44">
        <v>68922.03</v>
      </c>
    </row>
    <row r="115" spans="1:29" x14ac:dyDescent="0.25">
      <c r="A115" t="s">
        <v>2319</v>
      </c>
      <c r="B115" s="77" t="s">
        <v>2222</v>
      </c>
      <c r="C115" s="77" t="s">
        <v>2322</v>
      </c>
      <c r="D115" t="s">
        <v>75</v>
      </c>
      <c r="E115" t="s">
        <v>118</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t="s">
        <v>825</v>
      </c>
      <c r="J115" t="s">
        <v>920</v>
      </c>
      <c r="K115" t="s">
        <v>921</v>
      </c>
      <c r="L115" t="s">
        <v>922</v>
      </c>
      <c r="M115" t="s">
        <v>267</v>
      </c>
      <c r="N115" t="s">
        <v>223</v>
      </c>
      <c r="O115" t="s">
        <v>224</v>
      </c>
      <c r="P115" t="s">
        <v>225</v>
      </c>
      <c r="Q115" t="s">
        <v>226</v>
      </c>
      <c r="R115" t="s">
        <v>222</v>
      </c>
      <c r="S115" t="s">
        <v>124</v>
      </c>
      <c r="T115" t="s">
        <v>218</v>
      </c>
      <c r="U115" t="s">
        <v>123</v>
      </c>
      <c r="V115" t="s">
        <v>2647</v>
      </c>
      <c r="W115" t="s">
        <v>2507</v>
      </c>
      <c r="X115" s="51" t="str">
        <f t="shared" si="1"/>
        <v>3</v>
      </c>
      <c r="Y115" s="51" t="str">
        <f>IF(T115="","",IF(AND(T115&lt;&gt;'Tabelas auxiliares'!$B$236,T115&lt;&gt;'Tabelas auxiliares'!$B$237),"FOLHA DE PESSOAL",IF(X115='Tabelas auxiliares'!$A$237,"CUSTEIO",IF(X115='Tabelas auxiliares'!$A$236,"INVESTIMENTO","ERRO - VERIFICAR"))))</f>
        <v>CUSTEIO</v>
      </c>
      <c r="Z115" s="44">
        <v>1098.58</v>
      </c>
      <c r="AA115" s="44">
        <v>1098.58</v>
      </c>
    </row>
    <row r="116" spans="1:29" x14ac:dyDescent="0.25">
      <c r="A116" t="s">
        <v>2319</v>
      </c>
      <c r="B116" s="77" t="s">
        <v>2222</v>
      </c>
      <c r="C116" s="77" t="s">
        <v>2322</v>
      </c>
      <c r="D116" t="s">
        <v>75</v>
      </c>
      <c r="E116" t="s">
        <v>118</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t="s">
        <v>923</v>
      </c>
      <c r="J116" t="s">
        <v>924</v>
      </c>
      <c r="K116" t="s">
        <v>925</v>
      </c>
      <c r="L116" t="s">
        <v>926</v>
      </c>
      <c r="M116" t="s">
        <v>927</v>
      </c>
      <c r="N116" t="s">
        <v>223</v>
      </c>
      <c r="O116" t="s">
        <v>224</v>
      </c>
      <c r="P116" t="s">
        <v>225</v>
      </c>
      <c r="Q116" t="s">
        <v>226</v>
      </c>
      <c r="R116" t="s">
        <v>222</v>
      </c>
      <c r="S116" t="s">
        <v>124</v>
      </c>
      <c r="T116" t="s">
        <v>218</v>
      </c>
      <c r="U116" t="s">
        <v>123</v>
      </c>
      <c r="V116" t="s">
        <v>2657</v>
      </c>
      <c r="W116" t="s">
        <v>2513</v>
      </c>
      <c r="X116" s="51" t="str">
        <f t="shared" si="1"/>
        <v>3</v>
      </c>
      <c r="Y116" s="51" t="str">
        <f>IF(T116="","",IF(AND(T116&lt;&gt;'Tabelas auxiliares'!$B$236,T116&lt;&gt;'Tabelas auxiliares'!$B$237),"FOLHA DE PESSOAL",IF(X116='Tabelas auxiliares'!$A$237,"CUSTEIO",IF(X116='Tabelas auxiliares'!$A$236,"INVESTIMENTO","ERRO - VERIFICAR"))))</f>
        <v>CUSTEIO</v>
      </c>
      <c r="Z116" s="44">
        <v>52189.88</v>
      </c>
      <c r="AA116" s="44">
        <v>43590.559999999998</v>
      </c>
      <c r="AC116" s="44">
        <v>8599.32</v>
      </c>
    </row>
    <row r="117" spans="1:29" x14ac:dyDescent="0.25">
      <c r="A117" t="s">
        <v>2319</v>
      </c>
      <c r="B117" s="77" t="s">
        <v>2222</v>
      </c>
      <c r="C117" s="77" t="s">
        <v>2322</v>
      </c>
      <c r="D117" t="s">
        <v>75</v>
      </c>
      <c r="E117" t="s">
        <v>118</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t="s">
        <v>928</v>
      </c>
      <c r="J117" t="s">
        <v>264</v>
      </c>
      <c r="K117" t="s">
        <v>929</v>
      </c>
      <c r="L117" t="s">
        <v>930</v>
      </c>
      <c r="M117" t="s">
        <v>267</v>
      </c>
      <c r="N117" t="s">
        <v>223</v>
      </c>
      <c r="O117" t="s">
        <v>224</v>
      </c>
      <c r="P117" t="s">
        <v>225</v>
      </c>
      <c r="Q117" t="s">
        <v>226</v>
      </c>
      <c r="R117" t="s">
        <v>222</v>
      </c>
      <c r="S117" t="s">
        <v>124</v>
      </c>
      <c r="T117" t="s">
        <v>218</v>
      </c>
      <c r="U117" t="s">
        <v>123</v>
      </c>
      <c r="V117" t="s">
        <v>2566</v>
      </c>
      <c r="W117" t="s">
        <v>2443</v>
      </c>
      <c r="X117" s="51" t="str">
        <f t="shared" si="1"/>
        <v>3</v>
      </c>
      <c r="Y117" s="51" t="str">
        <f>IF(T117="","",IF(AND(T117&lt;&gt;'Tabelas auxiliares'!$B$236,T117&lt;&gt;'Tabelas auxiliares'!$B$237),"FOLHA DE PESSOAL",IF(X117='Tabelas auxiliares'!$A$237,"CUSTEIO",IF(X117='Tabelas auxiliares'!$A$236,"INVESTIMENTO","ERRO - VERIFICAR"))))</f>
        <v>CUSTEIO</v>
      </c>
      <c r="Z117" s="44">
        <v>20802</v>
      </c>
      <c r="AC117" s="44">
        <v>20802</v>
      </c>
    </row>
    <row r="118" spans="1:29" x14ac:dyDescent="0.25">
      <c r="A118" t="s">
        <v>2319</v>
      </c>
      <c r="B118" s="77" t="s">
        <v>2222</v>
      </c>
      <c r="C118" s="77" t="s">
        <v>2322</v>
      </c>
      <c r="D118" t="s">
        <v>75</v>
      </c>
      <c r="E118" t="s">
        <v>118</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t="s">
        <v>764</v>
      </c>
      <c r="J118" t="s">
        <v>931</v>
      </c>
      <c r="K118" t="s">
        <v>932</v>
      </c>
      <c r="L118" t="s">
        <v>933</v>
      </c>
      <c r="M118" t="s">
        <v>934</v>
      </c>
      <c r="N118" t="s">
        <v>280</v>
      </c>
      <c r="O118" t="s">
        <v>224</v>
      </c>
      <c r="P118" t="s">
        <v>281</v>
      </c>
      <c r="Q118" t="s">
        <v>226</v>
      </c>
      <c r="R118" t="s">
        <v>222</v>
      </c>
      <c r="S118" t="s">
        <v>124</v>
      </c>
      <c r="T118" t="s">
        <v>218</v>
      </c>
      <c r="U118" t="s">
        <v>135</v>
      </c>
      <c r="V118" t="s">
        <v>2658</v>
      </c>
      <c r="W118" t="s">
        <v>2514</v>
      </c>
      <c r="X118" s="51" t="str">
        <f t="shared" si="1"/>
        <v>4</v>
      </c>
      <c r="Y118" s="51" t="str">
        <f>IF(T118="","",IF(AND(T118&lt;&gt;'Tabelas auxiliares'!$B$236,T118&lt;&gt;'Tabelas auxiliares'!$B$237),"FOLHA DE PESSOAL",IF(X118='Tabelas auxiliares'!$A$237,"CUSTEIO",IF(X118='Tabelas auxiliares'!$A$236,"INVESTIMENTO","ERRO - VERIFICAR"))))</f>
        <v>INVESTIMENTO</v>
      </c>
      <c r="Z118" s="44">
        <v>96985.08</v>
      </c>
      <c r="AA118" s="44">
        <v>54215.24</v>
      </c>
      <c r="AC118" s="44">
        <v>42769.84</v>
      </c>
    </row>
    <row r="119" spans="1:29" x14ac:dyDescent="0.25">
      <c r="A119" t="s">
        <v>2319</v>
      </c>
      <c r="B119" s="77" t="s">
        <v>2222</v>
      </c>
      <c r="C119" s="77" t="s">
        <v>2322</v>
      </c>
      <c r="D119" t="s">
        <v>75</v>
      </c>
      <c r="E119" t="s">
        <v>118</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t="s">
        <v>587</v>
      </c>
      <c r="J119" t="s">
        <v>935</v>
      </c>
      <c r="K119" t="s">
        <v>936</v>
      </c>
      <c r="L119" t="s">
        <v>937</v>
      </c>
      <c r="M119" t="s">
        <v>938</v>
      </c>
      <c r="N119" t="s">
        <v>223</v>
      </c>
      <c r="O119" t="s">
        <v>224</v>
      </c>
      <c r="P119" t="s">
        <v>225</v>
      </c>
      <c r="Q119" t="s">
        <v>226</v>
      </c>
      <c r="R119" t="s">
        <v>222</v>
      </c>
      <c r="S119" t="s">
        <v>124</v>
      </c>
      <c r="T119" t="s">
        <v>218</v>
      </c>
      <c r="U119" t="s">
        <v>123</v>
      </c>
      <c r="V119" t="s">
        <v>2656</v>
      </c>
      <c r="W119" t="s">
        <v>2512</v>
      </c>
      <c r="X119" s="51" t="str">
        <f t="shared" si="1"/>
        <v>3</v>
      </c>
      <c r="Y119" s="51" t="str">
        <f>IF(T119="","",IF(AND(T119&lt;&gt;'Tabelas auxiliares'!$B$236,T119&lt;&gt;'Tabelas auxiliares'!$B$237),"FOLHA DE PESSOAL",IF(X119='Tabelas auxiliares'!$A$237,"CUSTEIO",IF(X119='Tabelas auxiliares'!$A$236,"INVESTIMENTO","ERRO - VERIFICAR"))))</f>
        <v>CUSTEIO</v>
      </c>
      <c r="Z119" s="44">
        <v>12836.8</v>
      </c>
      <c r="AC119" s="44">
        <v>12836.8</v>
      </c>
    </row>
    <row r="120" spans="1:29" x14ac:dyDescent="0.25">
      <c r="A120" t="s">
        <v>2319</v>
      </c>
      <c r="B120" s="77" t="s">
        <v>2222</v>
      </c>
      <c r="C120" s="77" t="s">
        <v>2322</v>
      </c>
      <c r="D120" t="s">
        <v>75</v>
      </c>
      <c r="E120" t="s">
        <v>118</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t="s">
        <v>939</v>
      </c>
      <c r="J120" t="s">
        <v>940</v>
      </c>
      <c r="K120" t="s">
        <v>941</v>
      </c>
      <c r="L120" t="s">
        <v>942</v>
      </c>
      <c r="M120" t="s">
        <v>943</v>
      </c>
      <c r="N120" t="s">
        <v>223</v>
      </c>
      <c r="O120" t="s">
        <v>224</v>
      </c>
      <c r="P120" t="s">
        <v>225</v>
      </c>
      <c r="Q120" t="s">
        <v>226</v>
      </c>
      <c r="R120" t="s">
        <v>222</v>
      </c>
      <c r="S120" t="s">
        <v>124</v>
      </c>
      <c r="T120" t="s">
        <v>218</v>
      </c>
      <c r="U120" t="s">
        <v>123</v>
      </c>
      <c r="V120" t="s">
        <v>2656</v>
      </c>
      <c r="W120" t="s">
        <v>2512</v>
      </c>
      <c r="X120" s="51" t="str">
        <f t="shared" si="1"/>
        <v>3</v>
      </c>
      <c r="Y120" s="51" t="str">
        <f>IF(T120="","",IF(AND(T120&lt;&gt;'Tabelas auxiliares'!$B$236,T120&lt;&gt;'Tabelas auxiliares'!$B$237),"FOLHA DE PESSOAL",IF(X120='Tabelas auxiliares'!$A$237,"CUSTEIO",IF(X120='Tabelas auxiliares'!$A$236,"INVESTIMENTO","ERRO - VERIFICAR"))))</f>
        <v>CUSTEIO</v>
      </c>
      <c r="Z120" s="44">
        <v>6612.85</v>
      </c>
      <c r="AC120" s="44">
        <v>5027.6000000000004</v>
      </c>
    </row>
    <row r="121" spans="1:29" x14ac:dyDescent="0.25">
      <c r="A121" t="s">
        <v>2319</v>
      </c>
      <c r="B121" s="77" t="s">
        <v>2222</v>
      </c>
      <c r="C121" s="77" t="s">
        <v>2322</v>
      </c>
      <c r="D121" t="s">
        <v>75</v>
      </c>
      <c r="E121" t="s">
        <v>118</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t="s">
        <v>944</v>
      </c>
      <c r="J121" t="s">
        <v>945</v>
      </c>
      <c r="K121" t="s">
        <v>946</v>
      </c>
      <c r="L121" t="s">
        <v>947</v>
      </c>
      <c r="M121" t="s">
        <v>948</v>
      </c>
      <c r="N121" t="s">
        <v>223</v>
      </c>
      <c r="O121" t="s">
        <v>224</v>
      </c>
      <c r="P121" t="s">
        <v>225</v>
      </c>
      <c r="Q121" t="s">
        <v>226</v>
      </c>
      <c r="R121" t="s">
        <v>222</v>
      </c>
      <c r="S121" t="s">
        <v>124</v>
      </c>
      <c r="T121" t="s">
        <v>218</v>
      </c>
      <c r="U121" t="s">
        <v>123</v>
      </c>
      <c r="V121" t="s">
        <v>2659</v>
      </c>
      <c r="W121" t="s">
        <v>2515</v>
      </c>
      <c r="X121" s="51" t="str">
        <f t="shared" si="1"/>
        <v>3</v>
      </c>
      <c r="Y121" s="51" t="str">
        <f>IF(T121="","",IF(AND(T121&lt;&gt;'Tabelas auxiliares'!$B$236,T121&lt;&gt;'Tabelas auxiliares'!$B$237),"FOLHA DE PESSOAL",IF(X121='Tabelas auxiliares'!$A$237,"CUSTEIO",IF(X121='Tabelas auxiliares'!$A$236,"INVESTIMENTO","ERRO - VERIFICAR"))))</f>
        <v>CUSTEIO</v>
      </c>
      <c r="Z121" s="44">
        <v>23000</v>
      </c>
      <c r="AC121" s="44">
        <v>23000</v>
      </c>
    </row>
    <row r="122" spans="1:29" x14ac:dyDescent="0.25">
      <c r="A122" t="s">
        <v>2319</v>
      </c>
      <c r="B122" s="77" t="s">
        <v>2222</v>
      </c>
      <c r="C122" s="77" t="s">
        <v>2322</v>
      </c>
      <c r="D122" t="s">
        <v>75</v>
      </c>
      <c r="E122" t="s">
        <v>118</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t="s">
        <v>944</v>
      </c>
      <c r="J122" t="s">
        <v>264</v>
      </c>
      <c r="K122" t="s">
        <v>949</v>
      </c>
      <c r="L122" t="s">
        <v>930</v>
      </c>
      <c r="M122" t="s">
        <v>267</v>
      </c>
      <c r="N122" t="s">
        <v>223</v>
      </c>
      <c r="O122" t="s">
        <v>224</v>
      </c>
      <c r="P122" t="s">
        <v>225</v>
      </c>
      <c r="Q122" t="s">
        <v>226</v>
      </c>
      <c r="R122" t="s">
        <v>222</v>
      </c>
      <c r="S122" t="s">
        <v>124</v>
      </c>
      <c r="T122" t="s">
        <v>218</v>
      </c>
      <c r="U122" t="s">
        <v>123</v>
      </c>
      <c r="V122" t="s">
        <v>2566</v>
      </c>
      <c r="W122" t="s">
        <v>2443</v>
      </c>
      <c r="X122" s="51" t="str">
        <f t="shared" si="1"/>
        <v>3</v>
      </c>
      <c r="Y122" s="51" t="str">
        <f>IF(T122="","",IF(AND(T122&lt;&gt;'Tabelas auxiliares'!$B$236,T122&lt;&gt;'Tabelas auxiliares'!$B$237),"FOLHA DE PESSOAL",IF(X122='Tabelas auxiliares'!$A$237,"CUSTEIO",IF(X122='Tabelas auxiliares'!$A$236,"INVESTIMENTO","ERRO - VERIFICAR"))))</f>
        <v>CUSTEIO</v>
      </c>
      <c r="Z122" s="44">
        <v>15601.5</v>
      </c>
      <c r="AA122" s="44">
        <v>15601.5</v>
      </c>
    </row>
    <row r="123" spans="1:29" x14ac:dyDescent="0.25">
      <c r="A123" t="s">
        <v>2319</v>
      </c>
      <c r="B123" s="77" t="s">
        <v>2222</v>
      </c>
      <c r="C123" s="77" t="s">
        <v>2335</v>
      </c>
      <c r="D123" t="s">
        <v>75</v>
      </c>
      <c r="E123" t="s">
        <v>118</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t="s">
        <v>582</v>
      </c>
      <c r="J123" t="s">
        <v>950</v>
      </c>
      <c r="K123" t="s">
        <v>951</v>
      </c>
      <c r="L123" t="s">
        <v>952</v>
      </c>
      <c r="M123" t="s">
        <v>953</v>
      </c>
      <c r="N123" t="s">
        <v>280</v>
      </c>
      <c r="O123" t="s">
        <v>224</v>
      </c>
      <c r="P123" t="s">
        <v>281</v>
      </c>
      <c r="Q123" t="s">
        <v>226</v>
      </c>
      <c r="R123" t="s">
        <v>222</v>
      </c>
      <c r="S123" t="s">
        <v>124</v>
      </c>
      <c r="T123" t="s">
        <v>218</v>
      </c>
      <c r="U123" t="s">
        <v>135</v>
      </c>
      <c r="V123" t="s">
        <v>2658</v>
      </c>
      <c r="W123" t="s">
        <v>2514</v>
      </c>
      <c r="X123" s="51" t="str">
        <f t="shared" si="1"/>
        <v>4</v>
      </c>
      <c r="Y123" s="51" t="str">
        <f>IF(T123="","",IF(AND(T123&lt;&gt;'Tabelas auxiliares'!$B$236,T123&lt;&gt;'Tabelas auxiliares'!$B$237),"FOLHA DE PESSOAL",IF(X123='Tabelas auxiliares'!$A$237,"CUSTEIO",IF(X123='Tabelas auxiliares'!$A$236,"INVESTIMENTO","ERRO - VERIFICAR"))))</f>
        <v>INVESTIMENTO</v>
      </c>
      <c r="Z123" s="44">
        <v>102399.45</v>
      </c>
      <c r="AA123" s="44">
        <v>102399.45</v>
      </c>
    </row>
    <row r="124" spans="1:29" x14ac:dyDescent="0.25">
      <c r="A124" t="s">
        <v>2319</v>
      </c>
      <c r="B124" s="77" t="s">
        <v>2222</v>
      </c>
      <c r="C124" s="77" t="s">
        <v>2335</v>
      </c>
      <c r="D124" t="s">
        <v>75</v>
      </c>
      <c r="E124" t="s">
        <v>118</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t="s">
        <v>782</v>
      </c>
      <c r="J124" t="s">
        <v>954</v>
      </c>
      <c r="K124" t="s">
        <v>955</v>
      </c>
      <c r="L124" t="s">
        <v>956</v>
      </c>
      <c r="M124" t="s">
        <v>957</v>
      </c>
      <c r="N124" t="s">
        <v>223</v>
      </c>
      <c r="O124" t="s">
        <v>224</v>
      </c>
      <c r="P124" t="s">
        <v>225</v>
      </c>
      <c r="Q124" t="s">
        <v>226</v>
      </c>
      <c r="R124" t="s">
        <v>222</v>
      </c>
      <c r="S124" t="s">
        <v>124</v>
      </c>
      <c r="T124" t="s">
        <v>218</v>
      </c>
      <c r="U124" t="s">
        <v>123</v>
      </c>
      <c r="V124" t="s">
        <v>2656</v>
      </c>
      <c r="W124" t="s">
        <v>2512</v>
      </c>
      <c r="X124" s="51" t="str">
        <f t="shared" si="1"/>
        <v>3</v>
      </c>
      <c r="Y124" s="51" t="str">
        <f>IF(T124="","",IF(AND(T124&lt;&gt;'Tabelas auxiliares'!$B$236,T124&lt;&gt;'Tabelas auxiliares'!$B$237),"FOLHA DE PESSOAL",IF(X124='Tabelas auxiliares'!$A$237,"CUSTEIO",IF(X124='Tabelas auxiliares'!$A$236,"INVESTIMENTO","ERRO - VERIFICAR"))))</f>
        <v>CUSTEIO</v>
      </c>
      <c r="Z124" s="44">
        <v>244778.06</v>
      </c>
      <c r="AC124" s="44">
        <v>188943.86</v>
      </c>
    </row>
    <row r="125" spans="1:29" x14ac:dyDescent="0.25">
      <c r="A125" t="s">
        <v>2319</v>
      </c>
      <c r="B125" s="77" t="s">
        <v>2225</v>
      </c>
      <c r="C125" s="77" t="s">
        <v>2322</v>
      </c>
      <c r="D125" t="s">
        <v>86</v>
      </c>
      <c r="E125" t="s">
        <v>118</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t="s">
        <v>958</v>
      </c>
      <c r="J125" t="s">
        <v>959</v>
      </c>
      <c r="K125" t="s">
        <v>960</v>
      </c>
      <c r="L125" t="s">
        <v>961</v>
      </c>
      <c r="M125" t="s">
        <v>962</v>
      </c>
      <c r="N125" t="s">
        <v>963</v>
      </c>
      <c r="O125" t="s">
        <v>224</v>
      </c>
      <c r="P125" t="s">
        <v>964</v>
      </c>
      <c r="Q125" t="s">
        <v>226</v>
      </c>
      <c r="R125" t="s">
        <v>222</v>
      </c>
      <c r="S125" t="s">
        <v>124</v>
      </c>
      <c r="T125" t="s">
        <v>218</v>
      </c>
      <c r="U125" t="s">
        <v>2660</v>
      </c>
      <c r="V125" t="s">
        <v>2561</v>
      </c>
      <c r="W125" t="s">
        <v>2433</v>
      </c>
      <c r="X125" s="51" t="str">
        <f t="shared" si="1"/>
        <v>3</v>
      </c>
      <c r="Y125" s="51" t="str">
        <f>IF(T125="","",IF(AND(T125&lt;&gt;'Tabelas auxiliares'!$B$236,T125&lt;&gt;'Tabelas auxiliares'!$B$237),"FOLHA DE PESSOAL",IF(X125='Tabelas auxiliares'!$A$237,"CUSTEIO",IF(X125='Tabelas auxiliares'!$A$236,"INVESTIMENTO","ERRO - VERIFICAR"))))</f>
        <v>CUSTEIO</v>
      </c>
      <c r="Z125" s="44">
        <v>4779</v>
      </c>
      <c r="AA125" s="44">
        <v>4779</v>
      </c>
    </row>
    <row r="126" spans="1:29" x14ac:dyDescent="0.25">
      <c r="A126" t="s">
        <v>2319</v>
      </c>
      <c r="B126" s="77" t="s">
        <v>2225</v>
      </c>
      <c r="C126" s="77" t="s">
        <v>2322</v>
      </c>
      <c r="D126" t="s">
        <v>86</v>
      </c>
      <c r="E126" t="s">
        <v>118</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t="s">
        <v>965</v>
      </c>
      <c r="J126" t="s">
        <v>966</v>
      </c>
      <c r="K126" t="s">
        <v>967</v>
      </c>
      <c r="L126" t="s">
        <v>968</v>
      </c>
      <c r="M126" t="s">
        <v>969</v>
      </c>
      <c r="N126" t="s">
        <v>963</v>
      </c>
      <c r="O126" t="s">
        <v>224</v>
      </c>
      <c r="P126" t="s">
        <v>964</v>
      </c>
      <c r="Q126" t="s">
        <v>226</v>
      </c>
      <c r="R126" t="s">
        <v>222</v>
      </c>
      <c r="S126" t="s">
        <v>124</v>
      </c>
      <c r="T126" t="s">
        <v>218</v>
      </c>
      <c r="U126" t="s">
        <v>2660</v>
      </c>
      <c r="V126" t="s">
        <v>2561</v>
      </c>
      <c r="W126" t="s">
        <v>2433</v>
      </c>
      <c r="X126" s="51" t="str">
        <f t="shared" si="1"/>
        <v>3</v>
      </c>
      <c r="Y126" s="51" t="str">
        <f>IF(T126="","",IF(AND(T126&lt;&gt;'Tabelas auxiliares'!$B$236,T126&lt;&gt;'Tabelas auxiliares'!$B$237),"FOLHA DE PESSOAL",IF(X126='Tabelas auxiliares'!$A$237,"CUSTEIO",IF(X126='Tabelas auxiliares'!$A$236,"INVESTIMENTO","ERRO - VERIFICAR"))))</f>
        <v>CUSTEIO</v>
      </c>
      <c r="Z126" s="44">
        <v>250</v>
      </c>
      <c r="AA126" s="44">
        <v>250</v>
      </c>
    </row>
    <row r="127" spans="1:29" x14ac:dyDescent="0.25">
      <c r="A127" t="s">
        <v>2319</v>
      </c>
      <c r="B127" s="77" t="s">
        <v>2225</v>
      </c>
      <c r="C127" s="77" t="s">
        <v>2322</v>
      </c>
      <c r="D127" t="s">
        <v>86</v>
      </c>
      <c r="E127" t="s">
        <v>118</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t="s">
        <v>970</v>
      </c>
      <c r="J127" t="s">
        <v>971</v>
      </c>
      <c r="K127" t="s">
        <v>972</v>
      </c>
      <c r="L127" t="s">
        <v>973</v>
      </c>
      <c r="M127" t="s">
        <v>974</v>
      </c>
      <c r="N127" t="s">
        <v>963</v>
      </c>
      <c r="O127" t="s">
        <v>224</v>
      </c>
      <c r="P127" t="s">
        <v>964</v>
      </c>
      <c r="Q127" t="s">
        <v>226</v>
      </c>
      <c r="R127" t="s">
        <v>222</v>
      </c>
      <c r="S127" t="s">
        <v>124</v>
      </c>
      <c r="T127" t="s">
        <v>218</v>
      </c>
      <c r="U127" t="s">
        <v>2660</v>
      </c>
      <c r="V127" t="s">
        <v>2561</v>
      </c>
      <c r="W127" t="s">
        <v>2433</v>
      </c>
      <c r="X127" s="51" t="str">
        <f t="shared" si="1"/>
        <v>3</v>
      </c>
      <c r="Y127" s="51" t="str">
        <f>IF(T127="","",IF(AND(T127&lt;&gt;'Tabelas auxiliares'!$B$236,T127&lt;&gt;'Tabelas auxiliares'!$B$237),"FOLHA DE PESSOAL",IF(X127='Tabelas auxiliares'!$A$237,"CUSTEIO",IF(X127='Tabelas auxiliares'!$A$236,"INVESTIMENTO","ERRO - VERIFICAR"))))</f>
        <v>CUSTEIO</v>
      </c>
      <c r="Z127" s="44">
        <v>23400</v>
      </c>
      <c r="AA127" s="44">
        <v>15600</v>
      </c>
      <c r="AC127" s="44">
        <v>7800</v>
      </c>
    </row>
    <row r="128" spans="1:29" x14ac:dyDescent="0.25">
      <c r="A128" t="s">
        <v>2319</v>
      </c>
      <c r="B128" s="77" t="s">
        <v>2225</v>
      </c>
      <c r="C128" s="77" t="s">
        <v>2322</v>
      </c>
      <c r="D128" t="s">
        <v>86</v>
      </c>
      <c r="E128" t="s">
        <v>118</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t="s">
        <v>975</v>
      </c>
      <c r="J128" t="s">
        <v>976</v>
      </c>
      <c r="K128" t="s">
        <v>977</v>
      </c>
      <c r="L128" t="s">
        <v>978</v>
      </c>
      <c r="M128" t="s">
        <v>979</v>
      </c>
      <c r="N128" t="s">
        <v>963</v>
      </c>
      <c r="O128" t="s">
        <v>224</v>
      </c>
      <c r="P128" t="s">
        <v>964</v>
      </c>
      <c r="Q128" t="s">
        <v>226</v>
      </c>
      <c r="R128" t="s">
        <v>222</v>
      </c>
      <c r="S128" t="s">
        <v>124</v>
      </c>
      <c r="T128" t="s">
        <v>218</v>
      </c>
      <c r="U128" t="s">
        <v>2660</v>
      </c>
      <c r="V128" t="s">
        <v>2561</v>
      </c>
      <c r="W128" t="s">
        <v>2433</v>
      </c>
      <c r="X128" s="51" t="str">
        <f t="shared" si="1"/>
        <v>3</v>
      </c>
      <c r="Y128" s="51" t="str">
        <f>IF(T128="","",IF(AND(T128&lt;&gt;'Tabelas auxiliares'!$B$236,T128&lt;&gt;'Tabelas auxiliares'!$B$237),"FOLHA DE PESSOAL",IF(X128='Tabelas auxiliares'!$A$237,"CUSTEIO",IF(X128='Tabelas auxiliares'!$A$236,"INVESTIMENTO","ERRO - VERIFICAR"))))</f>
        <v>CUSTEIO</v>
      </c>
      <c r="Z128" s="44">
        <v>275</v>
      </c>
      <c r="AA128" s="44">
        <v>275</v>
      </c>
    </row>
    <row r="129" spans="1:29" x14ac:dyDescent="0.25">
      <c r="A129" t="s">
        <v>2319</v>
      </c>
      <c r="B129" s="77" t="s">
        <v>2225</v>
      </c>
      <c r="C129" s="77" t="s">
        <v>2322</v>
      </c>
      <c r="D129" t="s">
        <v>86</v>
      </c>
      <c r="E129" t="s">
        <v>118</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t="s">
        <v>693</v>
      </c>
      <c r="J129" t="s">
        <v>980</v>
      </c>
      <c r="K129" t="s">
        <v>981</v>
      </c>
      <c r="L129" t="s">
        <v>982</v>
      </c>
      <c r="M129" t="s">
        <v>983</v>
      </c>
      <c r="N129" t="s">
        <v>963</v>
      </c>
      <c r="O129" t="s">
        <v>224</v>
      </c>
      <c r="P129" t="s">
        <v>964</v>
      </c>
      <c r="Q129" t="s">
        <v>226</v>
      </c>
      <c r="R129" t="s">
        <v>222</v>
      </c>
      <c r="S129" t="s">
        <v>124</v>
      </c>
      <c r="T129" t="s">
        <v>218</v>
      </c>
      <c r="U129" t="s">
        <v>2660</v>
      </c>
      <c r="V129" t="s">
        <v>2561</v>
      </c>
      <c r="W129" t="s">
        <v>2433</v>
      </c>
      <c r="X129" s="51" t="str">
        <f t="shared" si="1"/>
        <v>3</v>
      </c>
      <c r="Y129" s="51" t="str">
        <f>IF(T129="","",IF(AND(T129&lt;&gt;'Tabelas auxiliares'!$B$236,T129&lt;&gt;'Tabelas auxiliares'!$B$237),"FOLHA DE PESSOAL",IF(X129='Tabelas auxiliares'!$A$237,"CUSTEIO",IF(X129='Tabelas auxiliares'!$A$236,"INVESTIMENTO","ERRO - VERIFICAR"))))</f>
        <v>CUSTEIO</v>
      </c>
      <c r="Z129" s="44">
        <v>850</v>
      </c>
      <c r="AC129" s="44">
        <v>850</v>
      </c>
    </row>
    <row r="130" spans="1:29" x14ac:dyDescent="0.25">
      <c r="A130" t="s">
        <v>2319</v>
      </c>
      <c r="B130" s="77" t="s">
        <v>2225</v>
      </c>
      <c r="C130" s="77" t="s">
        <v>2322</v>
      </c>
      <c r="D130" t="s">
        <v>86</v>
      </c>
      <c r="E130" t="s">
        <v>118</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t="s">
        <v>984</v>
      </c>
      <c r="J130" t="s">
        <v>985</v>
      </c>
      <c r="K130" t="s">
        <v>986</v>
      </c>
      <c r="L130" t="s">
        <v>987</v>
      </c>
      <c r="M130" t="s">
        <v>988</v>
      </c>
      <c r="N130" t="s">
        <v>963</v>
      </c>
      <c r="O130" t="s">
        <v>224</v>
      </c>
      <c r="P130" t="s">
        <v>964</v>
      </c>
      <c r="Q130" t="s">
        <v>226</v>
      </c>
      <c r="R130" t="s">
        <v>222</v>
      </c>
      <c r="S130" t="s">
        <v>124</v>
      </c>
      <c r="T130" t="s">
        <v>218</v>
      </c>
      <c r="U130" t="s">
        <v>2660</v>
      </c>
      <c r="V130" t="s">
        <v>2561</v>
      </c>
      <c r="W130" t="s">
        <v>2433</v>
      </c>
      <c r="X130" s="51" t="str">
        <f t="shared" si="1"/>
        <v>3</v>
      </c>
      <c r="Y130" s="51" t="str">
        <f>IF(T130="","",IF(AND(T130&lt;&gt;'Tabelas auxiliares'!$B$236,T130&lt;&gt;'Tabelas auxiliares'!$B$237),"FOLHA DE PESSOAL",IF(X130='Tabelas auxiliares'!$A$237,"CUSTEIO",IF(X130='Tabelas auxiliares'!$A$236,"INVESTIMENTO","ERRO - VERIFICAR"))))</f>
        <v>CUSTEIO</v>
      </c>
      <c r="Z130" s="44">
        <v>2480</v>
      </c>
      <c r="AC130" s="44">
        <v>2480</v>
      </c>
    </row>
    <row r="131" spans="1:29" x14ac:dyDescent="0.25">
      <c r="A131" t="s">
        <v>2319</v>
      </c>
      <c r="B131" s="77" t="s">
        <v>2225</v>
      </c>
      <c r="C131" s="77" t="s">
        <v>2322</v>
      </c>
      <c r="D131" t="s">
        <v>86</v>
      </c>
      <c r="E131" t="s">
        <v>118</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t="s">
        <v>610</v>
      </c>
      <c r="J131" t="s">
        <v>989</v>
      </c>
      <c r="K131" t="s">
        <v>990</v>
      </c>
      <c r="L131" t="s">
        <v>991</v>
      </c>
      <c r="M131" t="s">
        <v>992</v>
      </c>
      <c r="N131" t="s">
        <v>963</v>
      </c>
      <c r="O131" t="s">
        <v>224</v>
      </c>
      <c r="P131" t="s">
        <v>964</v>
      </c>
      <c r="Q131" t="s">
        <v>226</v>
      </c>
      <c r="R131" t="s">
        <v>222</v>
      </c>
      <c r="S131" t="s">
        <v>124</v>
      </c>
      <c r="T131" t="s">
        <v>218</v>
      </c>
      <c r="U131" t="s">
        <v>2660</v>
      </c>
      <c r="V131" t="s">
        <v>2561</v>
      </c>
      <c r="W131" t="s">
        <v>2433</v>
      </c>
      <c r="X131" s="51" t="str">
        <f t="shared" si="1"/>
        <v>3</v>
      </c>
      <c r="Y131" s="51" t="str">
        <f>IF(T131="","",IF(AND(T131&lt;&gt;'Tabelas auxiliares'!$B$236,T131&lt;&gt;'Tabelas auxiliares'!$B$237),"FOLHA DE PESSOAL",IF(X131='Tabelas auxiliares'!$A$237,"CUSTEIO",IF(X131='Tabelas auxiliares'!$A$236,"INVESTIMENTO","ERRO - VERIFICAR"))))</f>
        <v>CUSTEIO</v>
      </c>
      <c r="Z131" s="44">
        <v>35500</v>
      </c>
      <c r="AA131" s="44">
        <v>35500</v>
      </c>
    </row>
    <row r="132" spans="1:29" x14ac:dyDescent="0.25">
      <c r="A132" t="s">
        <v>2319</v>
      </c>
      <c r="B132" s="77" t="s">
        <v>2225</v>
      </c>
      <c r="C132" s="77" t="s">
        <v>2322</v>
      </c>
      <c r="D132" t="s">
        <v>86</v>
      </c>
      <c r="E132" t="s">
        <v>118</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t="s">
        <v>610</v>
      </c>
      <c r="J132" t="s">
        <v>989</v>
      </c>
      <c r="K132" t="s">
        <v>993</v>
      </c>
      <c r="L132" t="s">
        <v>991</v>
      </c>
      <c r="M132" t="s">
        <v>992</v>
      </c>
      <c r="N132" t="s">
        <v>223</v>
      </c>
      <c r="O132" t="s">
        <v>224</v>
      </c>
      <c r="P132" t="s">
        <v>225</v>
      </c>
      <c r="Q132" t="s">
        <v>226</v>
      </c>
      <c r="R132" t="s">
        <v>222</v>
      </c>
      <c r="S132" t="s">
        <v>124</v>
      </c>
      <c r="T132" t="s">
        <v>218</v>
      </c>
      <c r="U132" t="s">
        <v>123</v>
      </c>
      <c r="V132" t="s">
        <v>2561</v>
      </c>
      <c r="W132" t="s">
        <v>2433</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3309.6</v>
      </c>
      <c r="AA132" s="44">
        <v>3309.6</v>
      </c>
    </row>
    <row r="133" spans="1:29" x14ac:dyDescent="0.25">
      <c r="A133" t="s">
        <v>2319</v>
      </c>
      <c r="B133" s="77" t="s">
        <v>2225</v>
      </c>
      <c r="C133" s="77" t="s">
        <v>2322</v>
      </c>
      <c r="D133" t="s">
        <v>86</v>
      </c>
      <c r="E133" t="s">
        <v>118</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t="s">
        <v>610</v>
      </c>
      <c r="J133" t="s">
        <v>989</v>
      </c>
      <c r="K133" t="s">
        <v>994</v>
      </c>
      <c r="L133" t="s">
        <v>991</v>
      </c>
      <c r="M133" t="s">
        <v>992</v>
      </c>
      <c r="N133" t="s">
        <v>963</v>
      </c>
      <c r="O133" t="s">
        <v>224</v>
      </c>
      <c r="P133" t="s">
        <v>964</v>
      </c>
      <c r="Q133" t="s">
        <v>226</v>
      </c>
      <c r="R133" t="s">
        <v>222</v>
      </c>
      <c r="S133" t="s">
        <v>124</v>
      </c>
      <c r="T133" t="s">
        <v>218</v>
      </c>
      <c r="U133" t="s">
        <v>2660</v>
      </c>
      <c r="V133" t="s">
        <v>2561</v>
      </c>
      <c r="W133" t="s">
        <v>2433</v>
      </c>
      <c r="X133" s="51" t="str">
        <f t="shared" si="2"/>
        <v>3</v>
      </c>
      <c r="Y133" s="51" t="str">
        <f>IF(T133="","",IF(AND(T133&lt;&gt;'Tabelas auxiliares'!$B$236,T133&lt;&gt;'Tabelas auxiliares'!$B$237),"FOLHA DE PESSOAL",IF(X133='Tabelas auxiliares'!$A$237,"CUSTEIO",IF(X133='Tabelas auxiliares'!$A$236,"INVESTIMENTO","ERRO - VERIFICAR"))))</f>
        <v>CUSTEIO</v>
      </c>
      <c r="Z133" s="44">
        <v>26190.39</v>
      </c>
      <c r="AA133" s="44">
        <v>26190.39</v>
      </c>
    </row>
    <row r="134" spans="1:29" x14ac:dyDescent="0.25">
      <c r="A134" t="s">
        <v>2319</v>
      </c>
      <c r="B134" s="77" t="s">
        <v>2228</v>
      </c>
      <c r="C134" s="77" t="s">
        <v>2322</v>
      </c>
      <c r="D134" t="s">
        <v>61</v>
      </c>
      <c r="E134" t="s">
        <v>118</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t="s">
        <v>884</v>
      </c>
      <c r="J134" t="s">
        <v>995</v>
      </c>
      <c r="K134" t="s">
        <v>996</v>
      </c>
      <c r="L134" t="s">
        <v>997</v>
      </c>
      <c r="M134" t="s">
        <v>271</v>
      </c>
      <c r="N134" t="s">
        <v>223</v>
      </c>
      <c r="O134" t="s">
        <v>224</v>
      </c>
      <c r="P134" t="s">
        <v>225</v>
      </c>
      <c r="Q134" t="s">
        <v>226</v>
      </c>
      <c r="R134" t="s">
        <v>222</v>
      </c>
      <c r="S134" t="s">
        <v>124</v>
      </c>
      <c r="T134" t="s">
        <v>218</v>
      </c>
      <c r="U134" t="s">
        <v>123</v>
      </c>
      <c r="V134" t="s">
        <v>2567</v>
      </c>
      <c r="W134" t="s">
        <v>2444</v>
      </c>
      <c r="X134" s="51" t="str">
        <f t="shared" si="2"/>
        <v>3</v>
      </c>
      <c r="Y134" s="51" t="str">
        <f>IF(T134="","",IF(AND(T134&lt;&gt;'Tabelas auxiliares'!$B$236,T134&lt;&gt;'Tabelas auxiliares'!$B$237),"FOLHA DE PESSOAL",IF(X134='Tabelas auxiliares'!$A$237,"CUSTEIO",IF(X134='Tabelas auxiliares'!$A$236,"INVESTIMENTO","ERRO - VERIFICAR"))))</f>
        <v>CUSTEIO</v>
      </c>
      <c r="Z134" s="44">
        <v>12361.64</v>
      </c>
      <c r="AA134" s="44">
        <v>12361.64</v>
      </c>
    </row>
    <row r="135" spans="1:29" x14ac:dyDescent="0.25">
      <c r="A135" t="s">
        <v>2319</v>
      </c>
      <c r="B135" s="77" t="s">
        <v>2228</v>
      </c>
      <c r="C135" s="77" t="s">
        <v>2322</v>
      </c>
      <c r="D135" t="s">
        <v>88</v>
      </c>
      <c r="E135" t="s">
        <v>118</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t="s">
        <v>998</v>
      </c>
      <c r="J135" t="s">
        <v>999</v>
      </c>
      <c r="K135" t="s">
        <v>1000</v>
      </c>
      <c r="L135" t="s">
        <v>1001</v>
      </c>
      <c r="M135" t="s">
        <v>222</v>
      </c>
      <c r="N135" t="s">
        <v>223</v>
      </c>
      <c r="O135" t="s">
        <v>224</v>
      </c>
      <c r="P135" t="s">
        <v>225</v>
      </c>
      <c r="Q135" t="s">
        <v>226</v>
      </c>
      <c r="R135" t="s">
        <v>222</v>
      </c>
      <c r="S135" t="s">
        <v>124</v>
      </c>
      <c r="T135" t="s">
        <v>218</v>
      </c>
      <c r="U135" t="s">
        <v>123</v>
      </c>
      <c r="V135" t="s">
        <v>2568</v>
      </c>
      <c r="W135" t="s">
        <v>2445</v>
      </c>
      <c r="X135" s="51" t="str">
        <f t="shared" si="2"/>
        <v>3</v>
      </c>
      <c r="Y135" s="51" t="str">
        <f>IF(T135="","",IF(AND(T135&lt;&gt;'Tabelas auxiliares'!$B$236,T135&lt;&gt;'Tabelas auxiliares'!$B$237),"FOLHA DE PESSOAL",IF(X135='Tabelas auxiliares'!$A$237,"CUSTEIO",IF(X135='Tabelas auxiliares'!$A$236,"INVESTIMENTO","ERRO - VERIFICAR"))))</f>
        <v>CUSTEIO</v>
      </c>
      <c r="Z135" s="44">
        <v>1539.48</v>
      </c>
      <c r="AA135" s="44">
        <v>1539.48</v>
      </c>
    </row>
    <row r="136" spans="1:29" x14ac:dyDescent="0.25">
      <c r="A136" t="s">
        <v>2319</v>
      </c>
      <c r="B136" s="77" t="s">
        <v>2294</v>
      </c>
      <c r="C136" s="77" t="s">
        <v>2322</v>
      </c>
      <c r="D136" t="s">
        <v>511</v>
      </c>
      <c r="E136" t="s">
        <v>118</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t="s">
        <v>1002</v>
      </c>
      <c r="J136" t="s">
        <v>1003</v>
      </c>
      <c r="K136" t="s">
        <v>1004</v>
      </c>
      <c r="L136" t="s">
        <v>1005</v>
      </c>
      <c r="M136" t="s">
        <v>1006</v>
      </c>
      <c r="N136" t="s">
        <v>231</v>
      </c>
      <c r="O136" t="s">
        <v>224</v>
      </c>
      <c r="P136" t="s">
        <v>564</v>
      </c>
      <c r="Q136" t="s">
        <v>226</v>
      </c>
      <c r="R136" t="s">
        <v>222</v>
      </c>
      <c r="S136" t="s">
        <v>124</v>
      </c>
      <c r="T136" t="s">
        <v>565</v>
      </c>
      <c r="U136" t="s">
        <v>2661</v>
      </c>
      <c r="V136" t="s">
        <v>2613</v>
      </c>
      <c r="W136" t="s">
        <v>2471</v>
      </c>
      <c r="X136" s="51" t="str">
        <f t="shared" si="2"/>
        <v>3</v>
      </c>
      <c r="Y136" s="51" t="str">
        <f>IF(T136="","",IF(AND(T136&lt;&gt;'Tabelas auxiliares'!$B$236,T136&lt;&gt;'Tabelas auxiliares'!$B$237),"FOLHA DE PESSOAL",IF(X136='Tabelas auxiliares'!$A$237,"CUSTEIO",IF(X136='Tabelas auxiliares'!$A$236,"INVESTIMENTO","ERRO - VERIFICAR"))))</f>
        <v>CUSTEIO</v>
      </c>
      <c r="Z136" s="44">
        <v>16304.34</v>
      </c>
      <c r="AA136" s="44">
        <v>16304.34</v>
      </c>
    </row>
    <row r="137" spans="1:29" x14ac:dyDescent="0.25">
      <c r="A137" t="s">
        <v>2319</v>
      </c>
      <c r="B137" s="77" t="s">
        <v>2294</v>
      </c>
      <c r="C137" s="77" t="s">
        <v>2322</v>
      </c>
      <c r="D137" t="s">
        <v>55</v>
      </c>
      <c r="E137" t="s">
        <v>118</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t="s">
        <v>747</v>
      </c>
      <c r="J137" t="s">
        <v>1007</v>
      </c>
      <c r="K137" t="s">
        <v>1008</v>
      </c>
      <c r="L137" t="s">
        <v>1009</v>
      </c>
      <c r="M137" t="s">
        <v>1006</v>
      </c>
      <c r="N137" t="s">
        <v>223</v>
      </c>
      <c r="O137" t="s">
        <v>224</v>
      </c>
      <c r="P137" t="s">
        <v>225</v>
      </c>
      <c r="Q137" t="s">
        <v>226</v>
      </c>
      <c r="R137" t="s">
        <v>222</v>
      </c>
      <c r="S137" t="s">
        <v>124</v>
      </c>
      <c r="T137" t="s">
        <v>565</v>
      </c>
      <c r="U137" t="s">
        <v>2662</v>
      </c>
      <c r="V137" t="s">
        <v>2613</v>
      </c>
      <c r="W137" t="s">
        <v>2471</v>
      </c>
      <c r="X137" s="51" t="str">
        <f t="shared" si="2"/>
        <v>3</v>
      </c>
      <c r="Y137" s="51" t="str">
        <f>IF(T137="","",IF(AND(T137&lt;&gt;'Tabelas auxiliares'!$B$236,T137&lt;&gt;'Tabelas auxiliares'!$B$237),"FOLHA DE PESSOAL",IF(X137='Tabelas auxiliares'!$A$237,"CUSTEIO",IF(X137='Tabelas auxiliares'!$A$236,"INVESTIMENTO","ERRO - VERIFICAR"))))</f>
        <v>CUSTEIO</v>
      </c>
      <c r="Z137" s="44">
        <v>5833.31</v>
      </c>
      <c r="AA137" s="44">
        <v>3333.32</v>
      </c>
      <c r="AB137" s="44">
        <v>833.33</v>
      </c>
      <c r="AC137" s="44">
        <v>1666.66</v>
      </c>
    </row>
    <row r="138" spans="1:29" x14ac:dyDescent="0.25">
      <c r="A138" t="s">
        <v>2319</v>
      </c>
      <c r="B138" s="77" t="s">
        <v>2294</v>
      </c>
      <c r="C138" s="77" t="s">
        <v>2322</v>
      </c>
      <c r="D138" t="s">
        <v>55</v>
      </c>
      <c r="E138" t="s">
        <v>118</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t="s">
        <v>1010</v>
      </c>
      <c r="J138" t="s">
        <v>1011</v>
      </c>
      <c r="K138" t="s">
        <v>1012</v>
      </c>
      <c r="L138" t="s">
        <v>1013</v>
      </c>
      <c r="M138" t="s">
        <v>1006</v>
      </c>
      <c r="N138" t="s">
        <v>223</v>
      </c>
      <c r="O138" t="s">
        <v>224</v>
      </c>
      <c r="P138" t="s">
        <v>225</v>
      </c>
      <c r="Q138" t="s">
        <v>226</v>
      </c>
      <c r="R138" t="s">
        <v>222</v>
      </c>
      <c r="S138" t="s">
        <v>124</v>
      </c>
      <c r="T138" t="s">
        <v>565</v>
      </c>
      <c r="U138" t="s">
        <v>2662</v>
      </c>
      <c r="V138" t="s">
        <v>2613</v>
      </c>
      <c r="W138" t="s">
        <v>2471</v>
      </c>
      <c r="X138" s="51" t="str">
        <f t="shared" si="2"/>
        <v>3</v>
      </c>
      <c r="Y138" s="51" t="str">
        <f>IF(T138="","",IF(AND(T138&lt;&gt;'Tabelas auxiliares'!$B$236,T138&lt;&gt;'Tabelas auxiliares'!$B$237),"FOLHA DE PESSOAL",IF(X138='Tabelas auxiliares'!$A$237,"CUSTEIO",IF(X138='Tabelas auxiliares'!$A$236,"INVESTIMENTO","ERRO - VERIFICAR"))))</f>
        <v>CUSTEIO</v>
      </c>
      <c r="Z138" s="44">
        <v>14000</v>
      </c>
      <c r="AA138" s="44">
        <v>8000</v>
      </c>
      <c r="AB138" s="44">
        <v>2000</v>
      </c>
      <c r="AC138" s="44">
        <v>4000</v>
      </c>
    </row>
    <row r="139" spans="1:29" x14ac:dyDescent="0.25">
      <c r="A139" t="s">
        <v>2319</v>
      </c>
      <c r="B139" s="77" t="s">
        <v>2294</v>
      </c>
      <c r="C139" s="77" t="s">
        <v>2322</v>
      </c>
      <c r="D139" t="s">
        <v>55</v>
      </c>
      <c r="E139" t="s">
        <v>118</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t="s">
        <v>1014</v>
      </c>
      <c r="J139" t="s">
        <v>1015</v>
      </c>
      <c r="K139" t="s">
        <v>1016</v>
      </c>
      <c r="L139" t="s">
        <v>1017</v>
      </c>
      <c r="M139" t="s">
        <v>1006</v>
      </c>
      <c r="N139" t="s">
        <v>223</v>
      </c>
      <c r="O139" t="s">
        <v>224</v>
      </c>
      <c r="P139" t="s">
        <v>225</v>
      </c>
      <c r="Q139" t="s">
        <v>226</v>
      </c>
      <c r="R139" t="s">
        <v>222</v>
      </c>
      <c r="S139" t="s">
        <v>124</v>
      </c>
      <c r="T139" t="s">
        <v>565</v>
      </c>
      <c r="U139" t="s">
        <v>2663</v>
      </c>
      <c r="V139" t="s">
        <v>2613</v>
      </c>
      <c r="W139" t="s">
        <v>2471</v>
      </c>
      <c r="X139" s="51" t="str">
        <f t="shared" si="2"/>
        <v>3</v>
      </c>
      <c r="Y139" s="51" t="str">
        <f>IF(T139="","",IF(AND(T139&lt;&gt;'Tabelas auxiliares'!$B$236,T139&lt;&gt;'Tabelas auxiliares'!$B$237),"FOLHA DE PESSOAL",IF(X139='Tabelas auxiliares'!$A$237,"CUSTEIO",IF(X139='Tabelas auxiliares'!$A$236,"INVESTIMENTO","ERRO - VERIFICAR"))))</f>
        <v>CUSTEIO</v>
      </c>
      <c r="Z139" s="44">
        <v>270000</v>
      </c>
      <c r="AC139" s="44">
        <v>270000</v>
      </c>
    </row>
    <row r="140" spans="1:29" x14ac:dyDescent="0.25">
      <c r="A140" t="s">
        <v>2319</v>
      </c>
      <c r="B140" s="77" t="s">
        <v>2294</v>
      </c>
      <c r="C140" s="77" t="s">
        <v>2322</v>
      </c>
      <c r="D140" t="s">
        <v>55</v>
      </c>
      <c r="E140" t="s">
        <v>118</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t="s">
        <v>1014</v>
      </c>
      <c r="J140" t="s">
        <v>1015</v>
      </c>
      <c r="K140" t="s">
        <v>1018</v>
      </c>
      <c r="L140" t="s">
        <v>1017</v>
      </c>
      <c r="M140" t="s">
        <v>1006</v>
      </c>
      <c r="N140" t="s">
        <v>223</v>
      </c>
      <c r="O140" t="s">
        <v>224</v>
      </c>
      <c r="P140" t="s">
        <v>225</v>
      </c>
      <c r="Q140" t="s">
        <v>226</v>
      </c>
      <c r="R140" t="s">
        <v>222</v>
      </c>
      <c r="S140" t="s">
        <v>124</v>
      </c>
      <c r="T140" t="s">
        <v>565</v>
      </c>
      <c r="U140" t="s">
        <v>2663</v>
      </c>
      <c r="V140" t="s">
        <v>2613</v>
      </c>
      <c r="W140" t="s">
        <v>2471</v>
      </c>
      <c r="X140" s="51" t="str">
        <f t="shared" si="2"/>
        <v>3</v>
      </c>
      <c r="Y140" s="51" t="str">
        <f>IF(T140="","",IF(AND(T140&lt;&gt;'Tabelas auxiliares'!$B$236,T140&lt;&gt;'Tabelas auxiliares'!$B$237),"FOLHA DE PESSOAL",IF(X140='Tabelas auxiliares'!$A$237,"CUSTEIO",IF(X140='Tabelas auxiliares'!$A$236,"INVESTIMENTO","ERRO - VERIFICAR"))))</f>
        <v>CUSTEIO</v>
      </c>
      <c r="Z140" s="44">
        <v>30000</v>
      </c>
      <c r="AA140" s="44">
        <v>30000</v>
      </c>
    </row>
    <row r="141" spans="1:29" x14ac:dyDescent="0.25">
      <c r="A141" t="s">
        <v>2319</v>
      </c>
      <c r="B141" s="77" t="s">
        <v>2294</v>
      </c>
      <c r="C141" s="77" t="s">
        <v>2322</v>
      </c>
      <c r="D141" t="s">
        <v>88</v>
      </c>
      <c r="E141" t="s">
        <v>118</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t="s">
        <v>1019</v>
      </c>
      <c r="J141" t="s">
        <v>1020</v>
      </c>
      <c r="K141" t="s">
        <v>1021</v>
      </c>
      <c r="L141" t="s">
        <v>1022</v>
      </c>
      <c r="M141" t="s">
        <v>1023</v>
      </c>
      <c r="N141" t="s">
        <v>223</v>
      </c>
      <c r="O141" t="s">
        <v>224</v>
      </c>
      <c r="P141" t="s">
        <v>225</v>
      </c>
      <c r="Q141" t="s">
        <v>226</v>
      </c>
      <c r="R141" t="s">
        <v>222</v>
      </c>
      <c r="S141" t="s">
        <v>227</v>
      </c>
      <c r="T141" t="s">
        <v>218</v>
      </c>
      <c r="U141" t="s">
        <v>123</v>
      </c>
      <c r="V141" t="s">
        <v>2636</v>
      </c>
      <c r="W141" t="s">
        <v>2495</v>
      </c>
      <c r="X141" s="51" t="str">
        <f t="shared" si="2"/>
        <v>3</v>
      </c>
      <c r="Y141" s="51" t="str">
        <f>IF(T141="","",IF(AND(T141&lt;&gt;'Tabelas auxiliares'!$B$236,T141&lt;&gt;'Tabelas auxiliares'!$B$237),"FOLHA DE PESSOAL",IF(X141='Tabelas auxiliares'!$A$237,"CUSTEIO",IF(X141='Tabelas auxiliares'!$A$236,"INVESTIMENTO","ERRO - VERIFICAR"))))</f>
        <v>CUSTEIO</v>
      </c>
      <c r="Z141" s="44">
        <v>12950</v>
      </c>
      <c r="AA141" s="44">
        <v>10700</v>
      </c>
      <c r="AC141" s="44">
        <v>2250</v>
      </c>
    </row>
    <row r="142" spans="1:29" x14ac:dyDescent="0.25">
      <c r="A142" t="s">
        <v>2319</v>
      </c>
      <c r="B142" s="77" t="s">
        <v>2231</v>
      </c>
      <c r="C142" s="77" t="s">
        <v>2322</v>
      </c>
      <c r="D142" t="s">
        <v>88</v>
      </c>
      <c r="E142" t="s">
        <v>118</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t="s">
        <v>698</v>
      </c>
      <c r="J142" t="s">
        <v>1024</v>
      </c>
      <c r="K142" t="s">
        <v>1025</v>
      </c>
      <c r="L142" t="s">
        <v>1026</v>
      </c>
      <c r="M142" t="s">
        <v>1027</v>
      </c>
      <c r="N142" t="s">
        <v>280</v>
      </c>
      <c r="O142" t="s">
        <v>224</v>
      </c>
      <c r="P142" t="s">
        <v>281</v>
      </c>
      <c r="Q142" t="s">
        <v>226</v>
      </c>
      <c r="R142" t="s">
        <v>222</v>
      </c>
      <c r="S142" t="s">
        <v>124</v>
      </c>
      <c r="T142" t="s">
        <v>218</v>
      </c>
      <c r="U142" t="s">
        <v>135</v>
      </c>
      <c r="V142" t="s">
        <v>2664</v>
      </c>
      <c r="W142" t="s">
        <v>2516</v>
      </c>
      <c r="X142" s="51" t="str">
        <f t="shared" si="2"/>
        <v>4</v>
      </c>
      <c r="Y142" s="51" t="str">
        <f>IF(T142="","",IF(AND(T142&lt;&gt;'Tabelas auxiliares'!$B$236,T142&lt;&gt;'Tabelas auxiliares'!$B$237),"FOLHA DE PESSOAL",IF(X142='Tabelas auxiliares'!$A$237,"CUSTEIO",IF(X142='Tabelas auxiliares'!$A$236,"INVESTIMENTO","ERRO - VERIFICAR"))))</f>
        <v>INVESTIMENTO</v>
      </c>
      <c r="Z142" s="44">
        <v>18214.580000000002</v>
      </c>
      <c r="AC142" s="44">
        <v>18214.580000000002</v>
      </c>
    </row>
    <row r="143" spans="1:29" x14ac:dyDescent="0.25">
      <c r="A143" t="s">
        <v>2319</v>
      </c>
      <c r="B143" s="77" t="s">
        <v>2231</v>
      </c>
      <c r="C143" s="77" t="s">
        <v>2322</v>
      </c>
      <c r="D143" t="s">
        <v>88</v>
      </c>
      <c r="E143" t="s">
        <v>118</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t="s">
        <v>698</v>
      </c>
      <c r="J143" t="s">
        <v>1024</v>
      </c>
      <c r="K143" t="s">
        <v>1025</v>
      </c>
      <c r="L143" t="s">
        <v>1026</v>
      </c>
      <c r="M143" t="s">
        <v>1027</v>
      </c>
      <c r="N143" t="s">
        <v>280</v>
      </c>
      <c r="O143" t="s">
        <v>224</v>
      </c>
      <c r="P143" t="s">
        <v>281</v>
      </c>
      <c r="Q143" t="s">
        <v>226</v>
      </c>
      <c r="R143" t="s">
        <v>222</v>
      </c>
      <c r="S143" t="s">
        <v>124</v>
      </c>
      <c r="T143" t="s">
        <v>218</v>
      </c>
      <c r="U143" t="s">
        <v>135</v>
      </c>
      <c r="V143" t="s">
        <v>2665</v>
      </c>
      <c r="W143" t="s">
        <v>2517</v>
      </c>
      <c r="X143" s="51" t="str">
        <f t="shared" si="2"/>
        <v>4</v>
      </c>
      <c r="Y143" s="51" t="str">
        <f>IF(T143="","",IF(AND(T143&lt;&gt;'Tabelas auxiliares'!$B$236,T143&lt;&gt;'Tabelas auxiliares'!$B$237),"FOLHA DE PESSOAL",IF(X143='Tabelas auxiliares'!$A$237,"CUSTEIO",IF(X143='Tabelas auxiliares'!$A$236,"INVESTIMENTO","ERRO - VERIFICAR"))))</f>
        <v>INVESTIMENTO</v>
      </c>
      <c r="Z143" s="44">
        <v>4380</v>
      </c>
      <c r="AC143" s="44">
        <v>4380</v>
      </c>
    </row>
    <row r="144" spans="1:29" x14ac:dyDescent="0.25">
      <c r="A144" t="s">
        <v>2319</v>
      </c>
      <c r="B144" s="77" t="s">
        <v>2234</v>
      </c>
      <c r="C144" s="77" t="s">
        <v>2322</v>
      </c>
      <c r="D144" t="s">
        <v>15</v>
      </c>
      <c r="E144" t="s">
        <v>118</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t="s">
        <v>1028</v>
      </c>
      <c r="J144" t="s">
        <v>1029</v>
      </c>
      <c r="K144" t="s">
        <v>1030</v>
      </c>
      <c r="L144" t="s">
        <v>1031</v>
      </c>
      <c r="M144" t="s">
        <v>1032</v>
      </c>
      <c r="N144" t="s">
        <v>231</v>
      </c>
      <c r="O144" t="s">
        <v>917</v>
      </c>
      <c r="P144" t="s">
        <v>918</v>
      </c>
      <c r="Q144" t="s">
        <v>226</v>
      </c>
      <c r="R144" t="s">
        <v>222</v>
      </c>
      <c r="S144" t="s">
        <v>919</v>
      </c>
      <c r="T144" t="s">
        <v>218</v>
      </c>
      <c r="U144" t="s">
        <v>2666</v>
      </c>
      <c r="V144" t="s">
        <v>2667</v>
      </c>
      <c r="W144" t="s">
        <v>2518</v>
      </c>
      <c r="X144" s="51" t="str">
        <f t="shared" si="2"/>
        <v>3</v>
      </c>
      <c r="Y144" s="51" t="str">
        <f>IF(T144="","",IF(AND(T144&lt;&gt;'Tabelas auxiliares'!$B$236,T144&lt;&gt;'Tabelas auxiliares'!$B$237),"FOLHA DE PESSOAL",IF(X144='Tabelas auxiliares'!$A$237,"CUSTEIO",IF(X144='Tabelas auxiliares'!$A$236,"INVESTIMENTO","ERRO - VERIFICAR"))))</f>
        <v>CUSTEIO</v>
      </c>
      <c r="Z144" s="44">
        <v>15000</v>
      </c>
      <c r="AA144" s="44">
        <v>15000</v>
      </c>
    </row>
    <row r="145" spans="1:29" x14ac:dyDescent="0.25">
      <c r="A145" t="s">
        <v>2319</v>
      </c>
      <c r="B145" s="77" t="s">
        <v>2234</v>
      </c>
      <c r="C145" s="77" t="s">
        <v>2322</v>
      </c>
      <c r="D145" t="s">
        <v>205</v>
      </c>
      <c r="E145" t="s">
        <v>118</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t="s">
        <v>944</v>
      </c>
      <c r="J145" t="s">
        <v>1033</v>
      </c>
      <c r="K145" t="s">
        <v>1034</v>
      </c>
      <c r="L145" t="s">
        <v>1035</v>
      </c>
      <c r="M145" t="s">
        <v>1036</v>
      </c>
      <c r="N145" t="s">
        <v>280</v>
      </c>
      <c r="O145" t="s">
        <v>224</v>
      </c>
      <c r="P145" t="s">
        <v>281</v>
      </c>
      <c r="Q145" t="s">
        <v>226</v>
      </c>
      <c r="R145" t="s">
        <v>222</v>
      </c>
      <c r="S145" t="s">
        <v>124</v>
      </c>
      <c r="T145" t="s">
        <v>218</v>
      </c>
      <c r="U145" t="s">
        <v>135</v>
      </c>
      <c r="V145" t="s">
        <v>2668</v>
      </c>
      <c r="W145" t="s">
        <v>2519</v>
      </c>
      <c r="X145" s="51" t="str">
        <f t="shared" si="2"/>
        <v>4</v>
      </c>
      <c r="Y145" s="51" t="str">
        <f>IF(T145="","",IF(AND(T145&lt;&gt;'Tabelas auxiliares'!$B$236,T145&lt;&gt;'Tabelas auxiliares'!$B$237),"FOLHA DE PESSOAL",IF(X145='Tabelas auxiliares'!$A$237,"CUSTEIO",IF(X145='Tabelas auxiliares'!$A$236,"INVESTIMENTO","ERRO - VERIFICAR"))))</f>
        <v>INVESTIMENTO</v>
      </c>
      <c r="Z145" s="44">
        <v>58000</v>
      </c>
      <c r="AC145" s="44">
        <v>58000</v>
      </c>
    </row>
    <row r="146" spans="1:29" x14ac:dyDescent="0.25">
      <c r="A146" t="s">
        <v>2319</v>
      </c>
      <c r="B146" s="77" t="s">
        <v>2234</v>
      </c>
      <c r="C146" s="77" t="s">
        <v>2322</v>
      </c>
      <c r="D146" t="s">
        <v>41</v>
      </c>
      <c r="E146" t="s">
        <v>118</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t="s">
        <v>944</v>
      </c>
      <c r="J146" t="s">
        <v>1037</v>
      </c>
      <c r="K146" t="s">
        <v>1038</v>
      </c>
      <c r="L146" t="s">
        <v>1039</v>
      </c>
      <c r="M146" t="s">
        <v>1040</v>
      </c>
      <c r="N146" t="s">
        <v>280</v>
      </c>
      <c r="O146" t="s">
        <v>224</v>
      </c>
      <c r="P146" t="s">
        <v>281</v>
      </c>
      <c r="Q146" t="s">
        <v>226</v>
      </c>
      <c r="R146" t="s">
        <v>222</v>
      </c>
      <c r="S146" t="s">
        <v>124</v>
      </c>
      <c r="T146" t="s">
        <v>218</v>
      </c>
      <c r="U146" t="s">
        <v>135</v>
      </c>
      <c r="V146" t="s">
        <v>2668</v>
      </c>
      <c r="W146" t="s">
        <v>2519</v>
      </c>
      <c r="X146" s="51" t="str">
        <f t="shared" si="2"/>
        <v>4</v>
      </c>
      <c r="Y146" s="51" t="str">
        <f>IF(T146="","",IF(AND(T146&lt;&gt;'Tabelas auxiliares'!$B$236,T146&lt;&gt;'Tabelas auxiliares'!$B$237),"FOLHA DE PESSOAL",IF(X146='Tabelas auxiliares'!$A$237,"CUSTEIO",IF(X146='Tabelas auxiliares'!$A$236,"INVESTIMENTO","ERRO - VERIFICAR"))))</f>
        <v>INVESTIMENTO</v>
      </c>
      <c r="Z146" s="44">
        <v>3880</v>
      </c>
      <c r="AC146" s="44">
        <v>3880</v>
      </c>
    </row>
    <row r="147" spans="1:29" x14ac:dyDescent="0.25">
      <c r="A147" t="s">
        <v>2319</v>
      </c>
      <c r="B147" s="77" t="s">
        <v>2234</v>
      </c>
      <c r="C147" s="77" t="s">
        <v>2322</v>
      </c>
      <c r="D147" t="s">
        <v>41</v>
      </c>
      <c r="E147" t="s">
        <v>118</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t="s">
        <v>944</v>
      </c>
      <c r="J147" t="s">
        <v>1037</v>
      </c>
      <c r="K147" t="s">
        <v>1041</v>
      </c>
      <c r="L147" t="s">
        <v>1039</v>
      </c>
      <c r="M147" t="s">
        <v>1042</v>
      </c>
      <c r="N147" t="s">
        <v>280</v>
      </c>
      <c r="O147" t="s">
        <v>224</v>
      </c>
      <c r="P147" t="s">
        <v>281</v>
      </c>
      <c r="Q147" t="s">
        <v>226</v>
      </c>
      <c r="R147" t="s">
        <v>222</v>
      </c>
      <c r="S147" t="s">
        <v>124</v>
      </c>
      <c r="T147" t="s">
        <v>218</v>
      </c>
      <c r="U147" t="s">
        <v>135</v>
      </c>
      <c r="V147" t="s">
        <v>2668</v>
      </c>
      <c r="W147" t="s">
        <v>2519</v>
      </c>
      <c r="X147" s="51" t="str">
        <f t="shared" si="2"/>
        <v>4</v>
      </c>
      <c r="Y147" s="51" t="str">
        <f>IF(T147="","",IF(AND(T147&lt;&gt;'Tabelas auxiliares'!$B$236,T147&lt;&gt;'Tabelas auxiliares'!$B$237),"FOLHA DE PESSOAL",IF(X147='Tabelas auxiliares'!$A$237,"CUSTEIO",IF(X147='Tabelas auxiliares'!$A$236,"INVESTIMENTO","ERRO - VERIFICAR"))))</f>
        <v>INVESTIMENTO</v>
      </c>
      <c r="Z147" s="44">
        <v>2626</v>
      </c>
      <c r="AC147" s="44">
        <v>2626</v>
      </c>
    </row>
    <row r="148" spans="1:29" x14ac:dyDescent="0.25">
      <c r="A148" t="s">
        <v>2319</v>
      </c>
      <c r="B148" s="77" t="s">
        <v>2234</v>
      </c>
      <c r="C148" s="77" t="s">
        <v>2322</v>
      </c>
      <c r="D148" t="s">
        <v>41</v>
      </c>
      <c r="E148" t="s">
        <v>118</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t="s">
        <v>944</v>
      </c>
      <c r="J148" t="s">
        <v>1037</v>
      </c>
      <c r="K148" t="s">
        <v>1043</v>
      </c>
      <c r="L148" t="s">
        <v>1039</v>
      </c>
      <c r="M148" t="s">
        <v>1044</v>
      </c>
      <c r="N148" t="s">
        <v>280</v>
      </c>
      <c r="O148" t="s">
        <v>224</v>
      </c>
      <c r="P148" t="s">
        <v>281</v>
      </c>
      <c r="Q148" t="s">
        <v>226</v>
      </c>
      <c r="R148" t="s">
        <v>222</v>
      </c>
      <c r="S148" t="s">
        <v>124</v>
      </c>
      <c r="T148" t="s">
        <v>218</v>
      </c>
      <c r="U148" t="s">
        <v>135</v>
      </c>
      <c r="V148" t="s">
        <v>2668</v>
      </c>
      <c r="W148" t="s">
        <v>2519</v>
      </c>
      <c r="X148" s="51" t="str">
        <f t="shared" si="2"/>
        <v>4</v>
      </c>
      <c r="Y148" s="51" t="str">
        <f>IF(T148="","",IF(AND(T148&lt;&gt;'Tabelas auxiliares'!$B$236,T148&lt;&gt;'Tabelas auxiliares'!$B$237),"FOLHA DE PESSOAL",IF(X148='Tabelas auxiliares'!$A$237,"CUSTEIO",IF(X148='Tabelas auxiliares'!$A$236,"INVESTIMENTO","ERRO - VERIFICAR"))))</f>
        <v>INVESTIMENTO</v>
      </c>
      <c r="Z148" s="44">
        <v>4175.22</v>
      </c>
      <c r="AC148" s="44">
        <v>4175.22</v>
      </c>
    </row>
    <row r="149" spans="1:29" x14ac:dyDescent="0.25">
      <c r="A149" t="s">
        <v>2319</v>
      </c>
      <c r="B149" s="77" t="s">
        <v>2234</v>
      </c>
      <c r="C149" s="77" t="s">
        <v>2322</v>
      </c>
      <c r="D149" t="s">
        <v>41</v>
      </c>
      <c r="E149" t="s">
        <v>118</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t="s">
        <v>944</v>
      </c>
      <c r="J149" t="s">
        <v>1037</v>
      </c>
      <c r="K149" t="s">
        <v>1045</v>
      </c>
      <c r="L149" t="s">
        <v>1039</v>
      </c>
      <c r="M149" t="s">
        <v>1046</v>
      </c>
      <c r="N149" t="s">
        <v>280</v>
      </c>
      <c r="O149" t="s">
        <v>224</v>
      </c>
      <c r="P149" t="s">
        <v>281</v>
      </c>
      <c r="Q149" t="s">
        <v>226</v>
      </c>
      <c r="R149" t="s">
        <v>222</v>
      </c>
      <c r="S149" t="s">
        <v>124</v>
      </c>
      <c r="T149" t="s">
        <v>218</v>
      </c>
      <c r="U149" t="s">
        <v>135</v>
      </c>
      <c r="V149" t="s">
        <v>2668</v>
      </c>
      <c r="W149" t="s">
        <v>2519</v>
      </c>
      <c r="X149" s="51" t="str">
        <f t="shared" si="2"/>
        <v>4</v>
      </c>
      <c r="Y149" s="51" t="str">
        <f>IF(T149="","",IF(AND(T149&lt;&gt;'Tabelas auxiliares'!$B$236,T149&lt;&gt;'Tabelas auxiliares'!$B$237),"FOLHA DE PESSOAL",IF(X149='Tabelas auxiliares'!$A$237,"CUSTEIO",IF(X149='Tabelas auxiliares'!$A$236,"INVESTIMENTO","ERRO - VERIFICAR"))))</f>
        <v>INVESTIMENTO</v>
      </c>
      <c r="Z149" s="44">
        <v>2861.46</v>
      </c>
      <c r="AB149" s="44">
        <v>2861.46</v>
      </c>
    </row>
    <row r="150" spans="1:29" x14ac:dyDescent="0.25">
      <c r="A150" t="s">
        <v>2319</v>
      </c>
      <c r="B150" s="77" t="s">
        <v>2234</v>
      </c>
      <c r="C150" s="77" t="s">
        <v>2322</v>
      </c>
      <c r="D150" t="s">
        <v>41</v>
      </c>
      <c r="E150" t="s">
        <v>118</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t="s">
        <v>944</v>
      </c>
      <c r="J150" t="s">
        <v>1037</v>
      </c>
      <c r="K150" t="s">
        <v>1047</v>
      </c>
      <c r="L150" t="s">
        <v>1039</v>
      </c>
      <c r="M150" t="s">
        <v>1048</v>
      </c>
      <c r="N150" t="s">
        <v>280</v>
      </c>
      <c r="O150" t="s">
        <v>224</v>
      </c>
      <c r="P150" t="s">
        <v>281</v>
      </c>
      <c r="Q150" t="s">
        <v>226</v>
      </c>
      <c r="R150" t="s">
        <v>222</v>
      </c>
      <c r="S150" t="s">
        <v>124</v>
      </c>
      <c r="T150" t="s">
        <v>218</v>
      </c>
      <c r="U150" t="s">
        <v>135</v>
      </c>
      <c r="V150" t="s">
        <v>2669</v>
      </c>
      <c r="W150" t="s">
        <v>2520</v>
      </c>
      <c r="X150" s="51" t="str">
        <f t="shared" si="2"/>
        <v>4</v>
      </c>
      <c r="Y150" s="51" t="str">
        <f>IF(T150="","",IF(AND(T150&lt;&gt;'Tabelas auxiliares'!$B$236,T150&lt;&gt;'Tabelas auxiliares'!$B$237),"FOLHA DE PESSOAL",IF(X150='Tabelas auxiliares'!$A$237,"CUSTEIO",IF(X150='Tabelas auxiliares'!$A$236,"INVESTIMENTO","ERRO - VERIFICAR"))))</f>
        <v>INVESTIMENTO</v>
      </c>
      <c r="Z150" s="44">
        <v>3600</v>
      </c>
      <c r="AC150" s="44">
        <v>3600</v>
      </c>
    </row>
    <row r="151" spans="1:29" x14ac:dyDescent="0.25">
      <c r="A151" t="s">
        <v>2319</v>
      </c>
      <c r="B151" s="77" t="s">
        <v>2234</v>
      </c>
      <c r="C151" s="77" t="s">
        <v>2322</v>
      </c>
      <c r="D151" t="s">
        <v>41</v>
      </c>
      <c r="E151" t="s">
        <v>118</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t="s">
        <v>944</v>
      </c>
      <c r="J151" t="s">
        <v>1037</v>
      </c>
      <c r="K151" t="s">
        <v>1049</v>
      </c>
      <c r="L151" t="s">
        <v>1039</v>
      </c>
      <c r="M151" t="s">
        <v>1050</v>
      </c>
      <c r="N151" t="s">
        <v>280</v>
      </c>
      <c r="O151" t="s">
        <v>224</v>
      </c>
      <c r="P151" t="s">
        <v>281</v>
      </c>
      <c r="Q151" t="s">
        <v>226</v>
      </c>
      <c r="R151" t="s">
        <v>222</v>
      </c>
      <c r="S151" t="s">
        <v>124</v>
      </c>
      <c r="T151" t="s">
        <v>218</v>
      </c>
      <c r="U151" t="s">
        <v>135</v>
      </c>
      <c r="V151" t="s">
        <v>2668</v>
      </c>
      <c r="W151" t="s">
        <v>2519</v>
      </c>
      <c r="X151" s="51" t="str">
        <f t="shared" si="2"/>
        <v>4</v>
      </c>
      <c r="Y151" s="51" t="str">
        <f>IF(T151="","",IF(AND(T151&lt;&gt;'Tabelas auxiliares'!$B$236,T151&lt;&gt;'Tabelas auxiliares'!$B$237),"FOLHA DE PESSOAL",IF(X151='Tabelas auxiliares'!$A$237,"CUSTEIO",IF(X151='Tabelas auxiliares'!$A$236,"INVESTIMENTO","ERRO - VERIFICAR"))))</f>
        <v>INVESTIMENTO</v>
      </c>
      <c r="Z151" s="44">
        <v>5900</v>
      </c>
      <c r="AC151" s="44">
        <v>5900</v>
      </c>
    </row>
    <row r="152" spans="1:29" x14ac:dyDescent="0.25">
      <c r="A152" t="s">
        <v>2319</v>
      </c>
      <c r="B152" s="77" t="s">
        <v>2234</v>
      </c>
      <c r="C152" s="77" t="s">
        <v>2322</v>
      </c>
      <c r="D152" t="s">
        <v>41</v>
      </c>
      <c r="E152" t="s">
        <v>118</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t="s">
        <v>944</v>
      </c>
      <c r="J152" t="s">
        <v>1037</v>
      </c>
      <c r="K152" t="s">
        <v>1051</v>
      </c>
      <c r="L152" t="s">
        <v>1039</v>
      </c>
      <c r="M152" t="s">
        <v>1052</v>
      </c>
      <c r="N152" t="s">
        <v>280</v>
      </c>
      <c r="O152" t="s">
        <v>224</v>
      </c>
      <c r="P152" t="s">
        <v>281</v>
      </c>
      <c r="Q152" t="s">
        <v>226</v>
      </c>
      <c r="R152" t="s">
        <v>222</v>
      </c>
      <c r="S152" t="s">
        <v>124</v>
      </c>
      <c r="T152" t="s">
        <v>218</v>
      </c>
      <c r="U152" t="s">
        <v>135</v>
      </c>
      <c r="V152" t="s">
        <v>2668</v>
      </c>
      <c r="W152" t="s">
        <v>2519</v>
      </c>
      <c r="X152" s="51" t="str">
        <f t="shared" si="2"/>
        <v>4</v>
      </c>
      <c r="Y152" s="51" t="str">
        <f>IF(T152="","",IF(AND(T152&lt;&gt;'Tabelas auxiliares'!$B$236,T152&lt;&gt;'Tabelas auxiliares'!$B$237),"FOLHA DE PESSOAL",IF(X152='Tabelas auxiliares'!$A$237,"CUSTEIO",IF(X152='Tabelas auxiliares'!$A$236,"INVESTIMENTO","ERRO - VERIFICAR"))))</f>
        <v>INVESTIMENTO</v>
      </c>
      <c r="Z152" s="44">
        <v>5499.99</v>
      </c>
      <c r="AC152" s="44">
        <v>5499.99</v>
      </c>
    </row>
    <row r="153" spans="1:29" x14ac:dyDescent="0.25">
      <c r="A153" t="s">
        <v>2319</v>
      </c>
      <c r="B153" s="77" t="s">
        <v>2234</v>
      </c>
      <c r="C153" s="77" t="s">
        <v>2322</v>
      </c>
      <c r="D153" t="s">
        <v>41</v>
      </c>
      <c r="E153" t="s">
        <v>118</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t="s">
        <v>1053</v>
      </c>
      <c r="J153" t="s">
        <v>1054</v>
      </c>
      <c r="K153" t="s">
        <v>1055</v>
      </c>
      <c r="L153" t="s">
        <v>1056</v>
      </c>
      <c r="M153" t="s">
        <v>1057</v>
      </c>
      <c r="N153" t="s">
        <v>280</v>
      </c>
      <c r="O153" t="s">
        <v>224</v>
      </c>
      <c r="P153" t="s">
        <v>281</v>
      </c>
      <c r="Q153" t="s">
        <v>226</v>
      </c>
      <c r="R153" t="s">
        <v>222</v>
      </c>
      <c r="S153" t="s">
        <v>124</v>
      </c>
      <c r="T153" t="s">
        <v>218</v>
      </c>
      <c r="U153" t="s">
        <v>135</v>
      </c>
      <c r="V153" t="s">
        <v>2668</v>
      </c>
      <c r="W153" t="s">
        <v>2519</v>
      </c>
      <c r="X153" s="51" t="str">
        <f t="shared" si="2"/>
        <v>4</v>
      </c>
      <c r="Y153" s="51" t="str">
        <f>IF(T153="","",IF(AND(T153&lt;&gt;'Tabelas auxiliares'!$B$236,T153&lt;&gt;'Tabelas auxiliares'!$B$237),"FOLHA DE PESSOAL",IF(X153='Tabelas auxiliares'!$A$237,"CUSTEIO",IF(X153='Tabelas auxiliares'!$A$236,"INVESTIMENTO","ERRO - VERIFICAR"))))</f>
        <v>INVESTIMENTO</v>
      </c>
      <c r="Z153" s="44">
        <v>18000</v>
      </c>
      <c r="AC153" s="44">
        <v>18000</v>
      </c>
    </row>
    <row r="154" spans="1:29" x14ac:dyDescent="0.25">
      <c r="A154" t="s">
        <v>2319</v>
      </c>
      <c r="B154" s="77" t="s">
        <v>2234</v>
      </c>
      <c r="C154" s="77" t="s">
        <v>2322</v>
      </c>
      <c r="D154" t="s">
        <v>41</v>
      </c>
      <c r="E154" t="s">
        <v>118</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t="s">
        <v>1053</v>
      </c>
      <c r="J154" t="s">
        <v>1054</v>
      </c>
      <c r="K154" t="s">
        <v>1058</v>
      </c>
      <c r="L154" t="s">
        <v>1056</v>
      </c>
      <c r="M154" t="s">
        <v>1059</v>
      </c>
      <c r="N154" t="s">
        <v>280</v>
      </c>
      <c r="O154" t="s">
        <v>224</v>
      </c>
      <c r="P154" t="s">
        <v>281</v>
      </c>
      <c r="Q154" t="s">
        <v>226</v>
      </c>
      <c r="R154" t="s">
        <v>222</v>
      </c>
      <c r="S154" t="s">
        <v>124</v>
      </c>
      <c r="T154" t="s">
        <v>218</v>
      </c>
      <c r="U154" t="s">
        <v>135</v>
      </c>
      <c r="V154" t="s">
        <v>2668</v>
      </c>
      <c r="W154" t="s">
        <v>2519</v>
      </c>
      <c r="X154" s="51" t="str">
        <f t="shared" si="2"/>
        <v>4</v>
      </c>
      <c r="Y154" s="51" t="str">
        <f>IF(T154="","",IF(AND(T154&lt;&gt;'Tabelas auxiliares'!$B$236,T154&lt;&gt;'Tabelas auxiliares'!$B$237),"FOLHA DE PESSOAL",IF(X154='Tabelas auxiliares'!$A$237,"CUSTEIO",IF(X154='Tabelas auxiliares'!$A$236,"INVESTIMENTO","ERRO - VERIFICAR"))))</f>
        <v>INVESTIMENTO</v>
      </c>
      <c r="Z154" s="44">
        <v>5350.84</v>
      </c>
      <c r="AA154" s="44">
        <v>5350.84</v>
      </c>
    </row>
    <row r="155" spans="1:29" x14ac:dyDescent="0.25">
      <c r="A155" t="s">
        <v>2319</v>
      </c>
      <c r="B155" s="77" t="s">
        <v>2234</v>
      </c>
      <c r="C155" s="77" t="s">
        <v>2322</v>
      </c>
      <c r="D155" t="s">
        <v>41</v>
      </c>
      <c r="E155" t="s">
        <v>118</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t="s">
        <v>1053</v>
      </c>
      <c r="J155" t="s">
        <v>1054</v>
      </c>
      <c r="K155" t="s">
        <v>1060</v>
      </c>
      <c r="L155" t="s">
        <v>1056</v>
      </c>
      <c r="M155" t="s">
        <v>1061</v>
      </c>
      <c r="N155" t="s">
        <v>280</v>
      </c>
      <c r="O155" t="s">
        <v>224</v>
      </c>
      <c r="P155" t="s">
        <v>281</v>
      </c>
      <c r="Q155" t="s">
        <v>226</v>
      </c>
      <c r="R155" t="s">
        <v>222</v>
      </c>
      <c r="S155" t="s">
        <v>124</v>
      </c>
      <c r="T155" t="s">
        <v>218</v>
      </c>
      <c r="U155" t="s">
        <v>135</v>
      </c>
      <c r="V155" t="s">
        <v>2668</v>
      </c>
      <c r="W155" t="s">
        <v>2519</v>
      </c>
      <c r="X155" s="51" t="str">
        <f t="shared" si="2"/>
        <v>4</v>
      </c>
      <c r="Y155" s="51" t="str">
        <f>IF(T155="","",IF(AND(T155&lt;&gt;'Tabelas auxiliares'!$B$236,T155&lt;&gt;'Tabelas auxiliares'!$B$237),"FOLHA DE PESSOAL",IF(X155='Tabelas auxiliares'!$A$237,"CUSTEIO",IF(X155='Tabelas auxiliares'!$A$236,"INVESTIMENTO","ERRO - VERIFICAR"))))</f>
        <v>INVESTIMENTO</v>
      </c>
      <c r="Z155" s="44">
        <v>17800</v>
      </c>
      <c r="AA155" s="44">
        <v>17800</v>
      </c>
    </row>
    <row r="156" spans="1:29" x14ac:dyDescent="0.25">
      <c r="A156" t="s">
        <v>2319</v>
      </c>
      <c r="B156" s="77" t="s">
        <v>2234</v>
      </c>
      <c r="C156" s="77" t="s">
        <v>2322</v>
      </c>
      <c r="D156" t="s">
        <v>41</v>
      </c>
      <c r="E156" t="s">
        <v>118</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t="s">
        <v>610</v>
      </c>
      <c r="J156" t="s">
        <v>1054</v>
      </c>
      <c r="K156" t="s">
        <v>1062</v>
      </c>
      <c r="L156" t="s">
        <v>1056</v>
      </c>
      <c r="M156" t="s">
        <v>1063</v>
      </c>
      <c r="N156" t="s">
        <v>280</v>
      </c>
      <c r="O156" t="s">
        <v>224</v>
      </c>
      <c r="P156" t="s">
        <v>281</v>
      </c>
      <c r="Q156" t="s">
        <v>226</v>
      </c>
      <c r="R156" t="s">
        <v>222</v>
      </c>
      <c r="S156" t="s">
        <v>124</v>
      </c>
      <c r="T156" t="s">
        <v>218</v>
      </c>
      <c r="U156" t="s">
        <v>135</v>
      </c>
      <c r="V156" t="s">
        <v>2668</v>
      </c>
      <c r="W156" t="s">
        <v>2519</v>
      </c>
      <c r="X156" s="51" t="str">
        <f t="shared" si="2"/>
        <v>4</v>
      </c>
      <c r="Y156" s="51" t="str">
        <f>IF(T156="","",IF(AND(T156&lt;&gt;'Tabelas auxiliares'!$B$236,T156&lt;&gt;'Tabelas auxiliares'!$B$237),"FOLHA DE PESSOAL",IF(X156='Tabelas auxiliares'!$A$237,"CUSTEIO",IF(X156='Tabelas auxiliares'!$A$236,"INVESTIMENTO","ERRO - VERIFICAR"))))</f>
        <v>INVESTIMENTO</v>
      </c>
      <c r="Z156" s="44">
        <v>24000</v>
      </c>
      <c r="AC156" s="44">
        <v>24000</v>
      </c>
    </row>
    <row r="157" spans="1:29" x14ac:dyDescent="0.25">
      <c r="A157" t="s">
        <v>2319</v>
      </c>
      <c r="B157" s="77" t="s">
        <v>2234</v>
      </c>
      <c r="C157" s="77" t="s">
        <v>2322</v>
      </c>
      <c r="D157" t="s">
        <v>45</v>
      </c>
      <c r="E157" t="s">
        <v>118</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t="s">
        <v>1064</v>
      </c>
      <c r="J157" t="s">
        <v>1065</v>
      </c>
      <c r="K157" t="s">
        <v>1066</v>
      </c>
      <c r="L157" t="s">
        <v>1067</v>
      </c>
      <c r="M157" t="s">
        <v>1068</v>
      </c>
      <c r="N157" t="s">
        <v>223</v>
      </c>
      <c r="O157" t="s">
        <v>224</v>
      </c>
      <c r="P157" t="s">
        <v>225</v>
      </c>
      <c r="Q157" t="s">
        <v>226</v>
      </c>
      <c r="R157" t="s">
        <v>222</v>
      </c>
      <c r="S157" t="s">
        <v>124</v>
      </c>
      <c r="T157" t="s">
        <v>218</v>
      </c>
      <c r="U157" t="s">
        <v>123</v>
      </c>
      <c r="V157" t="s">
        <v>2667</v>
      </c>
      <c r="W157" t="s">
        <v>2518</v>
      </c>
      <c r="X157" s="51" t="str">
        <f t="shared" si="2"/>
        <v>3</v>
      </c>
      <c r="Y157" s="51" t="str">
        <f>IF(T157="","",IF(AND(T157&lt;&gt;'Tabelas auxiliares'!$B$236,T157&lt;&gt;'Tabelas auxiliares'!$B$237),"FOLHA DE PESSOAL",IF(X157='Tabelas auxiliares'!$A$237,"CUSTEIO",IF(X157='Tabelas auxiliares'!$A$236,"INVESTIMENTO","ERRO - VERIFICAR"))))</f>
        <v>CUSTEIO</v>
      </c>
      <c r="Z157" s="44">
        <v>2452.0100000000002</v>
      </c>
      <c r="AA157" s="44">
        <v>0.01</v>
      </c>
      <c r="AC157" s="44">
        <v>2452</v>
      </c>
    </row>
    <row r="158" spans="1:29" x14ac:dyDescent="0.25">
      <c r="A158" t="s">
        <v>2319</v>
      </c>
      <c r="B158" s="77" t="s">
        <v>2234</v>
      </c>
      <c r="C158" s="77" t="s">
        <v>2322</v>
      </c>
      <c r="D158" t="s">
        <v>45</v>
      </c>
      <c r="E158" t="s">
        <v>118</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t="s">
        <v>1064</v>
      </c>
      <c r="J158" t="s">
        <v>1065</v>
      </c>
      <c r="K158" t="s">
        <v>1069</v>
      </c>
      <c r="L158" t="s">
        <v>1067</v>
      </c>
      <c r="M158" t="s">
        <v>1068</v>
      </c>
      <c r="N158" t="s">
        <v>223</v>
      </c>
      <c r="O158" t="s">
        <v>224</v>
      </c>
      <c r="P158" t="s">
        <v>225</v>
      </c>
      <c r="Q158" t="s">
        <v>226</v>
      </c>
      <c r="R158" t="s">
        <v>222</v>
      </c>
      <c r="S158" t="s">
        <v>124</v>
      </c>
      <c r="T158" t="s">
        <v>218</v>
      </c>
      <c r="U158" t="s">
        <v>123</v>
      </c>
      <c r="V158" t="s">
        <v>2627</v>
      </c>
      <c r="W158" t="s">
        <v>2484</v>
      </c>
      <c r="X158" s="51" t="str">
        <f t="shared" si="2"/>
        <v>3</v>
      </c>
      <c r="Y158" s="51" t="str">
        <f>IF(T158="","",IF(AND(T158&lt;&gt;'Tabelas auxiliares'!$B$236,T158&lt;&gt;'Tabelas auxiliares'!$B$237),"FOLHA DE PESSOAL",IF(X158='Tabelas auxiliares'!$A$237,"CUSTEIO",IF(X158='Tabelas auxiliares'!$A$236,"INVESTIMENTO","ERRO - VERIFICAR"))))</f>
        <v>CUSTEIO</v>
      </c>
      <c r="Z158" s="44">
        <v>1469</v>
      </c>
      <c r="AC158" s="44">
        <v>1469</v>
      </c>
    </row>
    <row r="159" spans="1:29" x14ac:dyDescent="0.25">
      <c r="A159" t="s">
        <v>2319</v>
      </c>
      <c r="B159" s="77" t="s">
        <v>2234</v>
      </c>
      <c r="C159" s="77" t="s">
        <v>2322</v>
      </c>
      <c r="D159" t="s">
        <v>45</v>
      </c>
      <c r="E159" t="s">
        <v>118</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t="s">
        <v>713</v>
      </c>
      <c r="J159" t="s">
        <v>1070</v>
      </c>
      <c r="K159" t="s">
        <v>1071</v>
      </c>
      <c r="L159" t="s">
        <v>1072</v>
      </c>
      <c r="M159" t="s">
        <v>1073</v>
      </c>
      <c r="N159" t="s">
        <v>280</v>
      </c>
      <c r="O159" t="s">
        <v>224</v>
      </c>
      <c r="P159" t="s">
        <v>281</v>
      </c>
      <c r="Q159" t="s">
        <v>226</v>
      </c>
      <c r="R159" t="s">
        <v>222</v>
      </c>
      <c r="S159" t="s">
        <v>124</v>
      </c>
      <c r="T159" t="s">
        <v>218</v>
      </c>
      <c r="U159" t="s">
        <v>135</v>
      </c>
      <c r="V159" t="s">
        <v>2670</v>
      </c>
      <c r="W159" t="s">
        <v>2521</v>
      </c>
      <c r="X159" s="51" t="str">
        <f t="shared" si="2"/>
        <v>4</v>
      </c>
      <c r="Y159" s="51" t="str">
        <f>IF(T159="","",IF(AND(T159&lt;&gt;'Tabelas auxiliares'!$B$236,T159&lt;&gt;'Tabelas auxiliares'!$B$237),"FOLHA DE PESSOAL",IF(X159='Tabelas auxiliares'!$A$237,"CUSTEIO",IF(X159='Tabelas auxiliares'!$A$236,"INVESTIMENTO","ERRO - VERIFICAR"))))</f>
        <v>INVESTIMENTO</v>
      </c>
      <c r="Z159" s="44">
        <v>11865.32</v>
      </c>
      <c r="AA159" s="44">
        <v>11865.32</v>
      </c>
    </row>
    <row r="160" spans="1:29" x14ac:dyDescent="0.25">
      <c r="A160" t="s">
        <v>2319</v>
      </c>
      <c r="B160" s="77" t="s">
        <v>2234</v>
      </c>
      <c r="C160" s="77" t="s">
        <v>2322</v>
      </c>
      <c r="D160" t="s">
        <v>49</v>
      </c>
      <c r="E160" t="s">
        <v>118</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t="s">
        <v>1014</v>
      </c>
      <c r="J160" t="s">
        <v>1074</v>
      </c>
      <c r="K160" t="s">
        <v>1075</v>
      </c>
      <c r="L160" t="s">
        <v>1076</v>
      </c>
      <c r="M160" t="s">
        <v>1077</v>
      </c>
      <c r="N160" t="s">
        <v>280</v>
      </c>
      <c r="O160" t="s">
        <v>224</v>
      </c>
      <c r="P160" t="s">
        <v>281</v>
      </c>
      <c r="Q160" t="s">
        <v>226</v>
      </c>
      <c r="R160" t="s">
        <v>222</v>
      </c>
      <c r="S160" t="s">
        <v>124</v>
      </c>
      <c r="T160" t="s">
        <v>218</v>
      </c>
      <c r="U160" t="s">
        <v>135</v>
      </c>
      <c r="V160" t="s">
        <v>2668</v>
      </c>
      <c r="W160" t="s">
        <v>2519</v>
      </c>
      <c r="X160" s="51" t="str">
        <f t="shared" si="2"/>
        <v>4</v>
      </c>
      <c r="Y160" s="51" t="str">
        <f>IF(T160="","",IF(AND(T160&lt;&gt;'Tabelas auxiliares'!$B$236,T160&lt;&gt;'Tabelas auxiliares'!$B$237),"FOLHA DE PESSOAL",IF(X160='Tabelas auxiliares'!$A$237,"CUSTEIO",IF(X160='Tabelas auxiliares'!$A$236,"INVESTIMENTO","ERRO - VERIFICAR"))))</f>
        <v>INVESTIMENTO</v>
      </c>
      <c r="Z160" s="44">
        <v>74366</v>
      </c>
      <c r="AA160" s="44">
        <v>74366</v>
      </c>
    </row>
    <row r="161" spans="1:29" x14ac:dyDescent="0.25">
      <c r="A161" t="s">
        <v>2319</v>
      </c>
      <c r="B161" s="77" t="s">
        <v>2234</v>
      </c>
      <c r="C161" s="77" t="s">
        <v>2322</v>
      </c>
      <c r="D161" t="s">
        <v>49</v>
      </c>
      <c r="E161" t="s">
        <v>118</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t="s">
        <v>1053</v>
      </c>
      <c r="J161" t="s">
        <v>1078</v>
      </c>
      <c r="K161" t="s">
        <v>1079</v>
      </c>
      <c r="L161" t="s">
        <v>1080</v>
      </c>
      <c r="M161" t="s">
        <v>1081</v>
      </c>
      <c r="N161" t="s">
        <v>280</v>
      </c>
      <c r="O161" t="s">
        <v>224</v>
      </c>
      <c r="P161" t="s">
        <v>281</v>
      </c>
      <c r="Q161" t="s">
        <v>226</v>
      </c>
      <c r="R161" t="s">
        <v>222</v>
      </c>
      <c r="S161" t="s">
        <v>124</v>
      </c>
      <c r="T161" t="s">
        <v>218</v>
      </c>
      <c r="U161" t="s">
        <v>135</v>
      </c>
      <c r="V161" t="s">
        <v>2570</v>
      </c>
      <c r="W161" t="s">
        <v>2446</v>
      </c>
      <c r="X161" s="51" t="str">
        <f t="shared" si="2"/>
        <v>4</v>
      </c>
      <c r="Y161" s="51" t="str">
        <f>IF(T161="","",IF(AND(T161&lt;&gt;'Tabelas auxiliares'!$B$236,T161&lt;&gt;'Tabelas auxiliares'!$B$237),"FOLHA DE PESSOAL",IF(X161='Tabelas auxiliares'!$A$237,"CUSTEIO",IF(X161='Tabelas auxiliares'!$A$236,"INVESTIMENTO","ERRO - VERIFICAR"))))</f>
        <v>INVESTIMENTO</v>
      </c>
      <c r="Z161" s="44">
        <v>149435</v>
      </c>
      <c r="AC161" s="44">
        <v>149435</v>
      </c>
    </row>
    <row r="162" spans="1:29" x14ac:dyDescent="0.25">
      <c r="A162" t="s">
        <v>2319</v>
      </c>
      <c r="B162" s="77" t="s">
        <v>2234</v>
      </c>
      <c r="C162" s="77" t="s">
        <v>2322</v>
      </c>
      <c r="D162" t="s">
        <v>53</v>
      </c>
      <c r="E162" t="s">
        <v>118</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t="s">
        <v>1082</v>
      </c>
      <c r="J162" t="s">
        <v>1083</v>
      </c>
      <c r="K162" t="s">
        <v>1084</v>
      </c>
      <c r="L162" t="s">
        <v>1085</v>
      </c>
      <c r="M162" t="s">
        <v>1086</v>
      </c>
      <c r="N162" t="s">
        <v>280</v>
      </c>
      <c r="O162" t="s">
        <v>224</v>
      </c>
      <c r="P162" t="s">
        <v>281</v>
      </c>
      <c r="Q162" t="s">
        <v>226</v>
      </c>
      <c r="R162" t="s">
        <v>222</v>
      </c>
      <c r="S162" t="s">
        <v>124</v>
      </c>
      <c r="T162" t="s">
        <v>218</v>
      </c>
      <c r="U162" t="s">
        <v>135</v>
      </c>
      <c r="V162" t="s">
        <v>2669</v>
      </c>
      <c r="W162" t="s">
        <v>2520</v>
      </c>
      <c r="X162" s="51" t="str">
        <f t="shared" si="2"/>
        <v>4</v>
      </c>
      <c r="Y162" s="51" t="str">
        <f>IF(T162="","",IF(AND(T162&lt;&gt;'Tabelas auxiliares'!$B$236,T162&lt;&gt;'Tabelas auxiliares'!$B$237),"FOLHA DE PESSOAL",IF(X162='Tabelas auxiliares'!$A$237,"CUSTEIO",IF(X162='Tabelas auxiliares'!$A$236,"INVESTIMENTO","ERRO - VERIFICAR"))))</f>
        <v>INVESTIMENTO</v>
      </c>
      <c r="Z162" s="44">
        <v>19399.95</v>
      </c>
      <c r="AC162" s="44">
        <v>19399.95</v>
      </c>
    </row>
    <row r="163" spans="1:29" x14ac:dyDescent="0.25">
      <c r="A163" t="s">
        <v>2319</v>
      </c>
      <c r="B163" s="77" t="s">
        <v>2234</v>
      </c>
      <c r="C163" s="77" t="s">
        <v>2322</v>
      </c>
      <c r="D163" t="s">
        <v>73</v>
      </c>
      <c r="E163" t="s">
        <v>118</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t="s">
        <v>713</v>
      </c>
      <c r="J163" t="s">
        <v>1070</v>
      </c>
      <c r="K163" t="s">
        <v>1087</v>
      </c>
      <c r="L163" t="s">
        <v>1072</v>
      </c>
      <c r="M163" t="s">
        <v>1073</v>
      </c>
      <c r="N163" t="s">
        <v>280</v>
      </c>
      <c r="O163" t="s">
        <v>224</v>
      </c>
      <c r="P163" t="s">
        <v>281</v>
      </c>
      <c r="Q163" t="s">
        <v>226</v>
      </c>
      <c r="R163" t="s">
        <v>222</v>
      </c>
      <c r="S163" t="s">
        <v>124</v>
      </c>
      <c r="T163" t="s">
        <v>218</v>
      </c>
      <c r="U163" t="s">
        <v>135</v>
      </c>
      <c r="V163" t="s">
        <v>2670</v>
      </c>
      <c r="W163" t="s">
        <v>2521</v>
      </c>
      <c r="X163" s="51" t="str">
        <f t="shared" si="2"/>
        <v>4</v>
      </c>
      <c r="Y163" s="51" t="str">
        <f>IF(T163="","",IF(AND(T163&lt;&gt;'Tabelas auxiliares'!$B$236,T163&lt;&gt;'Tabelas auxiliares'!$B$237),"FOLHA DE PESSOAL",IF(X163='Tabelas auxiliares'!$A$237,"CUSTEIO",IF(X163='Tabelas auxiliares'!$A$236,"INVESTIMENTO","ERRO - VERIFICAR"))))</f>
        <v>INVESTIMENTO</v>
      </c>
      <c r="Z163" s="44">
        <v>11865.32</v>
      </c>
      <c r="AA163" s="44">
        <v>11865.32</v>
      </c>
    </row>
    <row r="164" spans="1:29" x14ac:dyDescent="0.25">
      <c r="A164" t="s">
        <v>2319</v>
      </c>
      <c r="B164" s="77" t="s">
        <v>2234</v>
      </c>
      <c r="C164" s="77" t="s">
        <v>2322</v>
      </c>
      <c r="D164" t="s">
        <v>83</v>
      </c>
      <c r="E164" t="s">
        <v>118</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t="s">
        <v>912</v>
      </c>
      <c r="J164" t="s">
        <v>1088</v>
      </c>
      <c r="K164" t="s">
        <v>1089</v>
      </c>
      <c r="L164" t="s">
        <v>1090</v>
      </c>
      <c r="M164" t="s">
        <v>1091</v>
      </c>
      <c r="N164" t="s">
        <v>280</v>
      </c>
      <c r="O164" t="s">
        <v>224</v>
      </c>
      <c r="P164" t="s">
        <v>281</v>
      </c>
      <c r="Q164" t="s">
        <v>226</v>
      </c>
      <c r="R164" t="s">
        <v>222</v>
      </c>
      <c r="S164" t="s">
        <v>1092</v>
      </c>
      <c r="T164" t="s">
        <v>218</v>
      </c>
      <c r="U164" t="s">
        <v>135</v>
      </c>
      <c r="V164" t="s">
        <v>2670</v>
      </c>
      <c r="W164" t="s">
        <v>2521</v>
      </c>
      <c r="X164" s="51" t="str">
        <f t="shared" si="2"/>
        <v>4</v>
      </c>
      <c r="Y164" s="51" t="str">
        <f>IF(T164="","",IF(AND(T164&lt;&gt;'Tabelas auxiliares'!$B$236,T164&lt;&gt;'Tabelas auxiliares'!$B$237),"FOLHA DE PESSOAL",IF(X164='Tabelas auxiliares'!$A$237,"CUSTEIO",IF(X164='Tabelas auxiliares'!$A$236,"INVESTIMENTO","ERRO - VERIFICAR"))))</f>
        <v>INVESTIMENTO</v>
      </c>
      <c r="Z164" s="44">
        <v>0.03</v>
      </c>
      <c r="AA164" s="44">
        <v>0.03</v>
      </c>
    </row>
    <row r="165" spans="1:29" x14ac:dyDescent="0.25">
      <c r="A165" t="s">
        <v>2319</v>
      </c>
      <c r="B165" s="77" t="s">
        <v>2234</v>
      </c>
      <c r="C165" s="77" t="s">
        <v>2322</v>
      </c>
      <c r="D165" t="s">
        <v>83</v>
      </c>
      <c r="E165" t="s">
        <v>118</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t="s">
        <v>1053</v>
      </c>
      <c r="J165" t="s">
        <v>1093</v>
      </c>
      <c r="K165" t="s">
        <v>1094</v>
      </c>
      <c r="L165" t="s">
        <v>1095</v>
      </c>
      <c r="M165" t="s">
        <v>1096</v>
      </c>
      <c r="N165" t="s">
        <v>280</v>
      </c>
      <c r="O165" t="s">
        <v>224</v>
      </c>
      <c r="P165" t="s">
        <v>281</v>
      </c>
      <c r="Q165" t="s">
        <v>226</v>
      </c>
      <c r="R165" t="s">
        <v>222</v>
      </c>
      <c r="S165" t="s">
        <v>124</v>
      </c>
      <c r="T165" t="s">
        <v>218</v>
      </c>
      <c r="U165" t="s">
        <v>135</v>
      </c>
      <c r="V165" t="s">
        <v>2670</v>
      </c>
      <c r="W165" t="s">
        <v>2521</v>
      </c>
      <c r="X165" s="51" t="str">
        <f t="shared" si="2"/>
        <v>4</v>
      </c>
      <c r="Y165" s="51" t="str">
        <f>IF(T165="","",IF(AND(T165&lt;&gt;'Tabelas auxiliares'!$B$236,T165&lt;&gt;'Tabelas auxiliares'!$B$237),"FOLHA DE PESSOAL",IF(X165='Tabelas auxiliares'!$A$237,"CUSTEIO",IF(X165='Tabelas auxiliares'!$A$236,"INVESTIMENTO","ERRO - VERIFICAR"))))</f>
        <v>INVESTIMENTO</v>
      </c>
      <c r="Z165" s="44">
        <v>9100</v>
      </c>
      <c r="AC165" s="44">
        <v>9100</v>
      </c>
    </row>
    <row r="166" spans="1:29" x14ac:dyDescent="0.25">
      <c r="A166" t="s">
        <v>2319</v>
      </c>
      <c r="B166" s="77" t="s">
        <v>2234</v>
      </c>
      <c r="C166" s="77" t="s">
        <v>2322</v>
      </c>
      <c r="D166" t="s">
        <v>83</v>
      </c>
      <c r="E166" t="s">
        <v>118</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t="s">
        <v>1097</v>
      </c>
      <c r="J166" t="s">
        <v>1093</v>
      </c>
      <c r="K166" t="s">
        <v>1098</v>
      </c>
      <c r="L166" t="s">
        <v>1095</v>
      </c>
      <c r="M166" t="s">
        <v>1099</v>
      </c>
      <c r="N166" t="s">
        <v>280</v>
      </c>
      <c r="O166" t="s">
        <v>224</v>
      </c>
      <c r="P166" t="s">
        <v>281</v>
      </c>
      <c r="Q166" t="s">
        <v>226</v>
      </c>
      <c r="R166" t="s">
        <v>222</v>
      </c>
      <c r="S166" t="s">
        <v>124</v>
      </c>
      <c r="T166" t="s">
        <v>218</v>
      </c>
      <c r="U166" t="s">
        <v>135</v>
      </c>
      <c r="V166" t="s">
        <v>2670</v>
      </c>
      <c r="W166" t="s">
        <v>2521</v>
      </c>
      <c r="X166" s="51" t="str">
        <f t="shared" si="2"/>
        <v>4</v>
      </c>
      <c r="Y166" s="51" t="str">
        <f>IF(T166="","",IF(AND(T166&lt;&gt;'Tabelas auxiliares'!$B$236,T166&lt;&gt;'Tabelas auxiliares'!$B$237),"FOLHA DE PESSOAL",IF(X166='Tabelas auxiliares'!$A$237,"CUSTEIO",IF(X166='Tabelas auxiliares'!$A$236,"INVESTIMENTO","ERRO - VERIFICAR"))))</f>
        <v>INVESTIMENTO</v>
      </c>
      <c r="Z166" s="44">
        <v>180196.05</v>
      </c>
      <c r="AA166" s="44">
        <v>180196.05</v>
      </c>
    </row>
    <row r="167" spans="1:29" x14ac:dyDescent="0.25">
      <c r="A167" t="s">
        <v>2319</v>
      </c>
      <c r="B167" s="77" t="s">
        <v>2234</v>
      </c>
      <c r="C167" s="77" t="s">
        <v>2320</v>
      </c>
      <c r="D167" t="s">
        <v>15</v>
      </c>
      <c r="E167" t="s">
        <v>118</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t="s">
        <v>1100</v>
      </c>
      <c r="J167" t="s">
        <v>1101</v>
      </c>
      <c r="K167" t="s">
        <v>1102</v>
      </c>
      <c r="L167" t="s">
        <v>1103</v>
      </c>
      <c r="M167" t="s">
        <v>1104</v>
      </c>
      <c r="N167" t="s">
        <v>280</v>
      </c>
      <c r="O167" t="s">
        <v>224</v>
      </c>
      <c r="P167" t="s">
        <v>281</v>
      </c>
      <c r="Q167" t="s">
        <v>226</v>
      </c>
      <c r="R167" t="s">
        <v>222</v>
      </c>
      <c r="S167" t="s">
        <v>124</v>
      </c>
      <c r="T167" t="s">
        <v>218</v>
      </c>
      <c r="U167" t="s">
        <v>135</v>
      </c>
      <c r="V167" t="s">
        <v>2669</v>
      </c>
      <c r="W167" t="s">
        <v>2520</v>
      </c>
      <c r="X167" s="51" t="str">
        <f t="shared" si="2"/>
        <v>4</v>
      </c>
      <c r="Y167" s="51" t="str">
        <f>IF(T167="","",IF(AND(T167&lt;&gt;'Tabelas auxiliares'!$B$236,T167&lt;&gt;'Tabelas auxiliares'!$B$237),"FOLHA DE PESSOAL",IF(X167='Tabelas auxiliares'!$A$237,"CUSTEIO",IF(X167='Tabelas auxiliares'!$A$236,"INVESTIMENTO","ERRO - VERIFICAR"))))</f>
        <v>INVESTIMENTO</v>
      </c>
      <c r="Z167" s="44">
        <v>25205.03</v>
      </c>
      <c r="AA167" s="44">
        <v>25205.03</v>
      </c>
    </row>
    <row r="168" spans="1:29" x14ac:dyDescent="0.25">
      <c r="A168" t="s">
        <v>2319</v>
      </c>
      <c r="B168" s="77" t="s">
        <v>2237</v>
      </c>
      <c r="C168" s="77" t="s">
        <v>2322</v>
      </c>
      <c r="D168" t="s">
        <v>17</v>
      </c>
      <c r="E168" t="s">
        <v>118</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t="s">
        <v>1105</v>
      </c>
      <c r="J168" t="s">
        <v>1106</v>
      </c>
      <c r="K168" t="s">
        <v>1107</v>
      </c>
      <c r="L168" t="s">
        <v>1108</v>
      </c>
      <c r="M168" t="s">
        <v>1109</v>
      </c>
      <c r="N168" t="s">
        <v>223</v>
      </c>
      <c r="O168" t="s">
        <v>224</v>
      </c>
      <c r="P168" t="s">
        <v>225</v>
      </c>
      <c r="Q168" t="s">
        <v>226</v>
      </c>
      <c r="R168" t="s">
        <v>222</v>
      </c>
      <c r="S168" t="s">
        <v>124</v>
      </c>
      <c r="T168" t="s">
        <v>218</v>
      </c>
      <c r="U168" t="s">
        <v>123</v>
      </c>
      <c r="V168" t="s">
        <v>2671</v>
      </c>
      <c r="W168" t="s">
        <v>2522</v>
      </c>
      <c r="X168" s="51" t="str">
        <f t="shared" si="2"/>
        <v>3</v>
      </c>
      <c r="Y168" s="51" t="str">
        <f>IF(T168="","",IF(AND(T168&lt;&gt;'Tabelas auxiliares'!$B$236,T168&lt;&gt;'Tabelas auxiliares'!$B$237),"FOLHA DE PESSOAL",IF(X168='Tabelas auxiliares'!$A$237,"CUSTEIO",IF(X168='Tabelas auxiliares'!$A$236,"INVESTIMENTO","ERRO - VERIFICAR"))))</f>
        <v>CUSTEIO</v>
      </c>
      <c r="Z168" s="44">
        <v>498.99</v>
      </c>
      <c r="AA168" s="44">
        <v>498.99</v>
      </c>
    </row>
    <row r="169" spans="1:29" x14ac:dyDescent="0.25">
      <c r="A169" t="s">
        <v>2319</v>
      </c>
      <c r="B169" s="77" t="s">
        <v>2237</v>
      </c>
      <c r="C169" s="77" t="s">
        <v>2322</v>
      </c>
      <c r="D169" t="s">
        <v>35</v>
      </c>
      <c r="E169" t="s">
        <v>118</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t="s">
        <v>1110</v>
      </c>
      <c r="J169" t="s">
        <v>1111</v>
      </c>
      <c r="K169" t="s">
        <v>1112</v>
      </c>
      <c r="L169" t="s">
        <v>1113</v>
      </c>
      <c r="M169" t="s">
        <v>1114</v>
      </c>
      <c r="N169" t="s">
        <v>223</v>
      </c>
      <c r="O169" t="s">
        <v>224</v>
      </c>
      <c r="P169" t="s">
        <v>225</v>
      </c>
      <c r="Q169" t="s">
        <v>226</v>
      </c>
      <c r="R169" t="s">
        <v>222</v>
      </c>
      <c r="S169" t="s">
        <v>124</v>
      </c>
      <c r="T169" t="s">
        <v>218</v>
      </c>
      <c r="U169" t="s">
        <v>123</v>
      </c>
      <c r="V169" t="s">
        <v>2672</v>
      </c>
      <c r="W169" t="s">
        <v>2523</v>
      </c>
      <c r="X169" s="51" t="str">
        <f t="shared" si="2"/>
        <v>3</v>
      </c>
      <c r="Y169" s="51" t="str">
        <f>IF(T169="","",IF(AND(T169&lt;&gt;'Tabelas auxiliares'!$B$236,T169&lt;&gt;'Tabelas auxiliares'!$B$237),"FOLHA DE PESSOAL",IF(X169='Tabelas auxiliares'!$A$237,"CUSTEIO",IF(X169='Tabelas auxiliares'!$A$236,"INVESTIMENTO","ERRO - VERIFICAR"))))</f>
        <v>CUSTEIO</v>
      </c>
      <c r="Z169" s="44">
        <v>2582.71</v>
      </c>
      <c r="AA169" s="44">
        <v>2293.71</v>
      </c>
      <c r="AC169" s="44">
        <v>289</v>
      </c>
    </row>
    <row r="170" spans="1:29" x14ac:dyDescent="0.25">
      <c r="A170" t="s">
        <v>2319</v>
      </c>
      <c r="B170" s="77" t="s">
        <v>2237</v>
      </c>
      <c r="C170" s="77" t="s">
        <v>2322</v>
      </c>
      <c r="D170" t="s">
        <v>35</v>
      </c>
      <c r="E170" t="s">
        <v>118</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t="s">
        <v>1115</v>
      </c>
      <c r="J170" t="s">
        <v>1116</v>
      </c>
      <c r="K170" t="s">
        <v>1117</v>
      </c>
      <c r="L170" t="s">
        <v>1118</v>
      </c>
      <c r="M170" t="s">
        <v>1114</v>
      </c>
      <c r="N170" t="s">
        <v>223</v>
      </c>
      <c r="O170" t="s">
        <v>224</v>
      </c>
      <c r="P170" t="s">
        <v>225</v>
      </c>
      <c r="Q170" t="s">
        <v>226</v>
      </c>
      <c r="R170" t="s">
        <v>222</v>
      </c>
      <c r="S170" t="s">
        <v>124</v>
      </c>
      <c r="T170" t="s">
        <v>218</v>
      </c>
      <c r="U170" t="s">
        <v>123</v>
      </c>
      <c r="V170" t="s">
        <v>2672</v>
      </c>
      <c r="W170" t="s">
        <v>2523</v>
      </c>
      <c r="X170" s="51" t="str">
        <f t="shared" si="2"/>
        <v>3</v>
      </c>
      <c r="Y170" s="51" t="str">
        <f>IF(T170="","",IF(AND(T170&lt;&gt;'Tabelas auxiliares'!$B$236,T170&lt;&gt;'Tabelas auxiliares'!$B$237),"FOLHA DE PESSOAL",IF(X170='Tabelas auxiliares'!$A$237,"CUSTEIO",IF(X170='Tabelas auxiliares'!$A$236,"INVESTIMENTO","ERRO - VERIFICAR"))))</f>
        <v>CUSTEIO</v>
      </c>
      <c r="Z170" s="44">
        <v>3401.77</v>
      </c>
      <c r="AA170" s="44">
        <v>3401.77</v>
      </c>
    </row>
    <row r="171" spans="1:29" x14ac:dyDescent="0.25">
      <c r="A171" t="s">
        <v>2319</v>
      </c>
      <c r="B171" s="77" t="s">
        <v>2237</v>
      </c>
      <c r="C171" s="77" t="s">
        <v>2322</v>
      </c>
      <c r="D171" t="s">
        <v>35</v>
      </c>
      <c r="E171" t="s">
        <v>118</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t="s">
        <v>1119</v>
      </c>
      <c r="J171" t="s">
        <v>1116</v>
      </c>
      <c r="K171" t="s">
        <v>1120</v>
      </c>
      <c r="L171" t="s">
        <v>1118</v>
      </c>
      <c r="M171" t="s">
        <v>1114</v>
      </c>
      <c r="N171" t="s">
        <v>223</v>
      </c>
      <c r="O171" t="s">
        <v>224</v>
      </c>
      <c r="P171" t="s">
        <v>225</v>
      </c>
      <c r="Q171" t="s">
        <v>226</v>
      </c>
      <c r="R171" t="s">
        <v>222</v>
      </c>
      <c r="S171" t="s">
        <v>124</v>
      </c>
      <c r="T171" t="s">
        <v>218</v>
      </c>
      <c r="U171" t="s">
        <v>123</v>
      </c>
      <c r="V171" t="s">
        <v>2672</v>
      </c>
      <c r="W171" t="s">
        <v>2523</v>
      </c>
      <c r="X171" s="51" t="str">
        <f t="shared" si="2"/>
        <v>3</v>
      </c>
      <c r="Y171" s="51" t="str">
        <f>IF(T171="","",IF(AND(T171&lt;&gt;'Tabelas auxiliares'!$B$236,T171&lt;&gt;'Tabelas auxiliares'!$B$237),"FOLHA DE PESSOAL",IF(X171='Tabelas auxiliares'!$A$237,"CUSTEIO",IF(X171='Tabelas auxiliares'!$A$236,"INVESTIMENTO","ERRO - VERIFICAR"))))</f>
        <v>CUSTEIO</v>
      </c>
      <c r="Z171" s="44">
        <v>283.48</v>
      </c>
      <c r="AA171" s="44">
        <v>283.48</v>
      </c>
    </row>
    <row r="172" spans="1:29" x14ac:dyDescent="0.25">
      <c r="A172" t="s">
        <v>2319</v>
      </c>
      <c r="B172" s="77" t="s">
        <v>2237</v>
      </c>
      <c r="C172" s="77" t="s">
        <v>2322</v>
      </c>
      <c r="D172" t="s">
        <v>55</v>
      </c>
      <c r="E172" t="s">
        <v>118</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t="s">
        <v>1082</v>
      </c>
      <c r="J172" t="s">
        <v>1121</v>
      </c>
      <c r="K172" t="s">
        <v>1122</v>
      </c>
      <c r="L172" t="s">
        <v>1123</v>
      </c>
      <c r="M172" t="s">
        <v>1124</v>
      </c>
      <c r="N172" t="s">
        <v>223</v>
      </c>
      <c r="O172" t="s">
        <v>224</v>
      </c>
      <c r="P172" t="s">
        <v>225</v>
      </c>
      <c r="Q172" t="s">
        <v>226</v>
      </c>
      <c r="R172" t="s">
        <v>222</v>
      </c>
      <c r="S172" t="s">
        <v>124</v>
      </c>
      <c r="T172" t="s">
        <v>218</v>
      </c>
      <c r="U172" t="s">
        <v>123</v>
      </c>
      <c r="V172" t="s">
        <v>2648</v>
      </c>
      <c r="W172" t="s">
        <v>2508</v>
      </c>
      <c r="X172" s="51" t="str">
        <f t="shared" si="2"/>
        <v>3</v>
      </c>
      <c r="Y172" s="51" t="str">
        <f>IF(T172="","",IF(AND(T172&lt;&gt;'Tabelas auxiliares'!$B$236,T172&lt;&gt;'Tabelas auxiliares'!$B$237),"FOLHA DE PESSOAL",IF(X172='Tabelas auxiliares'!$A$237,"CUSTEIO",IF(X172='Tabelas auxiliares'!$A$236,"INVESTIMENTO","ERRO - VERIFICAR"))))</f>
        <v>CUSTEIO</v>
      </c>
      <c r="Z172" s="44">
        <v>2053.8000000000002</v>
      </c>
      <c r="AA172" s="44">
        <v>880.2</v>
      </c>
      <c r="AC172" s="44">
        <v>1173.5999999999999</v>
      </c>
    </row>
    <row r="173" spans="1:29" x14ac:dyDescent="0.25">
      <c r="A173" t="s">
        <v>2319</v>
      </c>
      <c r="B173" s="77" t="s">
        <v>2237</v>
      </c>
      <c r="C173" s="77" t="s">
        <v>2322</v>
      </c>
      <c r="D173" t="s">
        <v>55</v>
      </c>
      <c r="E173" t="s">
        <v>118</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t="s">
        <v>1125</v>
      </c>
      <c r="J173" t="s">
        <v>1126</v>
      </c>
      <c r="K173" t="s">
        <v>1127</v>
      </c>
      <c r="L173" t="s">
        <v>1128</v>
      </c>
      <c r="M173" t="s">
        <v>1129</v>
      </c>
      <c r="N173" t="s">
        <v>223</v>
      </c>
      <c r="O173" t="s">
        <v>224</v>
      </c>
      <c r="P173" t="s">
        <v>225</v>
      </c>
      <c r="Q173" t="s">
        <v>226</v>
      </c>
      <c r="R173" t="s">
        <v>222</v>
      </c>
      <c r="S173" t="s">
        <v>124</v>
      </c>
      <c r="T173" t="s">
        <v>218</v>
      </c>
      <c r="U173" t="s">
        <v>123</v>
      </c>
      <c r="V173" t="s">
        <v>2673</v>
      </c>
      <c r="W173" t="s">
        <v>2524</v>
      </c>
      <c r="X173" s="51" t="str">
        <f t="shared" si="2"/>
        <v>3</v>
      </c>
      <c r="Y173" s="51" t="str">
        <f>IF(T173="","",IF(AND(T173&lt;&gt;'Tabelas auxiliares'!$B$236,T173&lt;&gt;'Tabelas auxiliares'!$B$237),"FOLHA DE PESSOAL",IF(X173='Tabelas auxiliares'!$A$237,"CUSTEIO",IF(X173='Tabelas auxiliares'!$A$236,"INVESTIMENTO","ERRO - VERIFICAR"))))</f>
        <v>CUSTEIO</v>
      </c>
      <c r="Z173" s="44">
        <v>1690</v>
      </c>
      <c r="AA173" s="44">
        <v>1690</v>
      </c>
    </row>
    <row r="174" spans="1:29" x14ac:dyDescent="0.25">
      <c r="A174" t="s">
        <v>2319</v>
      </c>
      <c r="B174" s="77" t="s">
        <v>2237</v>
      </c>
      <c r="C174" s="77" t="s">
        <v>2322</v>
      </c>
      <c r="D174" t="s">
        <v>59</v>
      </c>
      <c r="E174" t="s">
        <v>118</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t="s">
        <v>1130</v>
      </c>
      <c r="J174" t="s">
        <v>1131</v>
      </c>
      <c r="K174" t="s">
        <v>1132</v>
      </c>
      <c r="L174" t="s">
        <v>1133</v>
      </c>
      <c r="M174" t="s">
        <v>1134</v>
      </c>
      <c r="N174" t="s">
        <v>223</v>
      </c>
      <c r="O174" t="s">
        <v>224</v>
      </c>
      <c r="P174" t="s">
        <v>225</v>
      </c>
      <c r="Q174" t="s">
        <v>226</v>
      </c>
      <c r="R174" t="s">
        <v>222</v>
      </c>
      <c r="S174" t="s">
        <v>124</v>
      </c>
      <c r="T174" t="s">
        <v>218</v>
      </c>
      <c r="U174" t="s">
        <v>123</v>
      </c>
      <c r="V174" t="s">
        <v>2674</v>
      </c>
      <c r="W174" t="s">
        <v>2525</v>
      </c>
      <c r="X174" s="51" t="str">
        <f t="shared" si="2"/>
        <v>3</v>
      </c>
      <c r="Y174" s="51" t="str">
        <f>IF(T174="","",IF(AND(T174&lt;&gt;'Tabelas auxiliares'!$B$236,T174&lt;&gt;'Tabelas auxiliares'!$B$237),"FOLHA DE PESSOAL",IF(X174='Tabelas auxiliares'!$A$237,"CUSTEIO",IF(X174='Tabelas auxiliares'!$A$236,"INVESTIMENTO","ERRO - VERIFICAR"))))</f>
        <v>CUSTEIO</v>
      </c>
      <c r="Z174" s="44">
        <v>0.1</v>
      </c>
      <c r="AA174" s="44">
        <v>0.1</v>
      </c>
    </row>
    <row r="175" spans="1:29" x14ac:dyDescent="0.25">
      <c r="A175" t="s">
        <v>2319</v>
      </c>
      <c r="B175" s="77" t="s">
        <v>2237</v>
      </c>
      <c r="C175" s="77" t="s">
        <v>2322</v>
      </c>
      <c r="D175" t="s">
        <v>59</v>
      </c>
      <c r="E175" t="s">
        <v>118</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t="s">
        <v>984</v>
      </c>
      <c r="J175" t="s">
        <v>1131</v>
      </c>
      <c r="K175" t="s">
        <v>1135</v>
      </c>
      <c r="L175" t="s">
        <v>1133</v>
      </c>
      <c r="M175" t="s">
        <v>1136</v>
      </c>
      <c r="N175" t="s">
        <v>223</v>
      </c>
      <c r="O175" t="s">
        <v>224</v>
      </c>
      <c r="P175" t="s">
        <v>225</v>
      </c>
      <c r="Q175" t="s">
        <v>226</v>
      </c>
      <c r="R175" t="s">
        <v>222</v>
      </c>
      <c r="S175" t="s">
        <v>124</v>
      </c>
      <c r="T175" t="s">
        <v>218</v>
      </c>
      <c r="U175" t="s">
        <v>123</v>
      </c>
      <c r="V175" t="s">
        <v>2674</v>
      </c>
      <c r="W175" t="s">
        <v>2525</v>
      </c>
      <c r="X175" s="51" t="str">
        <f t="shared" si="2"/>
        <v>3</v>
      </c>
      <c r="Y175" s="51" t="str">
        <f>IF(T175="","",IF(AND(T175&lt;&gt;'Tabelas auxiliares'!$B$236,T175&lt;&gt;'Tabelas auxiliares'!$B$237),"FOLHA DE PESSOAL",IF(X175='Tabelas auxiliares'!$A$237,"CUSTEIO",IF(X175='Tabelas auxiliares'!$A$236,"INVESTIMENTO","ERRO - VERIFICAR"))))</f>
        <v>CUSTEIO</v>
      </c>
      <c r="Z175" s="44">
        <v>1380</v>
      </c>
      <c r="AA175" s="44">
        <v>1380</v>
      </c>
    </row>
    <row r="176" spans="1:29" x14ac:dyDescent="0.25">
      <c r="A176" t="s">
        <v>2319</v>
      </c>
      <c r="B176" s="77" t="s">
        <v>2237</v>
      </c>
      <c r="C176" s="77" t="s">
        <v>2322</v>
      </c>
      <c r="D176" t="s">
        <v>59</v>
      </c>
      <c r="E176" t="s">
        <v>118</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t="s">
        <v>984</v>
      </c>
      <c r="J176" t="s">
        <v>1131</v>
      </c>
      <c r="K176" t="s">
        <v>1137</v>
      </c>
      <c r="L176" t="s">
        <v>1133</v>
      </c>
      <c r="M176" t="s">
        <v>1138</v>
      </c>
      <c r="N176" t="s">
        <v>223</v>
      </c>
      <c r="O176" t="s">
        <v>224</v>
      </c>
      <c r="P176" t="s">
        <v>225</v>
      </c>
      <c r="Q176" t="s">
        <v>226</v>
      </c>
      <c r="R176" t="s">
        <v>222</v>
      </c>
      <c r="S176" t="s">
        <v>124</v>
      </c>
      <c r="T176" t="s">
        <v>218</v>
      </c>
      <c r="U176" t="s">
        <v>123</v>
      </c>
      <c r="V176" t="s">
        <v>2674</v>
      </c>
      <c r="W176" t="s">
        <v>2525</v>
      </c>
      <c r="X176" s="51" t="str">
        <f t="shared" si="2"/>
        <v>3</v>
      </c>
      <c r="Y176" s="51" t="str">
        <f>IF(T176="","",IF(AND(T176&lt;&gt;'Tabelas auxiliares'!$B$236,T176&lt;&gt;'Tabelas auxiliares'!$B$237),"FOLHA DE PESSOAL",IF(X176='Tabelas auxiliares'!$A$237,"CUSTEIO",IF(X176='Tabelas auxiliares'!$A$236,"INVESTIMENTO","ERRO - VERIFICAR"))))</f>
        <v>CUSTEIO</v>
      </c>
      <c r="Z176" s="44">
        <v>1780</v>
      </c>
      <c r="AA176" s="44">
        <v>1780</v>
      </c>
    </row>
    <row r="177" spans="1:29" x14ac:dyDescent="0.25">
      <c r="A177" t="s">
        <v>2319</v>
      </c>
      <c r="B177" s="77" t="s">
        <v>2237</v>
      </c>
      <c r="C177" s="77" t="s">
        <v>2322</v>
      </c>
      <c r="D177" t="s">
        <v>69</v>
      </c>
      <c r="E177" t="s">
        <v>512</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t="s">
        <v>1139</v>
      </c>
      <c r="J177" t="s">
        <v>1140</v>
      </c>
      <c r="K177" t="s">
        <v>1141</v>
      </c>
      <c r="L177" t="s">
        <v>1142</v>
      </c>
      <c r="M177" t="s">
        <v>1143</v>
      </c>
      <c r="N177" t="s">
        <v>231</v>
      </c>
      <c r="O177" t="s">
        <v>224</v>
      </c>
      <c r="P177" t="s">
        <v>564</v>
      </c>
      <c r="Q177" t="s">
        <v>226</v>
      </c>
      <c r="R177" t="s">
        <v>222</v>
      </c>
      <c r="S177" t="s">
        <v>124</v>
      </c>
      <c r="T177" t="s">
        <v>565</v>
      </c>
      <c r="U177" t="s">
        <v>2675</v>
      </c>
      <c r="V177" t="s">
        <v>2647</v>
      </c>
      <c r="W177" t="s">
        <v>2507</v>
      </c>
      <c r="X177" s="51" t="str">
        <f t="shared" si="2"/>
        <v>3</v>
      </c>
      <c r="Y177" s="51" t="str">
        <f>IF(T177="","",IF(AND(T177&lt;&gt;'Tabelas auxiliares'!$B$236,T177&lt;&gt;'Tabelas auxiliares'!$B$237),"FOLHA DE PESSOAL",IF(X177='Tabelas auxiliares'!$A$237,"CUSTEIO",IF(X177='Tabelas auxiliares'!$A$236,"INVESTIMENTO","ERRO - VERIFICAR"))))</f>
        <v>CUSTEIO</v>
      </c>
      <c r="Z177" s="44">
        <v>154080</v>
      </c>
      <c r="AA177" s="44">
        <v>148088</v>
      </c>
      <c r="AC177" s="44">
        <v>5992</v>
      </c>
    </row>
    <row r="178" spans="1:29" x14ac:dyDescent="0.25">
      <c r="A178" t="s">
        <v>2319</v>
      </c>
      <c r="B178" s="77" t="s">
        <v>2240</v>
      </c>
      <c r="C178" s="77" t="s">
        <v>2322</v>
      </c>
      <c r="D178" t="s">
        <v>61</v>
      </c>
      <c r="E178" t="s">
        <v>118</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1144</v>
      </c>
      <c r="J178" t="s">
        <v>1145</v>
      </c>
      <c r="K178" t="s">
        <v>1146</v>
      </c>
      <c r="L178" t="s">
        <v>1147</v>
      </c>
      <c r="M178" t="s">
        <v>271</v>
      </c>
      <c r="N178" t="s">
        <v>223</v>
      </c>
      <c r="O178" t="s">
        <v>224</v>
      </c>
      <c r="P178" t="s">
        <v>225</v>
      </c>
      <c r="Q178" t="s">
        <v>226</v>
      </c>
      <c r="R178" t="s">
        <v>222</v>
      </c>
      <c r="S178" t="s">
        <v>124</v>
      </c>
      <c r="T178" t="s">
        <v>218</v>
      </c>
      <c r="U178" t="s">
        <v>123</v>
      </c>
      <c r="V178" t="s">
        <v>2567</v>
      </c>
      <c r="W178" t="s">
        <v>2444</v>
      </c>
      <c r="X178" s="51" t="str">
        <f t="shared" si="2"/>
        <v>3</v>
      </c>
      <c r="Y178" s="51" t="str">
        <f>IF(T178="","",IF(AND(T178&lt;&gt;'Tabelas auxiliares'!$B$236,T178&lt;&gt;'Tabelas auxiliares'!$B$237),"FOLHA DE PESSOAL",IF(X178='Tabelas auxiliares'!$A$237,"CUSTEIO",IF(X178='Tabelas auxiliares'!$A$236,"INVESTIMENTO","ERRO - VERIFICAR"))))</f>
        <v>CUSTEIO</v>
      </c>
      <c r="Z178" s="44">
        <v>9606.6200000000008</v>
      </c>
      <c r="AA178" s="44">
        <v>9606.6200000000008</v>
      </c>
    </row>
    <row r="179" spans="1:29" x14ac:dyDescent="0.25">
      <c r="A179" t="s">
        <v>2319</v>
      </c>
      <c r="B179" s="77" t="s">
        <v>2240</v>
      </c>
      <c r="C179" s="77" t="s">
        <v>2322</v>
      </c>
      <c r="D179" t="s">
        <v>90</v>
      </c>
      <c r="E179" t="s">
        <v>118</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1148</v>
      </c>
      <c r="J179" t="s">
        <v>1149</v>
      </c>
      <c r="K179" t="s">
        <v>1150</v>
      </c>
      <c r="L179" t="s">
        <v>1151</v>
      </c>
      <c r="M179" t="s">
        <v>1152</v>
      </c>
      <c r="N179" t="s">
        <v>180</v>
      </c>
      <c r="O179" t="s">
        <v>348</v>
      </c>
      <c r="P179" t="s">
        <v>349</v>
      </c>
      <c r="Q179" t="s">
        <v>226</v>
      </c>
      <c r="R179" t="s">
        <v>222</v>
      </c>
      <c r="S179" t="s">
        <v>124</v>
      </c>
      <c r="T179" t="s">
        <v>217</v>
      </c>
      <c r="U179" t="s">
        <v>190</v>
      </c>
      <c r="V179" t="s">
        <v>2676</v>
      </c>
      <c r="W179" t="s">
        <v>2465</v>
      </c>
      <c r="X179" s="51" t="str">
        <f t="shared" si="2"/>
        <v>3</v>
      </c>
      <c r="Y179" s="51" t="str">
        <f>IF(T179="","",IF(AND(T179&lt;&gt;'Tabelas auxiliares'!$B$236,T179&lt;&gt;'Tabelas auxiliares'!$B$237),"FOLHA DE PESSOAL",IF(X179='Tabelas auxiliares'!$A$237,"CUSTEIO",IF(X179='Tabelas auxiliares'!$A$236,"INVESTIMENTO","ERRO - VERIFICAR"))))</f>
        <v>FOLHA DE PESSOAL</v>
      </c>
      <c r="Z179" s="44">
        <v>145.72999999999999</v>
      </c>
      <c r="AA179" s="44">
        <v>145.72999999999999</v>
      </c>
    </row>
    <row r="180" spans="1:29" x14ac:dyDescent="0.25">
      <c r="A180" t="s">
        <v>2319</v>
      </c>
      <c r="B180" s="77" t="s">
        <v>2240</v>
      </c>
      <c r="C180" s="77" t="s">
        <v>2322</v>
      </c>
      <c r="D180" t="s">
        <v>90</v>
      </c>
      <c r="E180" t="s">
        <v>118</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1148</v>
      </c>
      <c r="J180" t="s">
        <v>1149</v>
      </c>
      <c r="K180" t="s">
        <v>1153</v>
      </c>
      <c r="L180" t="s">
        <v>1151</v>
      </c>
      <c r="M180" t="s">
        <v>1152</v>
      </c>
      <c r="N180" t="s">
        <v>180</v>
      </c>
      <c r="O180" t="s">
        <v>353</v>
      </c>
      <c r="P180" t="s">
        <v>354</v>
      </c>
      <c r="Q180" t="s">
        <v>226</v>
      </c>
      <c r="R180" t="s">
        <v>222</v>
      </c>
      <c r="S180" t="s">
        <v>124</v>
      </c>
      <c r="T180" t="s">
        <v>217</v>
      </c>
      <c r="U180" t="s">
        <v>189</v>
      </c>
      <c r="V180" t="s">
        <v>2677</v>
      </c>
      <c r="W180" t="s">
        <v>2526</v>
      </c>
      <c r="X180" s="51" t="str">
        <f t="shared" si="2"/>
        <v>3</v>
      </c>
      <c r="Y180" s="51" t="str">
        <f>IF(T180="","",IF(AND(T180&lt;&gt;'Tabelas auxiliares'!$B$236,T180&lt;&gt;'Tabelas auxiliares'!$B$237),"FOLHA DE PESSOAL",IF(X180='Tabelas auxiliares'!$A$237,"CUSTEIO",IF(X180='Tabelas auxiliares'!$A$236,"INVESTIMENTO","ERRO - VERIFICAR"))))</f>
        <v>FOLHA DE PESSOAL</v>
      </c>
      <c r="Z180" s="44">
        <v>94.11</v>
      </c>
      <c r="AA180" s="44">
        <v>94.11</v>
      </c>
    </row>
    <row r="181" spans="1:29" x14ac:dyDescent="0.25">
      <c r="A181" t="s">
        <v>2319</v>
      </c>
      <c r="B181" s="77" t="s">
        <v>2240</v>
      </c>
      <c r="C181" s="77" t="s">
        <v>2322</v>
      </c>
      <c r="D181" t="s">
        <v>90</v>
      </c>
      <c r="E181" t="s">
        <v>118</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1154</v>
      </c>
      <c r="J181" t="s">
        <v>1155</v>
      </c>
      <c r="K181" t="s">
        <v>1156</v>
      </c>
      <c r="L181" t="s">
        <v>1157</v>
      </c>
      <c r="M181" t="s">
        <v>250</v>
      </c>
      <c r="N181" t="s">
        <v>178</v>
      </c>
      <c r="O181" t="s">
        <v>224</v>
      </c>
      <c r="P181" t="s">
        <v>299</v>
      </c>
      <c r="Q181" t="s">
        <v>226</v>
      </c>
      <c r="R181" t="s">
        <v>222</v>
      </c>
      <c r="S181" t="s">
        <v>124</v>
      </c>
      <c r="T181" t="s">
        <v>216</v>
      </c>
      <c r="U181" t="s">
        <v>142</v>
      </c>
      <c r="V181" t="s">
        <v>2574</v>
      </c>
      <c r="W181" t="s">
        <v>2448</v>
      </c>
      <c r="X181" s="51" t="str">
        <f t="shared" si="2"/>
        <v>3</v>
      </c>
      <c r="Y181" s="51" t="str">
        <f>IF(T181="","",IF(AND(T181&lt;&gt;'Tabelas auxiliares'!$B$236,T181&lt;&gt;'Tabelas auxiliares'!$B$237),"FOLHA DE PESSOAL",IF(X181='Tabelas auxiliares'!$A$237,"CUSTEIO",IF(X181='Tabelas auxiliares'!$A$236,"INVESTIMENTO","ERRO - VERIFICAR"))))</f>
        <v>FOLHA DE PESSOAL</v>
      </c>
      <c r="Z181" s="44">
        <v>1503.94</v>
      </c>
      <c r="AA181" s="44">
        <v>1503.94</v>
      </c>
    </row>
    <row r="182" spans="1:29" x14ac:dyDescent="0.25">
      <c r="A182" t="s">
        <v>2319</v>
      </c>
      <c r="B182" s="77" t="s">
        <v>2240</v>
      </c>
      <c r="C182" s="77" t="s">
        <v>2322</v>
      </c>
      <c r="D182" t="s">
        <v>90</v>
      </c>
      <c r="E182" t="s">
        <v>118</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1158</v>
      </c>
      <c r="J182" t="s">
        <v>319</v>
      </c>
      <c r="K182" t="s">
        <v>1159</v>
      </c>
      <c r="L182" t="s">
        <v>1160</v>
      </c>
      <c r="M182" t="s">
        <v>250</v>
      </c>
      <c r="N182" t="s">
        <v>178</v>
      </c>
      <c r="O182" t="s">
        <v>224</v>
      </c>
      <c r="P182" t="s">
        <v>299</v>
      </c>
      <c r="Q182" t="s">
        <v>226</v>
      </c>
      <c r="R182" t="s">
        <v>222</v>
      </c>
      <c r="S182" t="s">
        <v>124</v>
      </c>
      <c r="T182" t="s">
        <v>216</v>
      </c>
      <c r="U182" t="s">
        <v>142</v>
      </c>
      <c r="V182" t="s">
        <v>2574</v>
      </c>
      <c r="W182" t="s">
        <v>2448</v>
      </c>
      <c r="X182" s="51" t="str">
        <f t="shared" si="2"/>
        <v>3</v>
      </c>
      <c r="Y182" s="51" t="str">
        <f>IF(T182="","",IF(AND(T182&lt;&gt;'Tabelas auxiliares'!$B$236,T182&lt;&gt;'Tabelas auxiliares'!$B$237),"FOLHA DE PESSOAL",IF(X182='Tabelas auxiliares'!$A$237,"CUSTEIO",IF(X182='Tabelas auxiliares'!$A$236,"INVESTIMENTO","ERRO - VERIFICAR"))))</f>
        <v>FOLHA DE PESSOAL</v>
      </c>
      <c r="Z182" s="44">
        <v>1656.76</v>
      </c>
      <c r="AA182" s="44">
        <v>1656.76</v>
      </c>
    </row>
    <row r="183" spans="1:29" x14ac:dyDescent="0.25">
      <c r="A183" t="s">
        <v>2319</v>
      </c>
      <c r="B183" s="77" t="s">
        <v>2240</v>
      </c>
      <c r="C183" s="77" t="s">
        <v>2322</v>
      </c>
      <c r="D183" t="s">
        <v>90</v>
      </c>
      <c r="E183" t="s">
        <v>118</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1158</v>
      </c>
      <c r="J183" t="s">
        <v>325</v>
      </c>
      <c r="K183" t="s">
        <v>1161</v>
      </c>
      <c r="L183" t="s">
        <v>1162</v>
      </c>
      <c r="M183" t="s">
        <v>250</v>
      </c>
      <c r="N183" t="s">
        <v>178</v>
      </c>
      <c r="O183" t="s">
        <v>224</v>
      </c>
      <c r="P183" t="s">
        <v>299</v>
      </c>
      <c r="Q183" t="s">
        <v>226</v>
      </c>
      <c r="R183" t="s">
        <v>222</v>
      </c>
      <c r="S183" t="s">
        <v>124</v>
      </c>
      <c r="T183" t="s">
        <v>216</v>
      </c>
      <c r="U183" t="s">
        <v>142</v>
      </c>
      <c r="V183" t="s">
        <v>2574</v>
      </c>
      <c r="W183" t="s">
        <v>2448</v>
      </c>
      <c r="X183" s="51" t="str">
        <f t="shared" si="2"/>
        <v>3</v>
      </c>
      <c r="Y183" s="51" t="str">
        <f>IF(T183="","",IF(AND(T183&lt;&gt;'Tabelas auxiliares'!$B$236,T183&lt;&gt;'Tabelas auxiliares'!$B$237),"FOLHA DE PESSOAL",IF(X183='Tabelas auxiliares'!$A$237,"CUSTEIO",IF(X183='Tabelas auxiliares'!$A$236,"INVESTIMENTO","ERRO - VERIFICAR"))))</f>
        <v>FOLHA DE PESSOAL</v>
      </c>
      <c r="Z183" s="44">
        <v>4591.3</v>
      </c>
      <c r="AC183" s="44">
        <v>4591.3</v>
      </c>
    </row>
    <row r="184" spans="1:29" x14ac:dyDescent="0.25">
      <c r="A184" t="s">
        <v>2319</v>
      </c>
      <c r="B184" s="77" t="s">
        <v>2240</v>
      </c>
      <c r="C184" s="77" t="s">
        <v>2322</v>
      </c>
      <c r="D184" t="s">
        <v>90</v>
      </c>
      <c r="E184" t="s">
        <v>118</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1163</v>
      </c>
      <c r="J184" t="s">
        <v>141</v>
      </c>
      <c r="K184" t="s">
        <v>1164</v>
      </c>
      <c r="L184" t="s">
        <v>1165</v>
      </c>
      <c r="M184" t="s">
        <v>250</v>
      </c>
      <c r="N184" t="s">
        <v>178</v>
      </c>
      <c r="O184" t="s">
        <v>224</v>
      </c>
      <c r="P184" t="s">
        <v>299</v>
      </c>
      <c r="Q184" t="s">
        <v>226</v>
      </c>
      <c r="R184" t="s">
        <v>222</v>
      </c>
      <c r="S184" t="s">
        <v>124</v>
      </c>
      <c r="T184" t="s">
        <v>216</v>
      </c>
      <c r="U184" t="s">
        <v>142</v>
      </c>
      <c r="V184" t="s">
        <v>2574</v>
      </c>
      <c r="W184" t="s">
        <v>2448</v>
      </c>
      <c r="X184" s="51" t="str">
        <f t="shared" si="2"/>
        <v>3</v>
      </c>
      <c r="Y184" s="51" t="str">
        <f>IF(T184="","",IF(AND(T184&lt;&gt;'Tabelas auxiliares'!$B$236,T184&lt;&gt;'Tabelas auxiliares'!$B$237),"FOLHA DE PESSOAL",IF(X184='Tabelas auxiliares'!$A$237,"CUSTEIO",IF(X184='Tabelas auxiliares'!$A$236,"INVESTIMENTO","ERRO - VERIFICAR"))))</f>
        <v>FOLHA DE PESSOAL</v>
      </c>
      <c r="Z184" s="44">
        <v>1656.76</v>
      </c>
      <c r="AC184" s="44">
        <v>1656.76</v>
      </c>
    </row>
    <row r="185" spans="1:29" x14ac:dyDescent="0.25">
      <c r="A185" t="s">
        <v>2319</v>
      </c>
      <c r="B185" s="77" t="s">
        <v>2240</v>
      </c>
      <c r="C185" s="77" t="s">
        <v>2322</v>
      </c>
      <c r="D185" t="s">
        <v>90</v>
      </c>
      <c r="E185" t="s">
        <v>118</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635</v>
      </c>
      <c r="J185" t="s">
        <v>146</v>
      </c>
      <c r="K185" t="s">
        <v>1166</v>
      </c>
      <c r="L185" t="s">
        <v>1167</v>
      </c>
      <c r="M185" t="s">
        <v>250</v>
      </c>
      <c r="N185" t="s">
        <v>178</v>
      </c>
      <c r="O185" t="s">
        <v>224</v>
      </c>
      <c r="P185" t="s">
        <v>299</v>
      </c>
      <c r="Q185" t="s">
        <v>226</v>
      </c>
      <c r="R185" t="s">
        <v>222</v>
      </c>
      <c r="S185" t="s">
        <v>124</v>
      </c>
      <c r="T185" t="s">
        <v>216</v>
      </c>
      <c r="U185" t="s">
        <v>142</v>
      </c>
      <c r="V185" t="s">
        <v>2574</v>
      </c>
      <c r="W185" t="s">
        <v>2448</v>
      </c>
      <c r="X185" s="51" t="str">
        <f t="shared" si="2"/>
        <v>3</v>
      </c>
      <c r="Y185" s="51" t="str">
        <f>IF(T185="","",IF(AND(T185&lt;&gt;'Tabelas auxiliares'!$B$236,T185&lt;&gt;'Tabelas auxiliares'!$B$237),"FOLHA DE PESSOAL",IF(X185='Tabelas auxiliares'!$A$237,"CUSTEIO",IF(X185='Tabelas auxiliares'!$A$236,"INVESTIMENTO","ERRO - VERIFICAR"))))</f>
        <v>FOLHA DE PESSOAL</v>
      </c>
      <c r="Z185" s="44">
        <v>749.78</v>
      </c>
      <c r="AA185" s="44">
        <v>749.78</v>
      </c>
    </row>
    <row r="186" spans="1:29" x14ac:dyDescent="0.25">
      <c r="A186" t="s">
        <v>2319</v>
      </c>
      <c r="B186" s="77" t="s">
        <v>2240</v>
      </c>
      <c r="C186" s="77" t="s">
        <v>2322</v>
      </c>
      <c r="D186" t="s">
        <v>90</v>
      </c>
      <c r="E186" t="s">
        <v>118</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1053</v>
      </c>
      <c r="J186" t="s">
        <v>1168</v>
      </c>
      <c r="K186" t="s">
        <v>1169</v>
      </c>
      <c r="L186" t="s">
        <v>1170</v>
      </c>
      <c r="M186" t="s">
        <v>250</v>
      </c>
      <c r="N186" t="s">
        <v>178</v>
      </c>
      <c r="O186" t="s">
        <v>224</v>
      </c>
      <c r="P186" t="s">
        <v>299</v>
      </c>
      <c r="Q186" t="s">
        <v>226</v>
      </c>
      <c r="R186" t="s">
        <v>222</v>
      </c>
      <c r="S186" t="s">
        <v>124</v>
      </c>
      <c r="T186" t="s">
        <v>216</v>
      </c>
      <c r="U186" t="s">
        <v>142</v>
      </c>
      <c r="V186" t="s">
        <v>2574</v>
      </c>
      <c r="W186" t="s">
        <v>2448</v>
      </c>
      <c r="X186" s="51" t="str">
        <f t="shared" si="2"/>
        <v>3</v>
      </c>
      <c r="Y186" s="51" t="str">
        <f>IF(T186="","",IF(AND(T186&lt;&gt;'Tabelas auxiliares'!$B$236,T186&lt;&gt;'Tabelas auxiliares'!$B$237),"FOLHA DE PESSOAL",IF(X186='Tabelas auxiliares'!$A$237,"CUSTEIO",IF(X186='Tabelas auxiliares'!$A$236,"INVESTIMENTO","ERRO - VERIFICAR"))))</f>
        <v>FOLHA DE PESSOAL</v>
      </c>
      <c r="Z186" s="44">
        <v>880.82</v>
      </c>
      <c r="AC186" s="44">
        <v>880.82</v>
      </c>
    </row>
    <row r="187" spans="1:29" x14ac:dyDescent="0.25">
      <c r="A187" t="s">
        <v>2319</v>
      </c>
      <c r="B187" s="77" t="s">
        <v>2240</v>
      </c>
      <c r="C187" s="77" t="s">
        <v>2322</v>
      </c>
      <c r="D187" t="s">
        <v>90</v>
      </c>
      <c r="E187" t="s">
        <v>118</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1171</v>
      </c>
      <c r="J187" t="s">
        <v>288</v>
      </c>
      <c r="K187" t="s">
        <v>1172</v>
      </c>
      <c r="L187" t="s">
        <v>1173</v>
      </c>
      <c r="M187" t="s">
        <v>222</v>
      </c>
      <c r="N187" t="s">
        <v>177</v>
      </c>
      <c r="O187" t="s">
        <v>224</v>
      </c>
      <c r="P187" t="s">
        <v>304</v>
      </c>
      <c r="Q187" t="s">
        <v>226</v>
      </c>
      <c r="R187" t="s">
        <v>222</v>
      </c>
      <c r="S187" t="s">
        <v>1174</v>
      </c>
      <c r="T187" t="s">
        <v>217</v>
      </c>
      <c r="U187" t="s">
        <v>187</v>
      </c>
      <c r="V187" t="s">
        <v>2578</v>
      </c>
      <c r="W187" t="s">
        <v>2449</v>
      </c>
      <c r="X187" s="51" t="str">
        <f t="shared" si="2"/>
        <v>3</v>
      </c>
      <c r="Y187" s="51" t="str">
        <f>IF(T187="","",IF(AND(T187&lt;&gt;'Tabelas auxiliares'!$B$236,T187&lt;&gt;'Tabelas auxiliares'!$B$237),"FOLHA DE PESSOAL",IF(X187='Tabelas auxiliares'!$A$237,"CUSTEIO",IF(X187='Tabelas auxiliares'!$A$236,"INVESTIMENTO","ERRO - VERIFICAR"))))</f>
        <v>FOLHA DE PESSOAL</v>
      </c>
      <c r="Z187" s="44">
        <v>961.88</v>
      </c>
      <c r="AA187" s="44">
        <v>961.88</v>
      </c>
    </row>
    <row r="188" spans="1:29" x14ac:dyDescent="0.25">
      <c r="A188" t="s">
        <v>2319</v>
      </c>
      <c r="B188" s="77" t="s">
        <v>2240</v>
      </c>
      <c r="C188" s="77" t="s">
        <v>2322</v>
      </c>
      <c r="D188" t="s">
        <v>90</v>
      </c>
      <c r="E188" t="s">
        <v>118</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1171</v>
      </c>
      <c r="J188" t="s">
        <v>288</v>
      </c>
      <c r="K188" t="s">
        <v>1172</v>
      </c>
      <c r="L188" t="s">
        <v>1173</v>
      </c>
      <c r="M188" t="s">
        <v>222</v>
      </c>
      <c r="N188" t="s">
        <v>177</v>
      </c>
      <c r="O188" t="s">
        <v>224</v>
      </c>
      <c r="P188" t="s">
        <v>304</v>
      </c>
      <c r="Q188" t="s">
        <v>226</v>
      </c>
      <c r="R188" t="s">
        <v>222</v>
      </c>
      <c r="S188" t="s">
        <v>1174</v>
      </c>
      <c r="T188" t="s">
        <v>217</v>
      </c>
      <c r="U188" t="s">
        <v>187</v>
      </c>
      <c r="V188" t="s">
        <v>2678</v>
      </c>
      <c r="W188" t="s">
        <v>2527</v>
      </c>
      <c r="X188" s="51" t="str">
        <f t="shared" si="2"/>
        <v>3</v>
      </c>
      <c r="Y188" s="51" t="str">
        <f>IF(T188="","",IF(AND(T188&lt;&gt;'Tabelas auxiliares'!$B$236,T188&lt;&gt;'Tabelas auxiliares'!$B$237),"FOLHA DE PESSOAL",IF(X188='Tabelas auxiliares'!$A$237,"CUSTEIO",IF(X188='Tabelas auxiliares'!$A$236,"INVESTIMENTO","ERRO - VERIFICAR"))))</f>
        <v>FOLHA DE PESSOAL</v>
      </c>
      <c r="Z188" s="44">
        <v>418.21</v>
      </c>
      <c r="AA188" s="44">
        <v>418.21</v>
      </c>
    </row>
    <row r="189" spans="1:29" x14ac:dyDescent="0.25">
      <c r="A189" t="s">
        <v>2319</v>
      </c>
      <c r="B189" s="77" t="s">
        <v>2240</v>
      </c>
      <c r="C189" s="77" t="s">
        <v>2322</v>
      </c>
      <c r="D189" t="s">
        <v>90</v>
      </c>
      <c r="E189" t="s">
        <v>118</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1171</v>
      </c>
      <c r="J189" t="s">
        <v>288</v>
      </c>
      <c r="K189" t="s">
        <v>1175</v>
      </c>
      <c r="L189" t="s">
        <v>1173</v>
      </c>
      <c r="M189" t="s">
        <v>222</v>
      </c>
      <c r="N189" t="s">
        <v>179</v>
      </c>
      <c r="O189" t="s">
        <v>224</v>
      </c>
      <c r="P189" t="s">
        <v>291</v>
      </c>
      <c r="Q189" t="s">
        <v>226</v>
      </c>
      <c r="R189" t="s">
        <v>222</v>
      </c>
      <c r="S189" t="s">
        <v>124</v>
      </c>
      <c r="T189" t="s">
        <v>217</v>
      </c>
      <c r="U189" t="s">
        <v>188</v>
      </c>
      <c r="V189" t="s">
        <v>2579</v>
      </c>
      <c r="W189" t="s">
        <v>2450</v>
      </c>
      <c r="X189" s="51" t="str">
        <f t="shared" si="2"/>
        <v>3</v>
      </c>
      <c r="Y189" s="51" t="str">
        <f>IF(T189="","",IF(AND(T189&lt;&gt;'Tabelas auxiliares'!$B$236,T189&lt;&gt;'Tabelas auxiliares'!$B$237),"FOLHA DE PESSOAL",IF(X189='Tabelas auxiliares'!$A$237,"CUSTEIO",IF(X189='Tabelas auxiliares'!$A$236,"INVESTIMENTO","ERRO - VERIFICAR"))))</f>
        <v>FOLHA DE PESSOAL</v>
      </c>
      <c r="Z189" s="44">
        <v>7191.23</v>
      </c>
      <c r="AA189" s="44">
        <v>7191.23</v>
      </c>
    </row>
    <row r="190" spans="1:29" x14ac:dyDescent="0.25">
      <c r="A190" t="s">
        <v>2319</v>
      </c>
      <c r="B190" s="77" t="s">
        <v>2240</v>
      </c>
      <c r="C190" s="77" t="s">
        <v>2322</v>
      </c>
      <c r="D190" t="s">
        <v>90</v>
      </c>
      <c r="E190" t="s">
        <v>118</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1171</v>
      </c>
      <c r="J190" t="s">
        <v>288</v>
      </c>
      <c r="K190" t="s">
        <v>1176</v>
      </c>
      <c r="L190" t="s">
        <v>1173</v>
      </c>
      <c r="M190" t="s">
        <v>222</v>
      </c>
      <c r="N190" t="s">
        <v>179</v>
      </c>
      <c r="O190" t="s">
        <v>224</v>
      </c>
      <c r="P190" t="s">
        <v>291</v>
      </c>
      <c r="Q190" t="s">
        <v>226</v>
      </c>
      <c r="R190" t="s">
        <v>222</v>
      </c>
      <c r="S190" t="s">
        <v>124</v>
      </c>
      <c r="T190" t="s">
        <v>217</v>
      </c>
      <c r="U190" t="s">
        <v>188</v>
      </c>
      <c r="V190" t="s">
        <v>2582</v>
      </c>
      <c r="W190" t="s">
        <v>2451</v>
      </c>
      <c r="X190" s="51" t="str">
        <f t="shared" si="2"/>
        <v>3</v>
      </c>
      <c r="Y190" s="51" t="str">
        <f>IF(T190="","",IF(AND(T190&lt;&gt;'Tabelas auxiliares'!$B$236,T190&lt;&gt;'Tabelas auxiliares'!$B$237),"FOLHA DE PESSOAL",IF(X190='Tabelas auxiliares'!$A$237,"CUSTEIO",IF(X190='Tabelas auxiliares'!$A$236,"INVESTIMENTO","ERRO - VERIFICAR"))))</f>
        <v>FOLHA DE PESSOAL</v>
      </c>
      <c r="Z190" s="44">
        <v>19001.53</v>
      </c>
      <c r="AA190" s="44">
        <v>19001.53</v>
      </c>
    </row>
    <row r="191" spans="1:29" x14ac:dyDescent="0.25">
      <c r="A191" t="s">
        <v>2319</v>
      </c>
      <c r="B191" s="77" t="s">
        <v>2240</v>
      </c>
      <c r="C191" s="77" t="s">
        <v>2322</v>
      </c>
      <c r="D191" t="s">
        <v>90</v>
      </c>
      <c r="E191" t="s">
        <v>118</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1171</v>
      </c>
      <c r="J191" t="s">
        <v>288</v>
      </c>
      <c r="K191" t="s">
        <v>1176</v>
      </c>
      <c r="L191" t="s">
        <v>1173</v>
      </c>
      <c r="M191" t="s">
        <v>222</v>
      </c>
      <c r="N191" t="s">
        <v>179</v>
      </c>
      <c r="O191" t="s">
        <v>224</v>
      </c>
      <c r="P191" t="s">
        <v>291</v>
      </c>
      <c r="Q191" t="s">
        <v>226</v>
      </c>
      <c r="R191" t="s">
        <v>222</v>
      </c>
      <c r="S191" t="s">
        <v>124</v>
      </c>
      <c r="T191" t="s">
        <v>217</v>
      </c>
      <c r="U191" t="s">
        <v>188</v>
      </c>
      <c r="V191" t="s">
        <v>2586</v>
      </c>
      <c r="W191" t="s">
        <v>2452</v>
      </c>
      <c r="X191" s="51" t="str">
        <f t="shared" si="2"/>
        <v>3</v>
      </c>
      <c r="Y191" s="51" t="str">
        <f>IF(T191="","",IF(AND(T191&lt;&gt;'Tabelas auxiliares'!$B$236,T191&lt;&gt;'Tabelas auxiliares'!$B$237),"FOLHA DE PESSOAL",IF(X191='Tabelas auxiliares'!$A$237,"CUSTEIO",IF(X191='Tabelas auxiliares'!$A$236,"INVESTIMENTO","ERRO - VERIFICAR"))))</f>
        <v>FOLHA DE PESSOAL</v>
      </c>
      <c r="Z191" s="44">
        <v>5854.75</v>
      </c>
      <c r="AA191" s="44">
        <v>5854.75</v>
      </c>
    </row>
    <row r="192" spans="1:29" x14ac:dyDescent="0.25">
      <c r="A192" t="s">
        <v>2319</v>
      </c>
      <c r="B192" s="77" t="s">
        <v>2240</v>
      </c>
      <c r="C192" s="77" t="s">
        <v>2322</v>
      </c>
      <c r="D192" t="s">
        <v>90</v>
      </c>
      <c r="E192" t="s">
        <v>118</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1171</v>
      </c>
      <c r="J192" t="s">
        <v>288</v>
      </c>
      <c r="K192" t="s">
        <v>1176</v>
      </c>
      <c r="L192" t="s">
        <v>1173</v>
      </c>
      <c r="M192" t="s">
        <v>222</v>
      </c>
      <c r="N192" t="s">
        <v>179</v>
      </c>
      <c r="O192" t="s">
        <v>224</v>
      </c>
      <c r="P192" t="s">
        <v>291</v>
      </c>
      <c r="Q192" t="s">
        <v>226</v>
      </c>
      <c r="R192" t="s">
        <v>222</v>
      </c>
      <c r="S192" t="s">
        <v>124</v>
      </c>
      <c r="T192" t="s">
        <v>217</v>
      </c>
      <c r="U192" t="s">
        <v>188</v>
      </c>
      <c r="V192" t="s">
        <v>2587</v>
      </c>
      <c r="W192" t="s">
        <v>2453</v>
      </c>
      <c r="X192" s="51" t="str">
        <f t="shared" si="2"/>
        <v>3</v>
      </c>
      <c r="Y192" s="51" t="str">
        <f>IF(T192="","",IF(AND(T192&lt;&gt;'Tabelas auxiliares'!$B$236,T192&lt;&gt;'Tabelas auxiliares'!$B$237),"FOLHA DE PESSOAL",IF(X192='Tabelas auxiliares'!$A$237,"CUSTEIO",IF(X192='Tabelas auxiliares'!$A$236,"INVESTIMENTO","ERRO - VERIFICAR"))))</f>
        <v>FOLHA DE PESSOAL</v>
      </c>
      <c r="Z192" s="44">
        <v>948.02</v>
      </c>
      <c r="AA192" s="44">
        <v>948.02</v>
      </c>
    </row>
    <row r="193" spans="1:27" x14ac:dyDescent="0.25">
      <c r="A193" t="s">
        <v>2319</v>
      </c>
      <c r="B193" s="77" t="s">
        <v>2240</v>
      </c>
      <c r="C193" s="77" t="s">
        <v>2322</v>
      </c>
      <c r="D193" t="s">
        <v>90</v>
      </c>
      <c r="E193" t="s">
        <v>118</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1171</v>
      </c>
      <c r="J193" t="s">
        <v>288</v>
      </c>
      <c r="K193" t="s">
        <v>1176</v>
      </c>
      <c r="L193" t="s">
        <v>1173</v>
      </c>
      <c r="M193" t="s">
        <v>222</v>
      </c>
      <c r="N193" t="s">
        <v>179</v>
      </c>
      <c r="O193" t="s">
        <v>224</v>
      </c>
      <c r="P193" t="s">
        <v>291</v>
      </c>
      <c r="Q193" t="s">
        <v>226</v>
      </c>
      <c r="R193" t="s">
        <v>222</v>
      </c>
      <c r="S193" t="s">
        <v>124</v>
      </c>
      <c r="T193" t="s">
        <v>217</v>
      </c>
      <c r="U193" t="s">
        <v>188</v>
      </c>
      <c r="V193" t="s">
        <v>2588</v>
      </c>
      <c r="W193" t="s">
        <v>2454</v>
      </c>
      <c r="X193" s="51" t="str">
        <f t="shared" si="2"/>
        <v>3</v>
      </c>
      <c r="Y193" s="51" t="str">
        <f>IF(T193="","",IF(AND(T193&lt;&gt;'Tabelas auxiliares'!$B$236,T193&lt;&gt;'Tabelas auxiliares'!$B$237),"FOLHA DE PESSOAL",IF(X193='Tabelas auxiliares'!$A$237,"CUSTEIO",IF(X193='Tabelas auxiliares'!$A$236,"INVESTIMENTO","ERRO - VERIFICAR"))))</f>
        <v>FOLHA DE PESSOAL</v>
      </c>
      <c r="Z193" s="44">
        <v>14698.3</v>
      </c>
      <c r="AA193" s="44">
        <v>14698.3</v>
      </c>
    </row>
    <row r="194" spans="1:27" x14ac:dyDescent="0.25">
      <c r="A194" t="s">
        <v>2319</v>
      </c>
      <c r="B194" s="77" t="s">
        <v>2240</v>
      </c>
      <c r="C194" s="77" t="s">
        <v>2322</v>
      </c>
      <c r="D194" t="s">
        <v>90</v>
      </c>
      <c r="E194" t="s">
        <v>118</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1171</v>
      </c>
      <c r="J194" t="s">
        <v>288</v>
      </c>
      <c r="K194" t="s">
        <v>1176</v>
      </c>
      <c r="L194" t="s">
        <v>1173</v>
      </c>
      <c r="M194" t="s">
        <v>222</v>
      </c>
      <c r="N194" t="s">
        <v>179</v>
      </c>
      <c r="O194" t="s">
        <v>224</v>
      </c>
      <c r="P194" t="s">
        <v>291</v>
      </c>
      <c r="Q194" t="s">
        <v>226</v>
      </c>
      <c r="R194" t="s">
        <v>222</v>
      </c>
      <c r="S194" t="s">
        <v>124</v>
      </c>
      <c r="T194" t="s">
        <v>217</v>
      </c>
      <c r="U194" t="s">
        <v>188</v>
      </c>
      <c r="V194" t="s">
        <v>2589</v>
      </c>
      <c r="W194" t="s">
        <v>2455</v>
      </c>
      <c r="X194" s="51" t="str">
        <f t="shared" si="2"/>
        <v>3</v>
      </c>
      <c r="Y194" s="51" t="str">
        <f>IF(T194="","",IF(AND(T194&lt;&gt;'Tabelas auxiliares'!$B$236,T194&lt;&gt;'Tabelas auxiliares'!$B$237),"FOLHA DE PESSOAL",IF(X194='Tabelas auxiliares'!$A$237,"CUSTEIO",IF(X194='Tabelas auxiliares'!$A$236,"INVESTIMENTO","ERRO - VERIFICAR"))))</f>
        <v>FOLHA DE PESSOAL</v>
      </c>
      <c r="Z194" s="44">
        <v>2568.61</v>
      </c>
      <c r="AA194" s="44">
        <v>2568.61</v>
      </c>
    </row>
    <row r="195" spans="1:27" x14ac:dyDescent="0.25">
      <c r="A195" t="s">
        <v>2319</v>
      </c>
      <c r="B195" s="77" t="s">
        <v>2240</v>
      </c>
      <c r="C195" s="77" t="s">
        <v>2322</v>
      </c>
      <c r="D195" t="s">
        <v>90</v>
      </c>
      <c r="E195" t="s">
        <v>118</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1171</v>
      </c>
      <c r="J195" t="s">
        <v>288</v>
      </c>
      <c r="K195" t="s">
        <v>1176</v>
      </c>
      <c r="L195" t="s">
        <v>1173</v>
      </c>
      <c r="M195" t="s">
        <v>222</v>
      </c>
      <c r="N195" t="s">
        <v>179</v>
      </c>
      <c r="O195" t="s">
        <v>224</v>
      </c>
      <c r="P195" t="s">
        <v>291</v>
      </c>
      <c r="Q195" t="s">
        <v>226</v>
      </c>
      <c r="R195" t="s">
        <v>222</v>
      </c>
      <c r="S195" t="s">
        <v>124</v>
      </c>
      <c r="T195" t="s">
        <v>217</v>
      </c>
      <c r="U195" t="s">
        <v>188</v>
      </c>
      <c r="V195" t="s">
        <v>2591</v>
      </c>
      <c r="W195" t="s">
        <v>2456</v>
      </c>
      <c r="X195" s="51" t="str">
        <f t="shared" si="2"/>
        <v>3</v>
      </c>
      <c r="Y195" s="51" t="str">
        <f>IF(T195="","",IF(AND(T195&lt;&gt;'Tabelas auxiliares'!$B$236,T195&lt;&gt;'Tabelas auxiliares'!$B$237),"FOLHA DE PESSOAL",IF(X195='Tabelas auxiliares'!$A$237,"CUSTEIO",IF(X195='Tabelas auxiliares'!$A$236,"INVESTIMENTO","ERRO - VERIFICAR"))))</f>
        <v>FOLHA DE PESSOAL</v>
      </c>
      <c r="Z195" s="44">
        <v>993.07</v>
      </c>
      <c r="AA195" s="44">
        <v>993.07</v>
      </c>
    </row>
    <row r="196" spans="1:27" x14ac:dyDescent="0.25">
      <c r="A196" t="s">
        <v>2319</v>
      </c>
      <c r="B196" s="77" t="s">
        <v>2240</v>
      </c>
      <c r="C196" s="77" t="s">
        <v>2322</v>
      </c>
      <c r="D196" t="s">
        <v>90</v>
      </c>
      <c r="E196" t="s">
        <v>118</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1171</v>
      </c>
      <c r="J196" t="s">
        <v>288</v>
      </c>
      <c r="K196" t="s">
        <v>1176</v>
      </c>
      <c r="L196" t="s">
        <v>1173</v>
      </c>
      <c r="M196" t="s">
        <v>222</v>
      </c>
      <c r="N196" t="s">
        <v>179</v>
      </c>
      <c r="O196" t="s">
        <v>224</v>
      </c>
      <c r="P196" t="s">
        <v>291</v>
      </c>
      <c r="Q196" t="s">
        <v>226</v>
      </c>
      <c r="R196" t="s">
        <v>222</v>
      </c>
      <c r="S196" t="s">
        <v>124</v>
      </c>
      <c r="T196" t="s">
        <v>217</v>
      </c>
      <c r="U196" t="s">
        <v>188</v>
      </c>
      <c r="V196" t="s">
        <v>2592</v>
      </c>
      <c r="W196" t="s">
        <v>2457</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44">
        <v>983.18</v>
      </c>
      <c r="AA196" s="44">
        <v>983.18</v>
      </c>
    </row>
    <row r="197" spans="1:27" x14ac:dyDescent="0.25">
      <c r="A197" t="s">
        <v>2319</v>
      </c>
      <c r="B197" s="77" t="s">
        <v>2240</v>
      </c>
      <c r="C197" s="77" t="s">
        <v>2322</v>
      </c>
      <c r="D197" t="s">
        <v>90</v>
      </c>
      <c r="E197" t="s">
        <v>118</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1171</v>
      </c>
      <c r="J197" t="s">
        <v>288</v>
      </c>
      <c r="K197" t="s">
        <v>1176</v>
      </c>
      <c r="L197" t="s">
        <v>1173</v>
      </c>
      <c r="M197" t="s">
        <v>222</v>
      </c>
      <c r="N197" t="s">
        <v>179</v>
      </c>
      <c r="O197" t="s">
        <v>224</v>
      </c>
      <c r="P197" t="s">
        <v>291</v>
      </c>
      <c r="Q197" t="s">
        <v>226</v>
      </c>
      <c r="R197" t="s">
        <v>222</v>
      </c>
      <c r="S197" t="s">
        <v>124</v>
      </c>
      <c r="T197" t="s">
        <v>217</v>
      </c>
      <c r="U197" t="s">
        <v>188</v>
      </c>
      <c r="V197" t="s">
        <v>2593</v>
      </c>
      <c r="W197" t="s">
        <v>2458</v>
      </c>
      <c r="X197" s="51" t="str">
        <f t="shared" si="3"/>
        <v>3</v>
      </c>
      <c r="Y197" s="51" t="str">
        <f>IF(T197="","",IF(AND(T197&lt;&gt;'Tabelas auxiliares'!$B$236,T197&lt;&gt;'Tabelas auxiliares'!$B$237),"FOLHA DE PESSOAL",IF(X197='Tabelas auxiliares'!$A$237,"CUSTEIO",IF(X197='Tabelas auxiliares'!$A$236,"INVESTIMENTO","ERRO - VERIFICAR"))))</f>
        <v>FOLHA DE PESSOAL</v>
      </c>
      <c r="Z197" s="44">
        <v>41313.68</v>
      </c>
      <c r="AA197" s="44">
        <v>41313.68</v>
      </c>
    </row>
    <row r="198" spans="1:27" x14ac:dyDescent="0.25">
      <c r="A198" t="s">
        <v>2319</v>
      </c>
      <c r="B198" s="77" t="s">
        <v>2240</v>
      </c>
      <c r="C198" s="77" t="s">
        <v>2322</v>
      </c>
      <c r="D198" t="s">
        <v>90</v>
      </c>
      <c r="E198" t="s">
        <v>118</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1171</v>
      </c>
      <c r="J198" t="s">
        <v>288</v>
      </c>
      <c r="K198" t="s">
        <v>1176</v>
      </c>
      <c r="L198" t="s">
        <v>1173</v>
      </c>
      <c r="M198" t="s">
        <v>222</v>
      </c>
      <c r="N198" t="s">
        <v>179</v>
      </c>
      <c r="O198" t="s">
        <v>224</v>
      </c>
      <c r="P198" t="s">
        <v>291</v>
      </c>
      <c r="Q198" t="s">
        <v>226</v>
      </c>
      <c r="R198" t="s">
        <v>222</v>
      </c>
      <c r="S198" t="s">
        <v>124</v>
      </c>
      <c r="T198" t="s">
        <v>217</v>
      </c>
      <c r="U198" t="s">
        <v>188</v>
      </c>
      <c r="V198" t="s">
        <v>2594</v>
      </c>
      <c r="W198" t="s">
        <v>2459</v>
      </c>
      <c r="X198" s="51" t="str">
        <f t="shared" si="3"/>
        <v>3</v>
      </c>
      <c r="Y198" s="51" t="str">
        <f>IF(T198="","",IF(AND(T198&lt;&gt;'Tabelas auxiliares'!$B$236,T198&lt;&gt;'Tabelas auxiliares'!$B$237),"FOLHA DE PESSOAL",IF(X198='Tabelas auxiliares'!$A$237,"CUSTEIO",IF(X198='Tabelas auxiliares'!$A$236,"INVESTIMENTO","ERRO - VERIFICAR"))))</f>
        <v>FOLHA DE PESSOAL</v>
      </c>
      <c r="Z198" s="44">
        <v>7632.88</v>
      </c>
      <c r="AA198" s="44">
        <v>7632.88</v>
      </c>
    </row>
    <row r="199" spans="1:27" x14ac:dyDescent="0.25">
      <c r="A199" t="s">
        <v>2319</v>
      </c>
      <c r="B199" s="77" t="s">
        <v>2240</v>
      </c>
      <c r="C199" s="77" t="s">
        <v>2322</v>
      </c>
      <c r="D199" t="s">
        <v>90</v>
      </c>
      <c r="E199" t="s">
        <v>118</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1171</v>
      </c>
      <c r="J199" t="s">
        <v>288</v>
      </c>
      <c r="K199" t="s">
        <v>1176</v>
      </c>
      <c r="L199" t="s">
        <v>1173</v>
      </c>
      <c r="M199" t="s">
        <v>222</v>
      </c>
      <c r="N199" t="s">
        <v>179</v>
      </c>
      <c r="O199" t="s">
        <v>224</v>
      </c>
      <c r="P199" t="s">
        <v>291</v>
      </c>
      <c r="Q199" t="s">
        <v>226</v>
      </c>
      <c r="R199" t="s">
        <v>222</v>
      </c>
      <c r="S199" t="s">
        <v>124</v>
      </c>
      <c r="T199" t="s">
        <v>217</v>
      </c>
      <c r="U199" t="s">
        <v>188</v>
      </c>
      <c r="V199" t="s">
        <v>2595</v>
      </c>
      <c r="W199" t="s">
        <v>2460</v>
      </c>
      <c r="X199" s="51" t="str">
        <f t="shared" si="3"/>
        <v>3</v>
      </c>
      <c r="Y199" s="51" t="str">
        <f>IF(T199="","",IF(AND(T199&lt;&gt;'Tabelas auxiliares'!$B$236,T199&lt;&gt;'Tabelas auxiliares'!$B$237),"FOLHA DE PESSOAL",IF(X199='Tabelas auxiliares'!$A$237,"CUSTEIO",IF(X199='Tabelas auxiliares'!$A$236,"INVESTIMENTO","ERRO - VERIFICAR"))))</f>
        <v>FOLHA DE PESSOAL</v>
      </c>
      <c r="Z199" s="44">
        <v>36342.730000000003</v>
      </c>
      <c r="AA199" s="44">
        <v>36342.730000000003</v>
      </c>
    </row>
    <row r="200" spans="1:27" x14ac:dyDescent="0.25">
      <c r="A200" t="s">
        <v>2319</v>
      </c>
      <c r="B200" s="77" t="s">
        <v>2240</v>
      </c>
      <c r="C200" s="77" t="s">
        <v>2322</v>
      </c>
      <c r="D200" t="s">
        <v>90</v>
      </c>
      <c r="E200" t="s">
        <v>118</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1171</v>
      </c>
      <c r="J200" t="s">
        <v>288</v>
      </c>
      <c r="K200" t="s">
        <v>1177</v>
      </c>
      <c r="L200" t="s">
        <v>1173</v>
      </c>
      <c r="M200" t="s">
        <v>222</v>
      </c>
      <c r="N200" t="s">
        <v>179</v>
      </c>
      <c r="O200" t="s">
        <v>224</v>
      </c>
      <c r="P200" t="s">
        <v>291</v>
      </c>
      <c r="Q200" t="s">
        <v>226</v>
      </c>
      <c r="R200" t="s">
        <v>222</v>
      </c>
      <c r="S200" t="s">
        <v>124</v>
      </c>
      <c r="T200" t="s">
        <v>217</v>
      </c>
      <c r="U200" t="s">
        <v>188</v>
      </c>
      <c r="V200" t="s">
        <v>2597</v>
      </c>
      <c r="W200" t="s">
        <v>2461</v>
      </c>
      <c r="X200" s="51" t="str">
        <f t="shared" si="3"/>
        <v>3</v>
      </c>
      <c r="Y200" s="51" t="str">
        <f>IF(T200="","",IF(AND(T200&lt;&gt;'Tabelas auxiliares'!$B$236,T200&lt;&gt;'Tabelas auxiliares'!$B$237),"FOLHA DE PESSOAL",IF(X200='Tabelas auxiliares'!$A$237,"CUSTEIO",IF(X200='Tabelas auxiliares'!$A$236,"INVESTIMENTO","ERRO - VERIFICAR"))))</f>
        <v>FOLHA DE PESSOAL</v>
      </c>
      <c r="Z200" s="44">
        <v>219.75</v>
      </c>
      <c r="AA200" s="44">
        <v>219.75</v>
      </c>
    </row>
    <row r="201" spans="1:27" x14ac:dyDescent="0.25">
      <c r="A201" t="s">
        <v>2319</v>
      </c>
      <c r="B201" s="77" t="s">
        <v>2240</v>
      </c>
      <c r="C201" s="77" t="s">
        <v>2322</v>
      </c>
      <c r="D201" t="s">
        <v>90</v>
      </c>
      <c r="E201" t="s">
        <v>118</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1171</v>
      </c>
      <c r="J201" t="s">
        <v>288</v>
      </c>
      <c r="K201" t="s">
        <v>1178</v>
      </c>
      <c r="L201" t="s">
        <v>1173</v>
      </c>
      <c r="M201" t="s">
        <v>222</v>
      </c>
      <c r="N201" t="s">
        <v>179</v>
      </c>
      <c r="O201" t="s">
        <v>224</v>
      </c>
      <c r="P201" t="s">
        <v>291</v>
      </c>
      <c r="Q201" t="s">
        <v>226</v>
      </c>
      <c r="R201" t="s">
        <v>222</v>
      </c>
      <c r="S201" t="s">
        <v>124</v>
      </c>
      <c r="T201" t="s">
        <v>217</v>
      </c>
      <c r="U201" t="s">
        <v>188</v>
      </c>
      <c r="V201" t="s">
        <v>2601</v>
      </c>
      <c r="W201" t="s">
        <v>2462</v>
      </c>
      <c r="X201" s="51" t="str">
        <f t="shared" si="3"/>
        <v>3</v>
      </c>
      <c r="Y201" s="51" t="str">
        <f>IF(T201="","",IF(AND(T201&lt;&gt;'Tabelas auxiliares'!$B$236,T201&lt;&gt;'Tabelas auxiliares'!$B$237),"FOLHA DE PESSOAL",IF(X201='Tabelas auxiliares'!$A$237,"CUSTEIO",IF(X201='Tabelas auxiliares'!$A$236,"INVESTIMENTO","ERRO - VERIFICAR"))))</f>
        <v>FOLHA DE PESSOAL</v>
      </c>
      <c r="Z201" s="44">
        <v>3078.37</v>
      </c>
      <c r="AA201" s="44">
        <v>3078.37</v>
      </c>
    </row>
    <row r="202" spans="1:27" x14ac:dyDescent="0.25">
      <c r="A202" t="s">
        <v>2319</v>
      </c>
      <c r="B202" s="77" t="s">
        <v>2242</v>
      </c>
      <c r="C202" s="77" t="s">
        <v>2322</v>
      </c>
      <c r="D202" t="s">
        <v>92</v>
      </c>
      <c r="E202" t="s">
        <v>118</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t="s">
        <v>1171</v>
      </c>
      <c r="J202" t="s">
        <v>288</v>
      </c>
      <c r="K202" t="s">
        <v>1179</v>
      </c>
      <c r="L202" t="s">
        <v>1173</v>
      </c>
      <c r="M202" t="s">
        <v>222</v>
      </c>
      <c r="N202" t="s">
        <v>223</v>
      </c>
      <c r="O202" t="s">
        <v>224</v>
      </c>
      <c r="P202" t="s">
        <v>225</v>
      </c>
      <c r="Q202" t="s">
        <v>226</v>
      </c>
      <c r="R202" t="s">
        <v>222</v>
      </c>
      <c r="S202" t="s">
        <v>124</v>
      </c>
      <c r="T202" t="s">
        <v>218</v>
      </c>
      <c r="U202" t="s">
        <v>123</v>
      </c>
      <c r="V202" t="s">
        <v>2604</v>
      </c>
      <c r="W202" t="s">
        <v>2464</v>
      </c>
      <c r="X202" s="51" t="str">
        <f t="shared" si="3"/>
        <v>3</v>
      </c>
      <c r="Y202" s="51" t="str">
        <f>IF(T202="","",IF(AND(T202&lt;&gt;'Tabelas auxiliares'!$B$236,T202&lt;&gt;'Tabelas auxiliares'!$B$237),"FOLHA DE PESSOAL",IF(X202='Tabelas auxiliares'!$A$237,"CUSTEIO",IF(X202='Tabelas auxiliares'!$A$236,"INVESTIMENTO","ERRO - VERIFICAR"))))</f>
        <v>CUSTEIO</v>
      </c>
      <c r="Z202" s="44">
        <v>2110</v>
      </c>
      <c r="AA202" s="44">
        <v>2110</v>
      </c>
    </row>
    <row r="203" spans="1:27" x14ac:dyDescent="0.25">
      <c r="A203" t="s">
        <v>2319</v>
      </c>
      <c r="B203" s="77" t="s">
        <v>2296</v>
      </c>
      <c r="C203" s="77" t="s">
        <v>2322</v>
      </c>
      <c r="D203" t="s">
        <v>90</v>
      </c>
      <c r="E203" t="s">
        <v>118</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1171</v>
      </c>
      <c r="J203" t="s">
        <v>288</v>
      </c>
      <c r="K203" t="s">
        <v>1180</v>
      </c>
      <c r="L203" t="s">
        <v>1173</v>
      </c>
      <c r="M203" t="s">
        <v>222</v>
      </c>
      <c r="N203" t="s">
        <v>180</v>
      </c>
      <c r="O203" t="s">
        <v>348</v>
      </c>
      <c r="P203" t="s">
        <v>349</v>
      </c>
      <c r="Q203" t="s">
        <v>226</v>
      </c>
      <c r="R203" t="s">
        <v>222</v>
      </c>
      <c r="S203" t="s">
        <v>124</v>
      </c>
      <c r="T203" t="s">
        <v>217</v>
      </c>
      <c r="U203" t="s">
        <v>2679</v>
      </c>
      <c r="V203" t="s">
        <v>2605</v>
      </c>
      <c r="W203" t="s">
        <v>2465</v>
      </c>
      <c r="X203" s="51" t="str">
        <f t="shared" si="3"/>
        <v>3</v>
      </c>
      <c r="Y203" s="51" t="str">
        <f>IF(T203="","",IF(AND(T203&lt;&gt;'Tabelas auxiliares'!$B$236,T203&lt;&gt;'Tabelas auxiliares'!$B$237),"FOLHA DE PESSOAL",IF(X203='Tabelas auxiliares'!$A$237,"CUSTEIO",IF(X203='Tabelas auxiliares'!$A$236,"INVESTIMENTO","ERRO - VERIFICAR"))))</f>
        <v>FOLHA DE PESSOAL</v>
      </c>
      <c r="Z203" s="44">
        <v>15.27</v>
      </c>
      <c r="AA203" s="44">
        <v>15.27</v>
      </c>
    </row>
    <row r="204" spans="1:27" x14ac:dyDescent="0.25">
      <c r="A204" t="s">
        <v>2319</v>
      </c>
      <c r="B204" s="77" t="s">
        <v>2296</v>
      </c>
      <c r="C204" s="77" t="s">
        <v>2322</v>
      </c>
      <c r="D204" t="s">
        <v>90</v>
      </c>
      <c r="E204" t="s">
        <v>118</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1171</v>
      </c>
      <c r="J204" t="s">
        <v>288</v>
      </c>
      <c r="K204" t="s">
        <v>1181</v>
      </c>
      <c r="L204" t="s">
        <v>1173</v>
      </c>
      <c r="M204" t="s">
        <v>222</v>
      </c>
      <c r="N204" t="s">
        <v>180</v>
      </c>
      <c r="O204" t="s">
        <v>232</v>
      </c>
      <c r="P204" t="s">
        <v>351</v>
      </c>
      <c r="Q204" t="s">
        <v>226</v>
      </c>
      <c r="R204" t="s">
        <v>222</v>
      </c>
      <c r="S204" t="s">
        <v>124</v>
      </c>
      <c r="T204" t="s">
        <v>217</v>
      </c>
      <c r="U204" t="s">
        <v>2680</v>
      </c>
      <c r="V204" t="s">
        <v>2606</v>
      </c>
      <c r="W204" t="s">
        <v>2466</v>
      </c>
      <c r="X204" s="51" t="str">
        <f t="shared" si="3"/>
        <v>3</v>
      </c>
      <c r="Y204" s="51" t="str">
        <f>IF(T204="","",IF(AND(T204&lt;&gt;'Tabelas auxiliares'!$B$236,T204&lt;&gt;'Tabelas auxiliares'!$B$237),"FOLHA DE PESSOAL",IF(X204='Tabelas auxiliares'!$A$237,"CUSTEIO",IF(X204='Tabelas auxiliares'!$A$236,"INVESTIMENTO","ERRO - VERIFICAR"))))</f>
        <v>FOLHA DE PESSOAL</v>
      </c>
      <c r="Z204" s="44">
        <v>256.8</v>
      </c>
      <c r="AA204" s="44">
        <v>256.8</v>
      </c>
    </row>
    <row r="205" spans="1:27" x14ac:dyDescent="0.25">
      <c r="A205" t="s">
        <v>2319</v>
      </c>
      <c r="B205" s="77" t="s">
        <v>2296</v>
      </c>
      <c r="C205" s="77" t="s">
        <v>2322</v>
      </c>
      <c r="D205" t="s">
        <v>90</v>
      </c>
      <c r="E205" t="s">
        <v>118</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1171</v>
      </c>
      <c r="J205" t="s">
        <v>288</v>
      </c>
      <c r="K205" t="s">
        <v>1182</v>
      </c>
      <c r="L205" t="s">
        <v>1173</v>
      </c>
      <c r="M205" t="s">
        <v>222</v>
      </c>
      <c r="N205" t="s">
        <v>180</v>
      </c>
      <c r="O205" t="s">
        <v>353</v>
      </c>
      <c r="P205" t="s">
        <v>354</v>
      </c>
      <c r="Q205" t="s">
        <v>226</v>
      </c>
      <c r="R205" t="s">
        <v>222</v>
      </c>
      <c r="S205" t="s">
        <v>124</v>
      </c>
      <c r="T205" t="s">
        <v>217</v>
      </c>
      <c r="U205" t="s">
        <v>2681</v>
      </c>
      <c r="V205" t="s">
        <v>2607</v>
      </c>
      <c r="W205" t="s">
        <v>2467</v>
      </c>
      <c r="X205" s="51" t="str">
        <f t="shared" si="3"/>
        <v>3</v>
      </c>
      <c r="Y205" s="51" t="str">
        <f>IF(T205="","",IF(AND(T205&lt;&gt;'Tabelas auxiliares'!$B$236,T205&lt;&gt;'Tabelas auxiliares'!$B$237),"FOLHA DE PESSOAL",IF(X205='Tabelas auxiliares'!$A$237,"CUSTEIO",IF(X205='Tabelas auxiliares'!$A$236,"INVESTIMENTO","ERRO - VERIFICAR"))))</f>
        <v>FOLHA DE PESSOAL</v>
      </c>
      <c r="Z205" s="44">
        <v>51.24</v>
      </c>
      <c r="AA205" s="44">
        <v>51.24</v>
      </c>
    </row>
    <row r="206" spans="1:27" x14ac:dyDescent="0.25">
      <c r="A206" t="s">
        <v>2319</v>
      </c>
      <c r="B206" s="77" t="s">
        <v>2296</v>
      </c>
      <c r="C206" s="77" t="s">
        <v>2322</v>
      </c>
      <c r="D206" t="s">
        <v>90</v>
      </c>
      <c r="E206" t="s">
        <v>118</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1171</v>
      </c>
      <c r="J206" t="s">
        <v>288</v>
      </c>
      <c r="K206" t="s">
        <v>1183</v>
      </c>
      <c r="L206" t="s">
        <v>1173</v>
      </c>
      <c r="M206" t="s">
        <v>222</v>
      </c>
      <c r="N206" t="s">
        <v>180</v>
      </c>
      <c r="O206" t="s">
        <v>232</v>
      </c>
      <c r="P206" t="s">
        <v>351</v>
      </c>
      <c r="Q206" t="s">
        <v>226</v>
      </c>
      <c r="R206" t="s">
        <v>222</v>
      </c>
      <c r="S206" t="s">
        <v>124</v>
      </c>
      <c r="T206" t="s">
        <v>217</v>
      </c>
      <c r="U206" t="s">
        <v>2680</v>
      </c>
      <c r="V206" t="s">
        <v>2609</v>
      </c>
      <c r="W206" t="s">
        <v>2468</v>
      </c>
      <c r="X206" s="51" t="str">
        <f t="shared" si="3"/>
        <v>3</v>
      </c>
      <c r="Y206" s="51" t="str">
        <f>IF(T206="","",IF(AND(T206&lt;&gt;'Tabelas auxiliares'!$B$236,T206&lt;&gt;'Tabelas auxiliares'!$B$237),"FOLHA DE PESSOAL",IF(X206='Tabelas auxiliares'!$A$237,"CUSTEIO",IF(X206='Tabelas auxiliares'!$A$236,"INVESTIMENTO","ERRO - VERIFICAR"))))</f>
        <v>FOLHA DE PESSOAL</v>
      </c>
      <c r="Z206" s="44">
        <v>6387.9</v>
      </c>
      <c r="AA206" s="44">
        <v>6387.9</v>
      </c>
    </row>
    <row r="207" spans="1:27" x14ac:dyDescent="0.25">
      <c r="A207" t="s">
        <v>2319</v>
      </c>
      <c r="B207" s="77" t="s">
        <v>2296</v>
      </c>
      <c r="C207" s="77" t="s">
        <v>2322</v>
      </c>
      <c r="D207" t="s">
        <v>90</v>
      </c>
      <c r="E207" t="s">
        <v>118</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1171</v>
      </c>
      <c r="J207" t="s">
        <v>288</v>
      </c>
      <c r="K207" t="s">
        <v>1184</v>
      </c>
      <c r="L207" t="s">
        <v>1173</v>
      </c>
      <c r="M207" t="s">
        <v>222</v>
      </c>
      <c r="N207" t="s">
        <v>180</v>
      </c>
      <c r="O207" t="s">
        <v>348</v>
      </c>
      <c r="P207" t="s">
        <v>349</v>
      </c>
      <c r="Q207" t="s">
        <v>226</v>
      </c>
      <c r="R207" t="s">
        <v>222</v>
      </c>
      <c r="S207" t="s">
        <v>124</v>
      </c>
      <c r="T207" t="s">
        <v>217</v>
      </c>
      <c r="U207" t="s">
        <v>2679</v>
      </c>
      <c r="V207" t="s">
        <v>2610</v>
      </c>
      <c r="W207" t="s">
        <v>2469</v>
      </c>
      <c r="X207" s="51" t="str">
        <f t="shared" si="3"/>
        <v>3</v>
      </c>
      <c r="Y207" s="51" t="str">
        <f>IF(T207="","",IF(AND(T207&lt;&gt;'Tabelas auxiliares'!$B$236,T207&lt;&gt;'Tabelas auxiliares'!$B$237),"FOLHA DE PESSOAL",IF(X207='Tabelas auxiliares'!$A$237,"CUSTEIO",IF(X207='Tabelas auxiliares'!$A$236,"INVESTIMENTO","ERRO - VERIFICAR"))))</f>
        <v>FOLHA DE PESSOAL</v>
      </c>
      <c r="Z207" s="44">
        <v>5282.95</v>
      </c>
      <c r="AA207" s="44">
        <v>5282.95</v>
      </c>
    </row>
    <row r="208" spans="1:27" x14ac:dyDescent="0.25">
      <c r="A208" t="s">
        <v>2319</v>
      </c>
      <c r="B208" s="77" t="s">
        <v>2296</v>
      </c>
      <c r="C208" s="77" t="s">
        <v>2322</v>
      </c>
      <c r="D208" t="s">
        <v>90</v>
      </c>
      <c r="E208" t="s">
        <v>118</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1171</v>
      </c>
      <c r="J208" t="s">
        <v>288</v>
      </c>
      <c r="K208" t="s">
        <v>1185</v>
      </c>
      <c r="L208" t="s">
        <v>1173</v>
      </c>
      <c r="M208" t="s">
        <v>222</v>
      </c>
      <c r="N208" t="s">
        <v>180</v>
      </c>
      <c r="O208" t="s">
        <v>353</v>
      </c>
      <c r="P208" t="s">
        <v>354</v>
      </c>
      <c r="Q208" t="s">
        <v>226</v>
      </c>
      <c r="R208" t="s">
        <v>222</v>
      </c>
      <c r="S208" t="s">
        <v>124</v>
      </c>
      <c r="T208" t="s">
        <v>217</v>
      </c>
      <c r="U208" t="s">
        <v>2681</v>
      </c>
      <c r="V208" t="s">
        <v>2611</v>
      </c>
      <c r="W208" t="s">
        <v>2470</v>
      </c>
      <c r="X208" s="51" t="str">
        <f t="shared" si="3"/>
        <v>3</v>
      </c>
      <c r="Y208" s="51" t="str">
        <f>IF(T208="","",IF(AND(T208&lt;&gt;'Tabelas auxiliares'!$B$236,T208&lt;&gt;'Tabelas auxiliares'!$B$237),"FOLHA DE PESSOAL",IF(X208='Tabelas auxiliares'!$A$237,"CUSTEIO",IF(X208='Tabelas auxiliares'!$A$236,"INVESTIMENTO","ERRO - VERIFICAR"))))</f>
        <v>FOLHA DE PESSOAL</v>
      </c>
      <c r="Z208" s="44">
        <v>50441.51</v>
      </c>
      <c r="AA208" s="44">
        <v>50441.51</v>
      </c>
    </row>
    <row r="209" spans="1:29" x14ac:dyDescent="0.25">
      <c r="A209" t="s">
        <v>2319</v>
      </c>
      <c r="B209" s="77" t="s">
        <v>2296</v>
      </c>
      <c r="C209" s="77" t="s">
        <v>2322</v>
      </c>
      <c r="D209" t="s">
        <v>90</v>
      </c>
      <c r="E209" t="s">
        <v>118</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1171</v>
      </c>
      <c r="J209" t="s">
        <v>288</v>
      </c>
      <c r="K209" t="s">
        <v>1186</v>
      </c>
      <c r="L209" t="s">
        <v>1173</v>
      </c>
      <c r="M209" t="s">
        <v>222</v>
      </c>
      <c r="N209" t="s">
        <v>182</v>
      </c>
      <c r="O209" t="s">
        <v>232</v>
      </c>
      <c r="P209" t="s">
        <v>296</v>
      </c>
      <c r="Q209" t="s">
        <v>226</v>
      </c>
      <c r="R209" t="s">
        <v>222</v>
      </c>
      <c r="S209" t="s">
        <v>124</v>
      </c>
      <c r="T209" t="s">
        <v>217</v>
      </c>
      <c r="U209" t="s">
        <v>2682</v>
      </c>
      <c r="V209" t="s">
        <v>2573</v>
      </c>
      <c r="W209" t="s">
        <v>2447</v>
      </c>
      <c r="X209" s="51" t="str">
        <f t="shared" si="3"/>
        <v>3</v>
      </c>
      <c r="Y209" s="51" t="str">
        <f>IF(T209="","",IF(AND(T209&lt;&gt;'Tabelas auxiliares'!$B$236,T209&lt;&gt;'Tabelas auxiliares'!$B$237),"FOLHA DE PESSOAL",IF(X209='Tabelas auxiliares'!$A$237,"CUSTEIO",IF(X209='Tabelas auxiliares'!$A$236,"INVESTIMENTO","ERRO - VERIFICAR"))))</f>
        <v>FOLHA DE PESSOAL</v>
      </c>
      <c r="Z209" s="44">
        <v>4199.2</v>
      </c>
      <c r="AA209" s="44">
        <v>4199.2</v>
      </c>
    </row>
    <row r="210" spans="1:29" x14ac:dyDescent="0.25">
      <c r="A210" t="s">
        <v>2319</v>
      </c>
      <c r="B210" s="77" t="s">
        <v>2245</v>
      </c>
      <c r="C210" s="77" t="s">
        <v>2322</v>
      </c>
      <c r="D210" t="s">
        <v>71</v>
      </c>
      <c r="E210" t="s">
        <v>118</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t="s">
        <v>1187</v>
      </c>
      <c r="J210" t="s">
        <v>1188</v>
      </c>
      <c r="K210" t="s">
        <v>1189</v>
      </c>
      <c r="L210" t="s">
        <v>1190</v>
      </c>
      <c r="M210" t="s">
        <v>1191</v>
      </c>
      <c r="N210" t="s">
        <v>851</v>
      </c>
      <c r="O210" t="s">
        <v>348</v>
      </c>
      <c r="P210" t="s">
        <v>1192</v>
      </c>
      <c r="Q210" t="s">
        <v>226</v>
      </c>
      <c r="R210" t="s">
        <v>222</v>
      </c>
      <c r="S210" t="s">
        <v>124</v>
      </c>
      <c r="T210" t="s">
        <v>218</v>
      </c>
      <c r="U210" t="s">
        <v>2683</v>
      </c>
      <c r="V210" t="s">
        <v>2684</v>
      </c>
      <c r="W210" t="s">
        <v>2528</v>
      </c>
      <c r="X210" s="51" t="str">
        <f t="shared" si="3"/>
        <v>3</v>
      </c>
      <c r="Y210" s="51" t="str">
        <f>IF(T210="","",IF(AND(T210&lt;&gt;'Tabelas auxiliares'!$B$236,T210&lt;&gt;'Tabelas auxiliares'!$B$237),"FOLHA DE PESSOAL",IF(X210='Tabelas auxiliares'!$A$237,"CUSTEIO",IF(X210='Tabelas auxiliares'!$A$236,"INVESTIMENTO","ERRO - VERIFICAR"))))</f>
        <v>CUSTEIO</v>
      </c>
      <c r="Z210" s="44">
        <v>12983.71</v>
      </c>
      <c r="AA210" s="44">
        <v>12983.71</v>
      </c>
    </row>
    <row r="211" spans="1:29" x14ac:dyDescent="0.25">
      <c r="A211" t="s">
        <v>2319</v>
      </c>
      <c r="B211" s="77" t="s">
        <v>2245</v>
      </c>
      <c r="C211" s="77" t="s">
        <v>2322</v>
      </c>
      <c r="D211" t="s">
        <v>71</v>
      </c>
      <c r="E211" t="s">
        <v>118</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t="s">
        <v>1187</v>
      </c>
      <c r="J211" t="s">
        <v>1188</v>
      </c>
      <c r="K211" t="s">
        <v>1193</v>
      </c>
      <c r="L211" t="s">
        <v>1190</v>
      </c>
      <c r="M211" t="s">
        <v>1191</v>
      </c>
      <c r="N211" t="s">
        <v>851</v>
      </c>
      <c r="O211" t="s">
        <v>1194</v>
      </c>
      <c r="P211" t="s">
        <v>1195</v>
      </c>
      <c r="Q211" t="s">
        <v>226</v>
      </c>
      <c r="R211" t="s">
        <v>222</v>
      </c>
      <c r="S211" t="s">
        <v>919</v>
      </c>
      <c r="T211" t="s">
        <v>218</v>
      </c>
      <c r="U211" t="s">
        <v>2685</v>
      </c>
      <c r="V211" t="s">
        <v>2684</v>
      </c>
      <c r="W211" t="s">
        <v>2528</v>
      </c>
      <c r="X211" s="51" t="str">
        <f t="shared" si="3"/>
        <v>3</v>
      </c>
      <c r="Y211" s="51" t="str">
        <f>IF(T211="","",IF(AND(T211&lt;&gt;'Tabelas auxiliares'!$B$236,T211&lt;&gt;'Tabelas auxiliares'!$B$237),"FOLHA DE PESSOAL",IF(X211='Tabelas auxiliares'!$A$237,"CUSTEIO",IF(X211='Tabelas auxiliares'!$A$236,"INVESTIMENTO","ERRO - VERIFICAR"))))</f>
        <v>CUSTEIO</v>
      </c>
      <c r="Z211" s="44">
        <v>7093</v>
      </c>
      <c r="AA211" s="44">
        <v>7093</v>
      </c>
    </row>
    <row r="212" spans="1:29" x14ac:dyDescent="0.25">
      <c r="A212" t="s">
        <v>2319</v>
      </c>
      <c r="B212" s="77" t="s">
        <v>2245</v>
      </c>
      <c r="C212" s="77" t="s">
        <v>2322</v>
      </c>
      <c r="D212" t="s">
        <v>71</v>
      </c>
      <c r="E212" t="s">
        <v>118</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t="s">
        <v>1196</v>
      </c>
      <c r="J212" t="s">
        <v>1197</v>
      </c>
      <c r="K212" t="s">
        <v>1198</v>
      </c>
      <c r="L212" t="s">
        <v>1199</v>
      </c>
      <c r="M212" t="s">
        <v>1200</v>
      </c>
      <c r="N212" t="s">
        <v>223</v>
      </c>
      <c r="O212" t="s">
        <v>224</v>
      </c>
      <c r="P212" t="s">
        <v>225</v>
      </c>
      <c r="Q212" t="s">
        <v>226</v>
      </c>
      <c r="R212" t="s">
        <v>222</v>
      </c>
      <c r="S212" t="s">
        <v>227</v>
      </c>
      <c r="T212" t="s">
        <v>218</v>
      </c>
      <c r="U212" t="s">
        <v>123</v>
      </c>
      <c r="V212" t="s">
        <v>2613</v>
      </c>
      <c r="W212" t="s">
        <v>2471</v>
      </c>
      <c r="X212" s="51" t="str">
        <f t="shared" si="3"/>
        <v>3</v>
      </c>
      <c r="Y212" s="51" t="str">
        <f>IF(T212="","",IF(AND(T212&lt;&gt;'Tabelas auxiliares'!$B$236,T212&lt;&gt;'Tabelas auxiliares'!$B$237),"FOLHA DE PESSOAL",IF(X212='Tabelas auxiliares'!$A$237,"CUSTEIO",IF(X212='Tabelas auxiliares'!$A$236,"INVESTIMENTO","ERRO - VERIFICAR"))))</f>
        <v>CUSTEIO</v>
      </c>
      <c r="Z212" s="44">
        <v>9100</v>
      </c>
      <c r="AA212" s="44">
        <v>1300</v>
      </c>
      <c r="AC212" s="44">
        <v>7800</v>
      </c>
    </row>
    <row r="213" spans="1:29" x14ac:dyDescent="0.25">
      <c r="A213" t="s">
        <v>2319</v>
      </c>
      <c r="B213" s="77" t="s">
        <v>2247</v>
      </c>
      <c r="C213" s="77" t="s">
        <v>2322</v>
      </c>
      <c r="D213" t="s">
        <v>15</v>
      </c>
      <c r="E213" t="s">
        <v>118</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t="s">
        <v>655</v>
      </c>
      <c r="J213" t="s">
        <v>1201</v>
      </c>
      <c r="K213" t="s">
        <v>1202</v>
      </c>
      <c r="L213" t="s">
        <v>1203</v>
      </c>
      <c r="M213" t="s">
        <v>1204</v>
      </c>
      <c r="N213" t="s">
        <v>223</v>
      </c>
      <c r="O213" t="s">
        <v>224</v>
      </c>
      <c r="P213" t="s">
        <v>225</v>
      </c>
      <c r="Q213" t="s">
        <v>226</v>
      </c>
      <c r="R213" t="s">
        <v>222</v>
      </c>
      <c r="S213" t="s">
        <v>124</v>
      </c>
      <c r="T213" t="s">
        <v>218</v>
      </c>
      <c r="U213" t="s">
        <v>123</v>
      </c>
      <c r="V213" t="s">
        <v>2628</v>
      </c>
      <c r="W213" t="s">
        <v>2472</v>
      </c>
      <c r="X213" s="51" t="str">
        <f t="shared" si="3"/>
        <v>3</v>
      </c>
      <c r="Y213" s="51" t="str">
        <f>IF(T213="","",IF(AND(T213&lt;&gt;'Tabelas auxiliares'!$B$236,T213&lt;&gt;'Tabelas auxiliares'!$B$237),"FOLHA DE PESSOAL",IF(X213='Tabelas auxiliares'!$A$237,"CUSTEIO",IF(X213='Tabelas auxiliares'!$A$236,"INVESTIMENTO","ERRO - VERIFICAR"))))</f>
        <v>CUSTEIO</v>
      </c>
      <c r="Z213" s="44">
        <v>49.25</v>
      </c>
      <c r="AA213" s="44">
        <v>49.25</v>
      </c>
    </row>
    <row r="214" spans="1:29" x14ac:dyDescent="0.25">
      <c r="A214" t="s">
        <v>2319</v>
      </c>
      <c r="B214" s="77" t="s">
        <v>2247</v>
      </c>
      <c r="C214" s="77" t="s">
        <v>2322</v>
      </c>
      <c r="D214" t="s">
        <v>15</v>
      </c>
      <c r="E214" t="s">
        <v>118</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t="s">
        <v>1205</v>
      </c>
      <c r="J214" t="s">
        <v>1206</v>
      </c>
      <c r="K214" t="s">
        <v>1207</v>
      </c>
      <c r="L214" t="s">
        <v>1208</v>
      </c>
      <c r="M214" t="s">
        <v>1204</v>
      </c>
      <c r="N214" t="s">
        <v>223</v>
      </c>
      <c r="O214" t="s">
        <v>224</v>
      </c>
      <c r="P214" t="s">
        <v>225</v>
      </c>
      <c r="Q214" t="s">
        <v>226</v>
      </c>
      <c r="R214" t="s">
        <v>222</v>
      </c>
      <c r="S214" t="s">
        <v>124</v>
      </c>
      <c r="T214" t="s">
        <v>218</v>
      </c>
      <c r="U214" t="s">
        <v>123</v>
      </c>
      <c r="V214" t="s">
        <v>2628</v>
      </c>
      <c r="W214" t="s">
        <v>2472</v>
      </c>
      <c r="X214" s="51" t="str">
        <f t="shared" si="3"/>
        <v>3</v>
      </c>
      <c r="Y214" s="51" t="str">
        <f>IF(T214="","",IF(AND(T214&lt;&gt;'Tabelas auxiliares'!$B$236,T214&lt;&gt;'Tabelas auxiliares'!$B$237),"FOLHA DE PESSOAL",IF(X214='Tabelas auxiliares'!$A$237,"CUSTEIO",IF(X214='Tabelas auxiliares'!$A$236,"INVESTIMENTO","ERRO - VERIFICAR"))))</f>
        <v>CUSTEIO</v>
      </c>
      <c r="Z214" s="44">
        <v>378.78</v>
      </c>
      <c r="AA214" s="44">
        <v>378.78</v>
      </c>
    </row>
    <row r="215" spans="1:29" x14ac:dyDescent="0.25">
      <c r="A215" t="s">
        <v>2319</v>
      </c>
      <c r="B215" s="77" t="s">
        <v>2247</v>
      </c>
      <c r="C215" s="77" t="s">
        <v>2322</v>
      </c>
      <c r="D215" t="s">
        <v>35</v>
      </c>
      <c r="E215" t="s">
        <v>118</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t="s">
        <v>1209</v>
      </c>
      <c r="J215" t="s">
        <v>1210</v>
      </c>
      <c r="K215" t="s">
        <v>1211</v>
      </c>
      <c r="L215" t="s">
        <v>1212</v>
      </c>
      <c r="M215" t="s">
        <v>1213</v>
      </c>
      <c r="N215" t="s">
        <v>223</v>
      </c>
      <c r="O215" t="s">
        <v>224</v>
      </c>
      <c r="P215" t="s">
        <v>225</v>
      </c>
      <c r="Q215" t="s">
        <v>226</v>
      </c>
      <c r="R215" t="s">
        <v>222</v>
      </c>
      <c r="S215" t="s">
        <v>124</v>
      </c>
      <c r="T215" t="s">
        <v>218</v>
      </c>
      <c r="U215" t="s">
        <v>123</v>
      </c>
      <c r="V215" t="s">
        <v>2628</v>
      </c>
      <c r="W215" t="s">
        <v>2472</v>
      </c>
      <c r="X215" s="51" t="str">
        <f t="shared" si="3"/>
        <v>3</v>
      </c>
      <c r="Y215" s="51" t="str">
        <f>IF(T215="","",IF(AND(T215&lt;&gt;'Tabelas auxiliares'!$B$236,T215&lt;&gt;'Tabelas auxiliares'!$B$237),"FOLHA DE PESSOAL",IF(X215='Tabelas auxiliares'!$A$237,"CUSTEIO",IF(X215='Tabelas auxiliares'!$A$236,"INVESTIMENTO","ERRO - VERIFICAR"))))</f>
        <v>CUSTEIO</v>
      </c>
      <c r="Z215" s="44">
        <v>5694.07</v>
      </c>
      <c r="AA215" s="44">
        <v>4299.57</v>
      </c>
      <c r="AC215" s="44">
        <v>1394.5</v>
      </c>
    </row>
    <row r="216" spans="1:29" x14ac:dyDescent="0.25">
      <c r="A216" t="s">
        <v>2319</v>
      </c>
      <c r="B216" s="77" t="s">
        <v>2247</v>
      </c>
      <c r="C216" s="77" t="s">
        <v>2322</v>
      </c>
      <c r="D216" t="s">
        <v>35</v>
      </c>
      <c r="E216" t="s">
        <v>118</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t="s">
        <v>1214</v>
      </c>
      <c r="J216" t="s">
        <v>155</v>
      </c>
      <c r="K216" t="s">
        <v>1215</v>
      </c>
      <c r="L216" t="s">
        <v>156</v>
      </c>
      <c r="M216" t="s">
        <v>1204</v>
      </c>
      <c r="N216" t="s">
        <v>223</v>
      </c>
      <c r="O216" t="s">
        <v>224</v>
      </c>
      <c r="P216" t="s">
        <v>225</v>
      </c>
      <c r="Q216" t="s">
        <v>226</v>
      </c>
      <c r="R216" t="s">
        <v>222</v>
      </c>
      <c r="S216" t="s">
        <v>124</v>
      </c>
      <c r="T216" t="s">
        <v>218</v>
      </c>
      <c r="U216" t="s">
        <v>123</v>
      </c>
      <c r="V216" t="s">
        <v>2628</v>
      </c>
      <c r="W216" t="s">
        <v>2472</v>
      </c>
      <c r="X216" s="51" t="str">
        <f t="shared" si="3"/>
        <v>3</v>
      </c>
      <c r="Y216" s="51" t="str">
        <f>IF(T216="","",IF(AND(T216&lt;&gt;'Tabelas auxiliares'!$B$236,T216&lt;&gt;'Tabelas auxiliares'!$B$237),"FOLHA DE PESSOAL",IF(X216='Tabelas auxiliares'!$A$237,"CUSTEIO",IF(X216='Tabelas auxiliares'!$A$236,"INVESTIMENTO","ERRO - VERIFICAR"))))</f>
        <v>CUSTEIO</v>
      </c>
      <c r="Z216" s="44">
        <v>353.48</v>
      </c>
      <c r="AA216" s="44">
        <v>57.96</v>
      </c>
      <c r="AC216" s="44">
        <v>295.52</v>
      </c>
    </row>
    <row r="217" spans="1:29" x14ac:dyDescent="0.25">
      <c r="A217" t="s">
        <v>2319</v>
      </c>
      <c r="B217" s="77" t="s">
        <v>2247</v>
      </c>
      <c r="C217" s="77" t="s">
        <v>2322</v>
      </c>
      <c r="D217" t="s">
        <v>35</v>
      </c>
      <c r="E217" t="s">
        <v>118</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t="s">
        <v>1216</v>
      </c>
      <c r="J217" t="s">
        <v>149</v>
      </c>
      <c r="K217" t="s">
        <v>1217</v>
      </c>
      <c r="L217" t="s">
        <v>150</v>
      </c>
      <c r="M217" t="s">
        <v>386</v>
      </c>
      <c r="N217" t="s">
        <v>223</v>
      </c>
      <c r="O217" t="s">
        <v>224</v>
      </c>
      <c r="P217" t="s">
        <v>225</v>
      </c>
      <c r="Q217" t="s">
        <v>226</v>
      </c>
      <c r="R217" t="s">
        <v>222</v>
      </c>
      <c r="S217" t="s">
        <v>124</v>
      </c>
      <c r="T217" t="s">
        <v>218</v>
      </c>
      <c r="U217" t="s">
        <v>123</v>
      </c>
      <c r="V217" t="s">
        <v>2614</v>
      </c>
      <c r="W217" t="s">
        <v>2472</v>
      </c>
      <c r="X217" s="51" t="str">
        <f t="shared" si="3"/>
        <v>3</v>
      </c>
      <c r="Y217" s="51" t="str">
        <f>IF(T217="","",IF(AND(T217&lt;&gt;'Tabelas auxiliares'!$B$236,T217&lt;&gt;'Tabelas auxiliares'!$B$237),"FOLHA DE PESSOAL",IF(X217='Tabelas auxiliares'!$A$237,"CUSTEIO",IF(X217='Tabelas auxiliares'!$A$236,"INVESTIMENTO","ERRO - VERIFICAR"))))</f>
        <v>CUSTEIO</v>
      </c>
      <c r="Z217" s="44">
        <v>992079.77</v>
      </c>
      <c r="AC217" s="44">
        <v>992079.77</v>
      </c>
    </row>
    <row r="218" spans="1:29" x14ac:dyDescent="0.25">
      <c r="A218" t="s">
        <v>2319</v>
      </c>
      <c r="B218" s="77" t="s">
        <v>2247</v>
      </c>
      <c r="C218" s="77" t="s">
        <v>2322</v>
      </c>
      <c r="D218" t="s">
        <v>35</v>
      </c>
      <c r="E218" t="s">
        <v>118</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t="s">
        <v>888</v>
      </c>
      <c r="J218" t="s">
        <v>1218</v>
      </c>
      <c r="K218" t="s">
        <v>1219</v>
      </c>
      <c r="L218" t="s">
        <v>1220</v>
      </c>
      <c r="M218" t="s">
        <v>1221</v>
      </c>
      <c r="N218" t="s">
        <v>223</v>
      </c>
      <c r="O218" t="s">
        <v>224</v>
      </c>
      <c r="P218" t="s">
        <v>225</v>
      </c>
      <c r="Q218" t="s">
        <v>226</v>
      </c>
      <c r="R218" t="s">
        <v>222</v>
      </c>
      <c r="S218" t="s">
        <v>124</v>
      </c>
      <c r="T218" t="s">
        <v>218</v>
      </c>
      <c r="U218" t="s">
        <v>123</v>
      </c>
      <c r="V218" t="s">
        <v>2686</v>
      </c>
      <c r="W218" t="s">
        <v>2529</v>
      </c>
      <c r="X218" s="51" t="str">
        <f t="shared" si="3"/>
        <v>3</v>
      </c>
      <c r="Y218" s="51" t="str">
        <f>IF(T218="","",IF(AND(T218&lt;&gt;'Tabelas auxiliares'!$B$236,T218&lt;&gt;'Tabelas auxiliares'!$B$237),"FOLHA DE PESSOAL",IF(X218='Tabelas auxiliares'!$A$237,"CUSTEIO",IF(X218='Tabelas auxiliares'!$A$236,"INVESTIMENTO","ERRO - VERIFICAR"))))</f>
        <v>CUSTEIO</v>
      </c>
      <c r="Z218" s="44">
        <v>80749.91</v>
      </c>
      <c r="AA218" s="44">
        <v>48487.23</v>
      </c>
      <c r="AB218" s="44">
        <v>3002.34</v>
      </c>
      <c r="AC218" s="44">
        <v>29260.34</v>
      </c>
    </row>
    <row r="219" spans="1:29" x14ac:dyDescent="0.25">
      <c r="A219" t="s">
        <v>2319</v>
      </c>
      <c r="B219" s="77" t="s">
        <v>2247</v>
      </c>
      <c r="C219" s="77" t="s">
        <v>2322</v>
      </c>
      <c r="D219" t="s">
        <v>35</v>
      </c>
      <c r="E219" t="s">
        <v>118</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t="s">
        <v>1222</v>
      </c>
      <c r="J219" t="s">
        <v>1223</v>
      </c>
      <c r="K219" t="s">
        <v>1224</v>
      </c>
      <c r="L219" t="s">
        <v>1225</v>
      </c>
      <c r="M219" t="s">
        <v>1226</v>
      </c>
      <c r="N219" t="s">
        <v>280</v>
      </c>
      <c r="O219" t="s">
        <v>224</v>
      </c>
      <c r="P219" t="s">
        <v>281</v>
      </c>
      <c r="Q219" t="s">
        <v>226</v>
      </c>
      <c r="R219" t="s">
        <v>222</v>
      </c>
      <c r="S219" t="s">
        <v>124</v>
      </c>
      <c r="T219" t="s">
        <v>218</v>
      </c>
      <c r="U219" t="s">
        <v>135</v>
      </c>
      <c r="V219" t="s">
        <v>2570</v>
      </c>
      <c r="W219" t="s">
        <v>2446</v>
      </c>
      <c r="X219" s="51" t="str">
        <f t="shared" si="3"/>
        <v>4</v>
      </c>
      <c r="Y219" s="51" t="str">
        <f>IF(T219="","",IF(AND(T219&lt;&gt;'Tabelas auxiliares'!$B$236,T219&lt;&gt;'Tabelas auxiliares'!$B$237),"FOLHA DE PESSOAL",IF(X219='Tabelas auxiliares'!$A$237,"CUSTEIO",IF(X219='Tabelas auxiliares'!$A$236,"INVESTIMENTO","ERRO - VERIFICAR"))))</f>
        <v>INVESTIMENTO</v>
      </c>
      <c r="Z219" s="44">
        <v>3429.18</v>
      </c>
      <c r="AA219" s="44">
        <v>3429.18</v>
      </c>
    </row>
    <row r="220" spans="1:29" x14ac:dyDescent="0.25">
      <c r="A220" t="s">
        <v>2319</v>
      </c>
      <c r="B220" s="77" t="s">
        <v>2247</v>
      </c>
      <c r="C220" s="77" t="s">
        <v>2322</v>
      </c>
      <c r="D220" t="s">
        <v>35</v>
      </c>
      <c r="E220" t="s">
        <v>118</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t="s">
        <v>923</v>
      </c>
      <c r="J220" t="s">
        <v>1227</v>
      </c>
      <c r="K220" t="s">
        <v>1228</v>
      </c>
      <c r="L220" t="s">
        <v>1229</v>
      </c>
      <c r="M220" t="s">
        <v>1230</v>
      </c>
      <c r="N220" t="s">
        <v>223</v>
      </c>
      <c r="O220" t="s">
        <v>224</v>
      </c>
      <c r="P220" t="s">
        <v>225</v>
      </c>
      <c r="Q220" t="s">
        <v>226</v>
      </c>
      <c r="R220" t="s">
        <v>222</v>
      </c>
      <c r="S220" t="s">
        <v>124</v>
      </c>
      <c r="T220" t="s">
        <v>218</v>
      </c>
      <c r="U220" t="s">
        <v>123</v>
      </c>
      <c r="V220" t="s">
        <v>2619</v>
      </c>
      <c r="W220" t="s">
        <v>2476</v>
      </c>
      <c r="X220" s="51" t="str">
        <f t="shared" si="3"/>
        <v>3</v>
      </c>
      <c r="Y220" s="51" t="str">
        <f>IF(T220="","",IF(AND(T220&lt;&gt;'Tabelas auxiliares'!$B$236,T220&lt;&gt;'Tabelas auxiliares'!$B$237),"FOLHA DE PESSOAL",IF(X220='Tabelas auxiliares'!$A$237,"CUSTEIO",IF(X220='Tabelas auxiliares'!$A$236,"INVESTIMENTO","ERRO - VERIFICAR"))))</f>
        <v>CUSTEIO</v>
      </c>
      <c r="Z220" s="44">
        <v>31173.06</v>
      </c>
      <c r="AA220" s="44">
        <v>9170.86</v>
      </c>
      <c r="AB220" s="44">
        <v>22002.2</v>
      </c>
    </row>
    <row r="221" spans="1:29" x14ac:dyDescent="0.25">
      <c r="A221" t="s">
        <v>2319</v>
      </c>
      <c r="B221" s="77" t="s">
        <v>2247</v>
      </c>
      <c r="C221" s="77" t="s">
        <v>2322</v>
      </c>
      <c r="D221" t="s">
        <v>35</v>
      </c>
      <c r="E221" t="s">
        <v>118</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t="s">
        <v>1231</v>
      </c>
      <c r="J221" t="s">
        <v>1210</v>
      </c>
      <c r="K221" t="s">
        <v>1232</v>
      </c>
      <c r="L221" t="s">
        <v>1212</v>
      </c>
      <c r="M221" t="s">
        <v>1213</v>
      </c>
      <c r="N221" t="s">
        <v>223</v>
      </c>
      <c r="O221" t="s">
        <v>224</v>
      </c>
      <c r="P221" t="s">
        <v>225</v>
      </c>
      <c r="Q221" t="s">
        <v>226</v>
      </c>
      <c r="R221" t="s">
        <v>222</v>
      </c>
      <c r="S221" t="s">
        <v>124</v>
      </c>
      <c r="T221" t="s">
        <v>218</v>
      </c>
      <c r="U221" t="s">
        <v>123</v>
      </c>
      <c r="V221" t="s">
        <v>2628</v>
      </c>
      <c r="W221" t="s">
        <v>2472</v>
      </c>
      <c r="X221" s="51" t="str">
        <f t="shared" si="3"/>
        <v>3</v>
      </c>
      <c r="Y221" s="51" t="str">
        <f>IF(T221="","",IF(AND(T221&lt;&gt;'Tabelas auxiliares'!$B$236,T221&lt;&gt;'Tabelas auxiliares'!$B$237),"FOLHA DE PESSOAL",IF(X221='Tabelas auxiliares'!$A$237,"CUSTEIO",IF(X221='Tabelas auxiliares'!$A$236,"INVESTIMENTO","ERRO - VERIFICAR"))))</f>
        <v>CUSTEIO</v>
      </c>
      <c r="Z221" s="44">
        <v>59781.15</v>
      </c>
      <c r="AA221" s="44">
        <v>59781.15</v>
      </c>
    </row>
    <row r="222" spans="1:29" x14ac:dyDescent="0.25">
      <c r="A222" t="s">
        <v>2319</v>
      </c>
      <c r="B222" s="77" t="s">
        <v>2247</v>
      </c>
      <c r="C222" s="77" t="s">
        <v>2322</v>
      </c>
      <c r="D222" t="s">
        <v>35</v>
      </c>
      <c r="E222" t="s">
        <v>118</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t="s">
        <v>1233</v>
      </c>
      <c r="J222" t="s">
        <v>1234</v>
      </c>
      <c r="K222" t="s">
        <v>1235</v>
      </c>
      <c r="L222" t="s">
        <v>1236</v>
      </c>
      <c r="M222" t="s">
        <v>1237</v>
      </c>
      <c r="N222" t="s">
        <v>223</v>
      </c>
      <c r="O222" t="s">
        <v>224</v>
      </c>
      <c r="P222" t="s">
        <v>225</v>
      </c>
      <c r="Q222" t="s">
        <v>226</v>
      </c>
      <c r="R222" t="s">
        <v>222</v>
      </c>
      <c r="S222" t="s">
        <v>124</v>
      </c>
      <c r="T222" t="s">
        <v>218</v>
      </c>
      <c r="U222" t="s">
        <v>123</v>
      </c>
      <c r="V222" t="s">
        <v>2615</v>
      </c>
      <c r="W222" t="s">
        <v>2473</v>
      </c>
      <c r="X222" s="51" t="str">
        <f t="shared" si="3"/>
        <v>3</v>
      </c>
      <c r="Y222" s="51" t="str">
        <f>IF(T222="","",IF(AND(T222&lt;&gt;'Tabelas auxiliares'!$B$236,T222&lt;&gt;'Tabelas auxiliares'!$B$237),"FOLHA DE PESSOAL",IF(X222='Tabelas auxiliares'!$A$237,"CUSTEIO",IF(X222='Tabelas auxiliares'!$A$236,"INVESTIMENTO","ERRO - VERIFICAR"))))</f>
        <v>CUSTEIO</v>
      </c>
      <c r="Z222" s="44">
        <v>1228</v>
      </c>
      <c r="AC222" s="44">
        <v>1228</v>
      </c>
    </row>
    <row r="223" spans="1:29" x14ac:dyDescent="0.25">
      <c r="A223" t="s">
        <v>2319</v>
      </c>
      <c r="B223" s="77" t="s">
        <v>2247</v>
      </c>
      <c r="C223" s="77" t="s">
        <v>2322</v>
      </c>
      <c r="D223" t="s">
        <v>35</v>
      </c>
      <c r="E223" t="s">
        <v>118</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t="s">
        <v>782</v>
      </c>
      <c r="J223" t="s">
        <v>1238</v>
      </c>
      <c r="K223" t="s">
        <v>1239</v>
      </c>
      <c r="L223" t="s">
        <v>1240</v>
      </c>
      <c r="M223" t="s">
        <v>1241</v>
      </c>
      <c r="N223" t="s">
        <v>223</v>
      </c>
      <c r="O223" t="s">
        <v>224</v>
      </c>
      <c r="P223" t="s">
        <v>225</v>
      </c>
      <c r="Q223" t="s">
        <v>226</v>
      </c>
      <c r="R223" t="s">
        <v>222</v>
      </c>
      <c r="S223" t="s">
        <v>124</v>
      </c>
      <c r="T223" t="s">
        <v>218</v>
      </c>
      <c r="U223" t="s">
        <v>123</v>
      </c>
      <c r="V223" t="s">
        <v>2617</v>
      </c>
      <c r="W223" t="s">
        <v>2474</v>
      </c>
      <c r="X223" s="51" t="str">
        <f t="shared" si="3"/>
        <v>3</v>
      </c>
      <c r="Y223" s="51" t="str">
        <f>IF(T223="","",IF(AND(T223&lt;&gt;'Tabelas auxiliares'!$B$236,T223&lt;&gt;'Tabelas auxiliares'!$B$237),"FOLHA DE PESSOAL",IF(X223='Tabelas auxiliares'!$A$237,"CUSTEIO",IF(X223='Tabelas auxiliares'!$A$236,"INVESTIMENTO","ERRO - VERIFICAR"))))</f>
        <v>CUSTEIO</v>
      </c>
      <c r="Z223" s="44">
        <v>7495</v>
      </c>
      <c r="AC223" s="44">
        <v>7495</v>
      </c>
    </row>
    <row r="224" spans="1:29" x14ac:dyDescent="0.25">
      <c r="A224" t="s">
        <v>2319</v>
      </c>
      <c r="B224" s="77" t="s">
        <v>2247</v>
      </c>
      <c r="C224" s="77" t="s">
        <v>2322</v>
      </c>
      <c r="D224" t="s">
        <v>35</v>
      </c>
      <c r="E224" t="s">
        <v>118</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t="s">
        <v>782</v>
      </c>
      <c r="J224" t="s">
        <v>1238</v>
      </c>
      <c r="K224" t="s">
        <v>1242</v>
      </c>
      <c r="L224" t="s">
        <v>1240</v>
      </c>
      <c r="M224" t="s">
        <v>1243</v>
      </c>
      <c r="N224" t="s">
        <v>223</v>
      </c>
      <c r="O224" t="s">
        <v>224</v>
      </c>
      <c r="P224" t="s">
        <v>225</v>
      </c>
      <c r="Q224" t="s">
        <v>226</v>
      </c>
      <c r="R224" t="s">
        <v>222</v>
      </c>
      <c r="S224" t="s">
        <v>124</v>
      </c>
      <c r="T224" t="s">
        <v>218</v>
      </c>
      <c r="U224" t="s">
        <v>123</v>
      </c>
      <c r="V224" t="s">
        <v>2617</v>
      </c>
      <c r="W224" t="s">
        <v>2474</v>
      </c>
      <c r="X224" s="51" t="str">
        <f t="shared" si="3"/>
        <v>3</v>
      </c>
      <c r="Y224" s="51" t="str">
        <f>IF(T224="","",IF(AND(T224&lt;&gt;'Tabelas auxiliares'!$B$236,T224&lt;&gt;'Tabelas auxiliares'!$B$237),"FOLHA DE PESSOAL",IF(X224='Tabelas auxiliares'!$A$237,"CUSTEIO",IF(X224='Tabelas auxiliares'!$A$236,"INVESTIMENTO","ERRO - VERIFICAR"))))</f>
        <v>CUSTEIO</v>
      </c>
      <c r="Z224" s="44">
        <v>2100</v>
      </c>
      <c r="AC224" s="44">
        <v>2100</v>
      </c>
    </row>
    <row r="225" spans="1:29" x14ac:dyDescent="0.25">
      <c r="A225" t="s">
        <v>2319</v>
      </c>
      <c r="B225" s="77" t="s">
        <v>2250</v>
      </c>
      <c r="C225" s="77" t="s">
        <v>2329</v>
      </c>
      <c r="D225" t="s">
        <v>49</v>
      </c>
      <c r="E225" t="s">
        <v>118</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t="s">
        <v>1244</v>
      </c>
      <c r="J225" t="s">
        <v>1245</v>
      </c>
      <c r="K225" t="s">
        <v>1246</v>
      </c>
      <c r="L225" t="s">
        <v>1247</v>
      </c>
      <c r="M225" t="s">
        <v>1248</v>
      </c>
      <c r="N225" t="s">
        <v>223</v>
      </c>
      <c r="O225" t="s">
        <v>224</v>
      </c>
      <c r="P225" t="s">
        <v>225</v>
      </c>
      <c r="Q225" t="s">
        <v>226</v>
      </c>
      <c r="R225" t="s">
        <v>222</v>
      </c>
      <c r="S225" t="s">
        <v>124</v>
      </c>
      <c r="T225" t="s">
        <v>218</v>
      </c>
      <c r="U225" t="s">
        <v>123</v>
      </c>
      <c r="V225" t="s">
        <v>2687</v>
      </c>
      <c r="W225" t="s">
        <v>2530</v>
      </c>
      <c r="X225" s="51" t="str">
        <f t="shared" si="3"/>
        <v>3</v>
      </c>
      <c r="Y225" s="51" t="str">
        <f>IF(T225="","",IF(AND(T225&lt;&gt;'Tabelas auxiliares'!$B$236,T225&lt;&gt;'Tabelas auxiliares'!$B$237),"FOLHA DE PESSOAL",IF(X225='Tabelas auxiliares'!$A$237,"CUSTEIO",IF(X225='Tabelas auxiliares'!$A$236,"INVESTIMENTO","ERRO - VERIFICAR"))))</f>
        <v>CUSTEIO</v>
      </c>
      <c r="Z225" s="44">
        <v>2324</v>
      </c>
      <c r="AA225" s="44">
        <v>2324</v>
      </c>
    </row>
    <row r="226" spans="1:29" x14ac:dyDescent="0.25">
      <c r="A226" t="s">
        <v>2319</v>
      </c>
      <c r="B226" s="77" t="s">
        <v>2250</v>
      </c>
      <c r="C226" s="77" t="s">
        <v>2322</v>
      </c>
      <c r="D226" t="s">
        <v>41</v>
      </c>
      <c r="E226" t="s">
        <v>118</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t="s">
        <v>578</v>
      </c>
      <c r="J226" t="s">
        <v>1249</v>
      </c>
      <c r="K226" t="s">
        <v>1250</v>
      </c>
      <c r="L226" t="s">
        <v>1251</v>
      </c>
      <c r="M226" t="s">
        <v>1252</v>
      </c>
      <c r="N226" t="s">
        <v>223</v>
      </c>
      <c r="O226" t="s">
        <v>224</v>
      </c>
      <c r="P226" t="s">
        <v>225</v>
      </c>
      <c r="Q226" t="s">
        <v>226</v>
      </c>
      <c r="R226" t="s">
        <v>222</v>
      </c>
      <c r="S226" t="s">
        <v>124</v>
      </c>
      <c r="T226" t="s">
        <v>218</v>
      </c>
      <c r="U226" t="s">
        <v>123</v>
      </c>
      <c r="V226" t="s">
        <v>2688</v>
      </c>
      <c r="W226" t="s">
        <v>2531</v>
      </c>
      <c r="X226" s="51" t="str">
        <f t="shared" si="3"/>
        <v>3</v>
      </c>
      <c r="Y226" s="51" t="str">
        <f>IF(T226="","",IF(AND(T226&lt;&gt;'Tabelas auxiliares'!$B$236,T226&lt;&gt;'Tabelas auxiliares'!$B$237),"FOLHA DE PESSOAL",IF(X226='Tabelas auxiliares'!$A$237,"CUSTEIO",IF(X226='Tabelas auxiliares'!$A$236,"INVESTIMENTO","ERRO - VERIFICAR"))))</f>
        <v>CUSTEIO</v>
      </c>
      <c r="Z226" s="44">
        <v>5893.72</v>
      </c>
      <c r="AC226" s="44">
        <v>5893.72</v>
      </c>
    </row>
    <row r="227" spans="1:29" x14ac:dyDescent="0.25">
      <c r="A227" t="s">
        <v>2319</v>
      </c>
      <c r="B227" s="77" t="s">
        <v>2250</v>
      </c>
      <c r="C227" s="77" t="s">
        <v>2322</v>
      </c>
      <c r="D227" t="s">
        <v>41</v>
      </c>
      <c r="E227" t="s">
        <v>118</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t="s">
        <v>596</v>
      </c>
      <c r="J227" t="s">
        <v>1253</v>
      </c>
      <c r="K227" t="s">
        <v>1254</v>
      </c>
      <c r="L227" t="s">
        <v>1255</v>
      </c>
      <c r="M227" t="s">
        <v>2808</v>
      </c>
      <c r="N227" t="s">
        <v>223</v>
      </c>
      <c r="O227" t="s">
        <v>224</v>
      </c>
      <c r="P227" t="s">
        <v>225</v>
      </c>
      <c r="Q227" t="s">
        <v>226</v>
      </c>
      <c r="R227" t="s">
        <v>222</v>
      </c>
      <c r="S227" t="s">
        <v>124</v>
      </c>
      <c r="T227" t="s">
        <v>218</v>
      </c>
      <c r="U227" t="s">
        <v>123</v>
      </c>
      <c r="V227" t="s">
        <v>2688</v>
      </c>
      <c r="W227" t="s">
        <v>2531</v>
      </c>
      <c r="X227" s="51" t="str">
        <f t="shared" si="3"/>
        <v>3</v>
      </c>
      <c r="Y227" s="51" t="str">
        <f>IF(T227="","",IF(AND(T227&lt;&gt;'Tabelas auxiliares'!$B$236,T227&lt;&gt;'Tabelas auxiliares'!$B$237),"FOLHA DE PESSOAL",IF(X227='Tabelas auxiliares'!$A$237,"CUSTEIO",IF(X227='Tabelas auxiliares'!$A$236,"INVESTIMENTO","ERRO - VERIFICAR"))))</f>
        <v>CUSTEIO</v>
      </c>
      <c r="Z227" s="44">
        <v>1199.76</v>
      </c>
      <c r="AC227" s="44">
        <v>1199.76</v>
      </c>
    </row>
    <row r="228" spans="1:29" x14ac:dyDescent="0.25">
      <c r="A228" t="s">
        <v>2319</v>
      </c>
      <c r="B228" s="77" t="s">
        <v>2250</v>
      </c>
      <c r="C228" s="77" t="s">
        <v>2322</v>
      </c>
      <c r="D228" t="s">
        <v>41</v>
      </c>
      <c r="E228" t="s">
        <v>118</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t="s">
        <v>596</v>
      </c>
      <c r="J228" t="s">
        <v>1253</v>
      </c>
      <c r="K228" t="s">
        <v>1256</v>
      </c>
      <c r="L228" t="s">
        <v>1255</v>
      </c>
      <c r="M228" t="s">
        <v>1257</v>
      </c>
      <c r="N228" t="s">
        <v>223</v>
      </c>
      <c r="O228" t="s">
        <v>224</v>
      </c>
      <c r="P228" t="s">
        <v>225</v>
      </c>
      <c r="Q228" t="s">
        <v>226</v>
      </c>
      <c r="R228" t="s">
        <v>222</v>
      </c>
      <c r="S228" t="s">
        <v>124</v>
      </c>
      <c r="T228" t="s">
        <v>218</v>
      </c>
      <c r="U228" t="s">
        <v>123</v>
      </c>
      <c r="V228" t="s">
        <v>2688</v>
      </c>
      <c r="W228" t="s">
        <v>2531</v>
      </c>
      <c r="X228" s="51" t="str">
        <f t="shared" si="3"/>
        <v>3</v>
      </c>
      <c r="Y228" s="51" t="str">
        <f>IF(T228="","",IF(AND(T228&lt;&gt;'Tabelas auxiliares'!$B$236,T228&lt;&gt;'Tabelas auxiliares'!$B$237),"FOLHA DE PESSOAL",IF(X228='Tabelas auxiliares'!$A$237,"CUSTEIO",IF(X228='Tabelas auxiliares'!$A$236,"INVESTIMENTO","ERRO - VERIFICAR"))))</f>
        <v>CUSTEIO</v>
      </c>
      <c r="Z228" s="44">
        <v>2825.1</v>
      </c>
      <c r="AC228" s="44">
        <v>2825.1</v>
      </c>
    </row>
    <row r="229" spans="1:29" x14ac:dyDescent="0.25">
      <c r="A229" t="s">
        <v>2319</v>
      </c>
      <c r="B229" s="77" t="s">
        <v>2250</v>
      </c>
      <c r="C229" s="77" t="s">
        <v>2322</v>
      </c>
      <c r="D229" t="s">
        <v>41</v>
      </c>
      <c r="E229" t="s">
        <v>118</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t="s">
        <v>596</v>
      </c>
      <c r="J229" t="s">
        <v>1253</v>
      </c>
      <c r="K229" t="s">
        <v>1258</v>
      </c>
      <c r="L229" t="s">
        <v>1255</v>
      </c>
      <c r="M229" t="s">
        <v>1259</v>
      </c>
      <c r="N229" t="s">
        <v>223</v>
      </c>
      <c r="O229" t="s">
        <v>224</v>
      </c>
      <c r="P229" t="s">
        <v>225</v>
      </c>
      <c r="Q229" t="s">
        <v>226</v>
      </c>
      <c r="R229" t="s">
        <v>222</v>
      </c>
      <c r="S229" t="s">
        <v>124</v>
      </c>
      <c r="T229" t="s">
        <v>218</v>
      </c>
      <c r="U229" t="s">
        <v>123</v>
      </c>
      <c r="V229" t="s">
        <v>2688</v>
      </c>
      <c r="W229" t="s">
        <v>2531</v>
      </c>
      <c r="X229" s="51" t="str">
        <f t="shared" si="3"/>
        <v>3</v>
      </c>
      <c r="Y229" s="51" t="str">
        <f>IF(T229="","",IF(AND(T229&lt;&gt;'Tabelas auxiliares'!$B$236,T229&lt;&gt;'Tabelas auxiliares'!$B$237),"FOLHA DE PESSOAL",IF(X229='Tabelas auxiliares'!$A$237,"CUSTEIO",IF(X229='Tabelas auxiliares'!$A$236,"INVESTIMENTO","ERRO - VERIFICAR"))))</f>
        <v>CUSTEIO</v>
      </c>
      <c r="Z229" s="44">
        <v>1663.99</v>
      </c>
      <c r="AC229" s="44">
        <v>1663.99</v>
      </c>
    </row>
    <row r="230" spans="1:29" x14ac:dyDescent="0.25">
      <c r="A230" t="s">
        <v>2319</v>
      </c>
      <c r="B230" s="77" t="s">
        <v>2250</v>
      </c>
      <c r="C230" s="77" t="s">
        <v>2322</v>
      </c>
      <c r="D230" t="s">
        <v>43</v>
      </c>
      <c r="E230" t="s">
        <v>118</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t="s">
        <v>1260</v>
      </c>
      <c r="J230" t="s">
        <v>1261</v>
      </c>
      <c r="K230" t="s">
        <v>1262</v>
      </c>
      <c r="L230" t="s">
        <v>1263</v>
      </c>
      <c r="M230" t="s">
        <v>1264</v>
      </c>
      <c r="N230" t="s">
        <v>231</v>
      </c>
      <c r="O230" t="s">
        <v>917</v>
      </c>
      <c r="P230" t="s">
        <v>918</v>
      </c>
      <c r="Q230" t="s">
        <v>226</v>
      </c>
      <c r="R230" t="s">
        <v>222</v>
      </c>
      <c r="S230" t="s">
        <v>919</v>
      </c>
      <c r="T230" t="s">
        <v>218</v>
      </c>
      <c r="U230" t="s">
        <v>2666</v>
      </c>
      <c r="V230" t="s">
        <v>2689</v>
      </c>
      <c r="W230" t="s">
        <v>2532</v>
      </c>
      <c r="X230" s="51" t="str">
        <f t="shared" si="3"/>
        <v>3</v>
      </c>
      <c r="Y230" s="51" t="str">
        <f>IF(T230="","",IF(AND(T230&lt;&gt;'Tabelas auxiliares'!$B$236,T230&lt;&gt;'Tabelas auxiliares'!$B$237),"FOLHA DE PESSOAL",IF(X230='Tabelas auxiliares'!$A$237,"CUSTEIO",IF(X230='Tabelas auxiliares'!$A$236,"INVESTIMENTO","ERRO - VERIFICAR"))))</f>
        <v>CUSTEIO</v>
      </c>
      <c r="Z230" s="44">
        <v>0.03</v>
      </c>
      <c r="AA230" s="44">
        <v>0.03</v>
      </c>
    </row>
    <row r="231" spans="1:29" x14ac:dyDescent="0.25">
      <c r="A231" t="s">
        <v>2319</v>
      </c>
      <c r="B231" s="77" t="s">
        <v>2250</v>
      </c>
      <c r="C231" s="77" t="s">
        <v>2322</v>
      </c>
      <c r="D231" t="s">
        <v>43</v>
      </c>
      <c r="E231" t="s">
        <v>118</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t="s">
        <v>1265</v>
      </c>
      <c r="J231" t="s">
        <v>1266</v>
      </c>
      <c r="K231" t="s">
        <v>1267</v>
      </c>
      <c r="L231" t="s">
        <v>1268</v>
      </c>
      <c r="M231" t="s">
        <v>1269</v>
      </c>
      <c r="N231" t="s">
        <v>223</v>
      </c>
      <c r="O231" t="s">
        <v>224</v>
      </c>
      <c r="P231" t="s">
        <v>225</v>
      </c>
      <c r="Q231" t="s">
        <v>226</v>
      </c>
      <c r="R231" t="s">
        <v>222</v>
      </c>
      <c r="S231" t="s">
        <v>124</v>
      </c>
      <c r="T231" t="s">
        <v>218</v>
      </c>
      <c r="U231" t="s">
        <v>123</v>
      </c>
      <c r="V231" t="s">
        <v>2623</v>
      </c>
      <c r="W231" t="s">
        <v>2481</v>
      </c>
      <c r="X231" s="51" t="str">
        <f t="shared" si="3"/>
        <v>3</v>
      </c>
      <c r="Y231" s="51" t="str">
        <f>IF(T231="","",IF(AND(T231&lt;&gt;'Tabelas auxiliares'!$B$236,T231&lt;&gt;'Tabelas auxiliares'!$B$237),"FOLHA DE PESSOAL",IF(X231='Tabelas auxiliares'!$A$237,"CUSTEIO",IF(X231='Tabelas auxiliares'!$A$236,"INVESTIMENTO","ERRO - VERIFICAR"))))</f>
        <v>CUSTEIO</v>
      </c>
      <c r="Z231" s="44">
        <v>768</v>
      </c>
      <c r="AC231" s="44">
        <v>768</v>
      </c>
    </row>
    <row r="232" spans="1:29" x14ac:dyDescent="0.25">
      <c r="A232" t="s">
        <v>2319</v>
      </c>
      <c r="B232" s="77" t="s">
        <v>2250</v>
      </c>
      <c r="C232" s="77" t="s">
        <v>2322</v>
      </c>
      <c r="D232" t="s">
        <v>45</v>
      </c>
      <c r="E232" t="s">
        <v>118</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t="s">
        <v>1270</v>
      </c>
      <c r="J232" t="s">
        <v>1271</v>
      </c>
      <c r="K232" t="s">
        <v>1272</v>
      </c>
      <c r="L232" t="s">
        <v>1273</v>
      </c>
      <c r="M232" t="s">
        <v>1274</v>
      </c>
      <c r="N232" t="s">
        <v>223</v>
      </c>
      <c r="O232" t="s">
        <v>224</v>
      </c>
      <c r="P232" t="s">
        <v>225</v>
      </c>
      <c r="Q232" t="s">
        <v>226</v>
      </c>
      <c r="R232" t="s">
        <v>222</v>
      </c>
      <c r="S232" t="s">
        <v>124</v>
      </c>
      <c r="T232" t="s">
        <v>218</v>
      </c>
      <c r="U232" t="s">
        <v>123</v>
      </c>
      <c r="V232" t="s">
        <v>2688</v>
      </c>
      <c r="W232" t="s">
        <v>2531</v>
      </c>
      <c r="X232" s="51" t="str">
        <f t="shared" si="3"/>
        <v>3</v>
      </c>
      <c r="Y232" s="51" t="str">
        <f>IF(T232="","",IF(AND(T232&lt;&gt;'Tabelas auxiliares'!$B$236,T232&lt;&gt;'Tabelas auxiliares'!$B$237),"FOLHA DE PESSOAL",IF(X232='Tabelas auxiliares'!$A$237,"CUSTEIO",IF(X232='Tabelas auxiliares'!$A$236,"INVESTIMENTO","ERRO - VERIFICAR"))))</f>
        <v>CUSTEIO</v>
      </c>
      <c r="Z232" s="44">
        <v>2935.5</v>
      </c>
      <c r="AA232" s="44">
        <v>2935.5</v>
      </c>
    </row>
    <row r="233" spans="1:29" x14ac:dyDescent="0.25">
      <c r="A233" t="s">
        <v>2319</v>
      </c>
      <c r="B233" s="77" t="s">
        <v>2250</v>
      </c>
      <c r="C233" s="77" t="s">
        <v>2322</v>
      </c>
      <c r="D233" t="s">
        <v>45</v>
      </c>
      <c r="E233" t="s">
        <v>118</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t="s">
        <v>1125</v>
      </c>
      <c r="J233" t="s">
        <v>1275</v>
      </c>
      <c r="K233" t="s">
        <v>1276</v>
      </c>
      <c r="L233" t="s">
        <v>1277</v>
      </c>
      <c r="M233" t="s">
        <v>1278</v>
      </c>
      <c r="N233" t="s">
        <v>223</v>
      </c>
      <c r="O233" t="s">
        <v>224</v>
      </c>
      <c r="P233" t="s">
        <v>225</v>
      </c>
      <c r="Q233" t="s">
        <v>226</v>
      </c>
      <c r="R233" t="s">
        <v>222</v>
      </c>
      <c r="S233" t="s">
        <v>124</v>
      </c>
      <c r="T233" t="s">
        <v>218</v>
      </c>
      <c r="U233" t="s">
        <v>123</v>
      </c>
      <c r="V233" t="s">
        <v>2627</v>
      </c>
      <c r="W233" t="s">
        <v>2484</v>
      </c>
      <c r="X233" s="51" t="str">
        <f t="shared" si="3"/>
        <v>3</v>
      </c>
      <c r="Y233" s="51" t="str">
        <f>IF(T233="","",IF(AND(T233&lt;&gt;'Tabelas auxiliares'!$B$236,T233&lt;&gt;'Tabelas auxiliares'!$B$237),"FOLHA DE PESSOAL",IF(X233='Tabelas auxiliares'!$A$237,"CUSTEIO",IF(X233='Tabelas auxiliares'!$A$236,"INVESTIMENTO","ERRO - VERIFICAR"))))</f>
        <v>CUSTEIO</v>
      </c>
      <c r="Z233" s="44">
        <v>2970</v>
      </c>
      <c r="AA233" s="44">
        <v>2970</v>
      </c>
    </row>
    <row r="234" spans="1:29" x14ac:dyDescent="0.25">
      <c r="A234" t="s">
        <v>2319</v>
      </c>
      <c r="B234" s="77" t="s">
        <v>2250</v>
      </c>
      <c r="C234" s="77" t="s">
        <v>2322</v>
      </c>
      <c r="D234" t="s">
        <v>45</v>
      </c>
      <c r="E234" t="s">
        <v>118</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t="s">
        <v>1125</v>
      </c>
      <c r="J234" t="s">
        <v>1275</v>
      </c>
      <c r="K234" t="s">
        <v>1279</v>
      </c>
      <c r="L234" t="s">
        <v>1277</v>
      </c>
      <c r="M234" t="s">
        <v>1278</v>
      </c>
      <c r="N234" t="s">
        <v>223</v>
      </c>
      <c r="O234" t="s">
        <v>224</v>
      </c>
      <c r="P234" t="s">
        <v>225</v>
      </c>
      <c r="Q234" t="s">
        <v>226</v>
      </c>
      <c r="R234" t="s">
        <v>222</v>
      </c>
      <c r="S234" t="s">
        <v>124</v>
      </c>
      <c r="T234" t="s">
        <v>218</v>
      </c>
      <c r="U234" t="s">
        <v>123</v>
      </c>
      <c r="V234" t="s">
        <v>2688</v>
      </c>
      <c r="W234" t="s">
        <v>2531</v>
      </c>
      <c r="X234" s="51" t="str">
        <f t="shared" si="3"/>
        <v>3</v>
      </c>
      <c r="Y234" s="51" t="str">
        <f>IF(T234="","",IF(AND(T234&lt;&gt;'Tabelas auxiliares'!$B$236,T234&lt;&gt;'Tabelas auxiliares'!$B$237),"FOLHA DE PESSOAL",IF(X234='Tabelas auxiliares'!$A$237,"CUSTEIO",IF(X234='Tabelas auxiliares'!$A$236,"INVESTIMENTO","ERRO - VERIFICAR"))))</f>
        <v>CUSTEIO</v>
      </c>
      <c r="Z234" s="44">
        <v>8752.18</v>
      </c>
      <c r="AA234" s="44">
        <v>8752.18</v>
      </c>
    </row>
    <row r="235" spans="1:29" x14ac:dyDescent="0.25">
      <c r="A235" t="s">
        <v>2319</v>
      </c>
      <c r="B235" s="77" t="s">
        <v>2250</v>
      </c>
      <c r="C235" s="77" t="s">
        <v>2322</v>
      </c>
      <c r="D235" t="s">
        <v>47</v>
      </c>
      <c r="E235" t="s">
        <v>118</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t="s">
        <v>1280</v>
      </c>
      <c r="J235" t="s">
        <v>1281</v>
      </c>
      <c r="K235" t="s">
        <v>1282</v>
      </c>
      <c r="L235" t="s">
        <v>1283</v>
      </c>
      <c r="M235" t="s">
        <v>1284</v>
      </c>
      <c r="N235" t="s">
        <v>231</v>
      </c>
      <c r="O235" t="s">
        <v>917</v>
      </c>
      <c r="P235" t="s">
        <v>918</v>
      </c>
      <c r="Q235" t="s">
        <v>226</v>
      </c>
      <c r="R235" t="s">
        <v>222</v>
      </c>
      <c r="S235" t="s">
        <v>919</v>
      </c>
      <c r="T235" t="s">
        <v>218</v>
      </c>
      <c r="U235" t="s">
        <v>2666</v>
      </c>
      <c r="V235" t="s">
        <v>2687</v>
      </c>
      <c r="W235" t="s">
        <v>2530</v>
      </c>
      <c r="X235" s="51" t="str">
        <f t="shared" si="3"/>
        <v>3</v>
      </c>
      <c r="Y235" s="51" t="str">
        <f>IF(T235="","",IF(AND(T235&lt;&gt;'Tabelas auxiliares'!$B$236,T235&lt;&gt;'Tabelas auxiliares'!$B$237),"FOLHA DE PESSOAL",IF(X235='Tabelas auxiliares'!$A$237,"CUSTEIO",IF(X235='Tabelas auxiliares'!$A$236,"INVESTIMENTO","ERRO - VERIFICAR"))))</f>
        <v>CUSTEIO</v>
      </c>
      <c r="Z235" s="44">
        <v>2675.7</v>
      </c>
      <c r="AC235" s="44">
        <v>2675.7</v>
      </c>
    </row>
    <row r="236" spans="1:29" x14ac:dyDescent="0.25">
      <c r="A236" t="s">
        <v>2319</v>
      </c>
      <c r="B236" s="77" t="s">
        <v>2250</v>
      </c>
      <c r="C236" s="77" t="s">
        <v>2322</v>
      </c>
      <c r="D236" t="s">
        <v>47</v>
      </c>
      <c r="E236" t="s">
        <v>118</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t="s">
        <v>944</v>
      </c>
      <c r="J236" t="s">
        <v>1285</v>
      </c>
      <c r="K236" t="s">
        <v>1286</v>
      </c>
      <c r="L236" t="s">
        <v>1287</v>
      </c>
      <c r="M236" t="s">
        <v>1288</v>
      </c>
      <c r="N236" t="s">
        <v>223</v>
      </c>
      <c r="O236" t="s">
        <v>224</v>
      </c>
      <c r="P236" t="s">
        <v>225</v>
      </c>
      <c r="Q236" t="s">
        <v>226</v>
      </c>
      <c r="R236" t="s">
        <v>222</v>
      </c>
      <c r="S236" t="s">
        <v>124</v>
      </c>
      <c r="T236" t="s">
        <v>218</v>
      </c>
      <c r="U236" t="s">
        <v>123</v>
      </c>
      <c r="V236" t="s">
        <v>2687</v>
      </c>
      <c r="W236" t="s">
        <v>2530</v>
      </c>
      <c r="X236" s="51" t="str">
        <f t="shared" si="3"/>
        <v>3</v>
      </c>
      <c r="Y236" s="51" t="str">
        <f>IF(T236="","",IF(AND(T236&lt;&gt;'Tabelas auxiliares'!$B$236,T236&lt;&gt;'Tabelas auxiliares'!$B$237),"FOLHA DE PESSOAL",IF(X236='Tabelas auxiliares'!$A$237,"CUSTEIO",IF(X236='Tabelas auxiliares'!$A$236,"INVESTIMENTO","ERRO - VERIFICAR"))))</f>
        <v>CUSTEIO</v>
      </c>
      <c r="Z236" s="44">
        <v>5080</v>
      </c>
      <c r="AC236" s="44">
        <v>5080</v>
      </c>
    </row>
    <row r="237" spans="1:29" x14ac:dyDescent="0.25">
      <c r="A237" t="s">
        <v>2319</v>
      </c>
      <c r="B237" s="77" t="s">
        <v>2250</v>
      </c>
      <c r="C237" s="77" t="s">
        <v>2322</v>
      </c>
      <c r="D237" t="s">
        <v>47</v>
      </c>
      <c r="E237" t="s">
        <v>118</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t="s">
        <v>944</v>
      </c>
      <c r="J237" t="s">
        <v>1285</v>
      </c>
      <c r="K237" t="s">
        <v>1289</v>
      </c>
      <c r="L237" t="s">
        <v>1287</v>
      </c>
      <c r="M237" t="s">
        <v>1290</v>
      </c>
      <c r="N237" t="s">
        <v>223</v>
      </c>
      <c r="O237" t="s">
        <v>224</v>
      </c>
      <c r="P237" t="s">
        <v>225</v>
      </c>
      <c r="Q237" t="s">
        <v>226</v>
      </c>
      <c r="R237" t="s">
        <v>222</v>
      </c>
      <c r="S237" t="s">
        <v>124</v>
      </c>
      <c r="T237" t="s">
        <v>218</v>
      </c>
      <c r="U237" t="s">
        <v>123</v>
      </c>
      <c r="V237" t="s">
        <v>2687</v>
      </c>
      <c r="W237" t="s">
        <v>2530</v>
      </c>
      <c r="X237" s="51" t="str">
        <f t="shared" si="3"/>
        <v>3</v>
      </c>
      <c r="Y237" s="51" t="str">
        <f>IF(T237="","",IF(AND(T237&lt;&gt;'Tabelas auxiliares'!$B$236,T237&lt;&gt;'Tabelas auxiliares'!$B$237),"FOLHA DE PESSOAL",IF(X237='Tabelas auxiliares'!$A$237,"CUSTEIO",IF(X237='Tabelas auxiliares'!$A$236,"INVESTIMENTO","ERRO - VERIFICAR"))))</f>
        <v>CUSTEIO</v>
      </c>
      <c r="Z237" s="44">
        <v>5348.4</v>
      </c>
      <c r="AA237" s="44">
        <v>5348.4</v>
      </c>
    </row>
    <row r="238" spans="1:29" x14ac:dyDescent="0.25">
      <c r="A238" t="s">
        <v>2319</v>
      </c>
      <c r="B238" s="77" t="s">
        <v>2250</v>
      </c>
      <c r="C238" s="77" t="s">
        <v>2322</v>
      </c>
      <c r="D238" t="s">
        <v>47</v>
      </c>
      <c r="E238" t="s">
        <v>118</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t="s">
        <v>944</v>
      </c>
      <c r="J238" t="s">
        <v>1285</v>
      </c>
      <c r="K238" t="s">
        <v>1291</v>
      </c>
      <c r="L238" t="s">
        <v>1287</v>
      </c>
      <c r="M238" t="s">
        <v>1292</v>
      </c>
      <c r="N238" t="s">
        <v>223</v>
      </c>
      <c r="O238" t="s">
        <v>224</v>
      </c>
      <c r="P238" t="s">
        <v>225</v>
      </c>
      <c r="Q238" t="s">
        <v>226</v>
      </c>
      <c r="R238" t="s">
        <v>222</v>
      </c>
      <c r="S238" t="s">
        <v>124</v>
      </c>
      <c r="T238" t="s">
        <v>218</v>
      </c>
      <c r="U238" t="s">
        <v>123</v>
      </c>
      <c r="V238" t="s">
        <v>2687</v>
      </c>
      <c r="W238" t="s">
        <v>2530</v>
      </c>
      <c r="X238" s="51" t="str">
        <f t="shared" si="3"/>
        <v>3</v>
      </c>
      <c r="Y238" s="51" t="str">
        <f>IF(T238="","",IF(AND(T238&lt;&gt;'Tabelas auxiliares'!$B$236,T238&lt;&gt;'Tabelas auxiliares'!$B$237),"FOLHA DE PESSOAL",IF(X238='Tabelas auxiliares'!$A$237,"CUSTEIO",IF(X238='Tabelas auxiliares'!$A$236,"INVESTIMENTO","ERRO - VERIFICAR"))))</f>
        <v>CUSTEIO</v>
      </c>
      <c r="Z238" s="44">
        <v>665.7</v>
      </c>
      <c r="AA238" s="44">
        <v>665.7</v>
      </c>
    </row>
    <row r="239" spans="1:29" x14ac:dyDescent="0.25">
      <c r="A239" t="s">
        <v>2319</v>
      </c>
      <c r="B239" s="77" t="s">
        <v>2250</v>
      </c>
      <c r="C239" s="77" t="s">
        <v>2322</v>
      </c>
      <c r="D239" t="s">
        <v>47</v>
      </c>
      <c r="E239" t="s">
        <v>118</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t="s">
        <v>944</v>
      </c>
      <c r="J239" t="s">
        <v>1285</v>
      </c>
      <c r="K239" t="s">
        <v>1293</v>
      </c>
      <c r="L239" t="s">
        <v>1287</v>
      </c>
      <c r="M239" t="s">
        <v>1294</v>
      </c>
      <c r="N239" t="s">
        <v>223</v>
      </c>
      <c r="O239" t="s">
        <v>224</v>
      </c>
      <c r="P239" t="s">
        <v>225</v>
      </c>
      <c r="Q239" t="s">
        <v>226</v>
      </c>
      <c r="R239" t="s">
        <v>222</v>
      </c>
      <c r="S239" t="s">
        <v>124</v>
      </c>
      <c r="T239" t="s">
        <v>218</v>
      </c>
      <c r="U239" t="s">
        <v>123</v>
      </c>
      <c r="V239" t="s">
        <v>2687</v>
      </c>
      <c r="W239" t="s">
        <v>2530</v>
      </c>
      <c r="X239" s="51" t="str">
        <f t="shared" si="3"/>
        <v>3</v>
      </c>
      <c r="Y239" s="51" t="str">
        <f>IF(T239="","",IF(AND(T239&lt;&gt;'Tabelas auxiliares'!$B$236,T239&lt;&gt;'Tabelas auxiliares'!$B$237),"FOLHA DE PESSOAL",IF(X239='Tabelas auxiliares'!$A$237,"CUSTEIO",IF(X239='Tabelas auxiliares'!$A$236,"INVESTIMENTO","ERRO - VERIFICAR"))))</f>
        <v>CUSTEIO</v>
      </c>
      <c r="Z239" s="44">
        <v>4760.7</v>
      </c>
      <c r="AA239" s="44">
        <v>4760.7</v>
      </c>
    </row>
    <row r="240" spans="1:29" x14ac:dyDescent="0.25">
      <c r="A240" t="s">
        <v>2319</v>
      </c>
      <c r="B240" s="77" t="s">
        <v>2250</v>
      </c>
      <c r="C240" s="77" t="s">
        <v>2322</v>
      </c>
      <c r="D240" t="s">
        <v>47</v>
      </c>
      <c r="E240" t="s">
        <v>118</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t="s">
        <v>944</v>
      </c>
      <c r="J240" t="s">
        <v>1285</v>
      </c>
      <c r="K240" t="s">
        <v>1295</v>
      </c>
      <c r="L240" t="s">
        <v>1287</v>
      </c>
      <c r="M240" t="s">
        <v>1296</v>
      </c>
      <c r="N240" t="s">
        <v>223</v>
      </c>
      <c r="O240" t="s">
        <v>224</v>
      </c>
      <c r="P240" t="s">
        <v>225</v>
      </c>
      <c r="Q240" t="s">
        <v>226</v>
      </c>
      <c r="R240" t="s">
        <v>222</v>
      </c>
      <c r="S240" t="s">
        <v>124</v>
      </c>
      <c r="T240" t="s">
        <v>218</v>
      </c>
      <c r="U240" t="s">
        <v>123</v>
      </c>
      <c r="V240" t="s">
        <v>2687</v>
      </c>
      <c r="W240" t="s">
        <v>2530</v>
      </c>
      <c r="X240" s="51" t="str">
        <f t="shared" si="3"/>
        <v>3</v>
      </c>
      <c r="Y240" s="51" t="str">
        <f>IF(T240="","",IF(AND(T240&lt;&gt;'Tabelas auxiliares'!$B$236,T240&lt;&gt;'Tabelas auxiliares'!$B$237),"FOLHA DE PESSOAL",IF(X240='Tabelas auxiliares'!$A$237,"CUSTEIO",IF(X240='Tabelas auxiliares'!$A$236,"INVESTIMENTO","ERRO - VERIFICAR"))))</f>
        <v>CUSTEIO</v>
      </c>
      <c r="Z240" s="44">
        <v>25859.56</v>
      </c>
      <c r="AC240" s="44">
        <v>25859.56</v>
      </c>
    </row>
    <row r="241" spans="1:29" x14ac:dyDescent="0.25">
      <c r="A241" t="s">
        <v>2319</v>
      </c>
      <c r="B241" s="77" t="s">
        <v>2250</v>
      </c>
      <c r="C241" s="77" t="s">
        <v>2322</v>
      </c>
      <c r="D241" t="s">
        <v>51</v>
      </c>
      <c r="E241" t="s">
        <v>118</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t="s">
        <v>975</v>
      </c>
      <c r="J241" t="s">
        <v>1297</v>
      </c>
      <c r="K241" t="s">
        <v>1298</v>
      </c>
      <c r="L241" t="s">
        <v>1299</v>
      </c>
      <c r="M241" t="s">
        <v>1300</v>
      </c>
      <c r="N241" t="s">
        <v>223</v>
      </c>
      <c r="O241" t="s">
        <v>224</v>
      </c>
      <c r="P241" t="s">
        <v>225</v>
      </c>
      <c r="Q241" t="s">
        <v>226</v>
      </c>
      <c r="R241" t="s">
        <v>222</v>
      </c>
      <c r="S241" t="s">
        <v>124</v>
      </c>
      <c r="T241" t="s">
        <v>218</v>
      </c>
      <c r="U241" t="s">
        <v>123</v>
      </c>
      <c r="V241" t="s">
        <v>2620</v>
      </c>
      <c r="W241" t="s">
        <v>2477</v>
      </c>
      <c r="X241" s="51" t="str">
        <f t="shared" si="3"/>
        <v>3</v>
      </c>
      <c r="Y241" s="51" t="str">
        <f>IF(T241="","",IF(AND(T241&lt;&gt;'Tabelas auxiliares'!$B$236,T241&lt;&gt;'Tabelas auxiliares'!$B$237),"FOLHA DE PESSOAL",IF(X241='Tabelas auxiliares'!$A$237,"CUSTEIO",IF(X241='Tabelas auxiliares'!$A$236,"INVESTIMENTO","ERRO - VERIFICAR"))))</f>
        <v>CUSTEIO</v>
      </c>
      <c r="Z241" s="44">
        <v>2560</v>
      </c>
      <c r="AC241" s="44">
        <v>2560</v>
      </c>
    </row>
    <row r="242" spans="1:29" x14ac:dyDescent="0.25">
      <c r="A242" t="s">
        <v>2319</v>
      </c>
      <c r="B242" s="77" t="s">
        <v>2250</v>
      </c>
      <c r="C242" s="77" t="s">
        <v>2322</v>
      </c>
      <c r="D242" t="s">
        <v>51</v>
      </c>
      <c r="E242" t="s">
        <v>118</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t="s">
        <v>975</v>
      </c>
      <c r="J242" t="s">
        <v>1297</v>
      </c>
      <c r="K242" t="s">
        <v>1301</v>
      </c>
      <c r="L242" t="s">
        <v>1299</v>
      </c>
      <c r="M242" t="s">
        <v>1302</v>
      </c>
      <c r="N242" t="s">
        <v>223</v>
      </c>
      <c r="O242" t="s">
        <v>224</v>
      </c>
      <c r="P242" t="s">
        <v>225</v>
      </c>
      <c r="Q242" t="s">
        <v>226</v>
      </c>
      <c r="R242" t="s">
        <v>222</v>
      </c>
      <c r="S242" t="s">
        <v>124</v>
      </c>
      <c r="T242" t="s">
        <v>218</v>
      </c>
      <c r="U242" t="s">
        <v>123</v>
      </c>
      <c r="V242" t="s">
        <v>2620</v>
      </c>
      <c r="W242" t="s">
        <v>2477</v>
      </c>
      <c r="X242" s="51" t="str">
        <f t="shared" si="3"/>
        <v>3</v>
      </c>
      <c r="Y242" s="51" t="str">
        <f>IF(T242="","",IF(AND(T242&lt;&gt;'Tabelas auxiliares'!$B$236,T242&lt;&gt;'Tabelas auxiliares'!$B$237),"FOLHA DE PESSOAL",IF(X242='Tabelas auxiliares'!$A$237,"CUSTEIO",IF(X242='Tabelas auxiliares'!$A$236,"INVESTIMENTO","ERRO - VERIFICAR"))))</f>
        <v>CUSTEIO</v>
      </c>
      <c r="Z242" s="44">
        <v>637.5</v>
      </c>
      <c r="AA242" s="44">
        <v>637.5</v>
      </c>
    </row>
    <row r="243" spans="1:29" x14ac:dyDescent="0.25">
      <c r="A243" t="s">
        <v>2319</v>
      </c>
      <c r="B243" s="77" t="s">
        <v>2250</v>
      </c>
      <c r="C243" s="77" t="s">
        <v>2322</v>
      </c>
      <c r="D243" t="s">
        <v>51</v>
      </c>
      <c r="E243" t="s">
        <v>118</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t="s">
        <v>975</v>
      </c>
      <c r="J243" t="s">
        <v>1297</v>
      </c>
      <c r="K243" t="s">
        <v>1303</v>
      </c>
      <c r="L243" t="s">
        <v>1299</v>
      </c>
      <c r="M243" t="s">
        <v>1304</v>
      </c>
      <c r="N243" t="s">
        <v>223</v>
      </c>
      <c r="O243" t="s">
        <v>224</v>
      </c>
      <c r="P243" t="s">
        <v>225</v>
      </c>
      <c r="Q243" t="s">
        <v>226</v>
      </c>
      <c r="R243" t="s">
        <v>222</v>
      </c>
      <c r="S243" t="s">
        <v>124</v>
      </c>
      <c r="T243" t="s">
        <v>218</v>
      </c>
      <c r="U243" t="s">
        <v>123</v>
      </c>
      <c r="V243" t="s">
        <v>2620</v>
      </c>
      <c r="W243" t="s">
        <v>2477</v>
      </c>
      <c r="X243" s="51" t="str">
        <f t="shared" si="3"/>
        <v>3</v>
      </c>
      <c r="Y243" s="51" t="str">
        <f>IF(T243="","",IF(AND(T243&lt;&gt;'Tabelas auxiliares'!$B$236,T243&lt;&gt;'Tabelas auxiliares'!$B$237),"FOLHA DE PESSOAL",IF(X243='Tabelas auxiliares'!$A$237,"CUSTEIO",IF(X243='Tabelas auxiliares'!$A$236,"INVESTIMENTO","ERRO - VERIFICAR"))))</f>
        <v>CUSTEIO</v>
      </c>
      <c r="Z243" s="44">
        <v>1530</v>
      </c>
      <c r="AC243" s="44">
        <v>1530</v>
      </c>
    </row>
    <row r="244" spans="1:29" x14ac:dyDescent="0.25">
      <c r="A244" t="s">
        <v>2319</v>
      </c>
      <c r="B244" s="77" t="s">
        <v>2250</v>
      </c>
      <c r="C244" s="77" t="s">
        <v>2322</v>
      </c>
      <c r="D244" t="s">
        <v>51</v>
      </c>
      <c r="E244" t="s">
        <v>118</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t="s">
        <v>975</v>
      </c>
      <c r="J244" t="s">
        <v>1305</v>
      </c>
      <c r="K244" t="s">
        <v>1306</v>
      </c>
      <c r="L244" t="s">
        <v>1307</v>
      </c>
      <c r="M244" t="s">
        <v>1308</v>
      </c>
      <c r="N244" t="s">
        <v>223</v>
      </c>
      <c r="O244" t="s">
        <v>224</v>
      </c>
      <c r="P244" t="s">
        <v>225</v>
      </c>
      <c r="Q244" t="s">
        <v>226</v>
      </c>
      <c r="R244" t="s">
        <v>222</v>
      </c>
      <c r="S244" t="s">
        <v>124</v>
      </c>
      <c r="T244" t="s">
        <v>218</v>
      </c>
      <c r="U244" t="s">
        <v>123</v>
      </c>
      <c r="V244" t="s">
        <v>2620</v>
      </c>
      <c r="W244" t="s">
        <v>2477</v>
      </c>
      <c r="X244" s="51" t="str">
        <f t="shared" si="3"/>
        <v>3</v>
      </c>
      <c r="Y244" s="51" t="str">
        <f>IF(T244="","",IF(AND(T244&lt;&gt;'Tabelas auxiliares'!$B$236,T244&lt;&gt;'Tabelas auxiliares'!$B$237),"FOLHA DE PESSOAL",IF(X244='Tabelas auxiliares'!$A$237,"CUSTEIO",IF(X244='Tabelas auxiliares'!$A$236,"INVESTIMENTO","ERRO - VERIFICAR"))))</f>
        <v>CUSTEIO</v>
      </c>
      <c r="Z244" s="44">
        <v>4183.04</v>
      </c>
      <c r="AC244" s="44">
        <v>4183.04</v>
      </c>
    </row>
    <row r="245" spans="1:29" x14ac:dyDescent="0.25">
      <c r="A245" t="s">
        <v>2319</v>
      </c>
      <c r="B245" s="77" t="s">
        <v>2250</v>
      </c>
      <c r="C245" s="77" t="s">
        <v>2322</v>
      </c>
      <c r="D245" t="s">
        <v>51</v>
      </c>
      <c r="E245" t="s">
        <v>118</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t="s">
        <v>610</v>
      </c>
      <c r="J245" t="s">
        <v>407</v>
      </c>
      <c r="K245" t="s">
        <v>1309</v>
      </c>
      <c r="L245" t="s">
        <v>1310</v>
      </c>
      <c r="M245" t="s">
        <v>1311</v>
      </c>
      <c r="N245" t="s">
        <v>231</v>
      </c>
      <c r="O245" t="s">
        <v>224</v>
      </c>
      <c r="P245" t="s">
        <v>564</v>
      </c>
      <c r="Q245" t="s">
        <v>226</v>
      </c>
      <c r="R245" t="s">
        <v>222</v>
      </c>
      <c r="S245" t="s">
        <v>124</v>
      </c>
      <c r="T245" t="s">
        <v>218</v>
      </c>
      <c r="U245" t="s">
        <v>2644</v>
      </c>
      <c r="V245" t="s">
        <v>2620</v>
      </c>
      <c r="W245" t="s">
        <v>2477</v>
      </c>
      <c r="X245" s="51" t="str">
        <f t="shared" si="3"/>
        <v>3</v>
      </c>
      <c r="Y245" s="51" t="str">
        <f>IF(T245="","",IF(AND(T245&lt;&gt;'Tabelas auxiliares'!$B$236,T245&lt;&gt;'Tabelas auxiliares'!$B$237),"FOLHA DE PESSOAL",IF(X245='Tabelas auxiliares'!$A$237,"CUSTEIO",IF(X245='Tabelas auxiliares'!$A$236,"INVESTIMENTO","ERRO - VERIFICAR"))))</f>
        <v>CUSTEIO</v>
      </c>
      <c r="Z245" s="44">
        <v>3077.28</v>
      </c>
      <c r="AC245" s="44">
        <v>3077.28</v>
      </c>
    </row>
    <row r="246" spans="1:29" x14ac:dyDescent="0.25">
      <c r="A246" t="s">
        <v>2319</v>
      </c>
      <c r="B246" s="77" t="s">
        <v>2250</v>
      </c>
      <c r="C246" s="77" t="s">
        <v>2322</v>
      </c>
      <c r="D246" t="s">
        <v>51</v>
      </c>
      <c r="E246" t="s">
        <v>118</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t="s">
        <v>610</v>
      </c>
      <c r="J246" t="s">
        <v>407</v>
      </c>
      <c r="K246" t="s">
        <v>1312</v>
      </c>
      <c r="L246" t="s">
        <v>1310</v>
      </c>
      <c r="M246" t="s">
        <v>410</v>
      </c>
      <c r="N246" t="s">
        <v>231</v>
      </c>
      <c r="O246" t="s">
        <v>224</v>
      </c>
      <c r="P246" t="s">
        <v>564</v>
      </c>
      <c r="Q246" t="s">
        <v>226</v>
      </c>
      <c r="R246" t="s">
        <v>222</v>
      </c>
      <c r="S246" t="s">
        <v>124</v>
      </c>
      <c r="T246" t="s">
        <v>218</v>
      </c>
      <c r="U246" t="s">
        <v>2644</v>
      </c>
      <c r="V246" t="s">
        <v>2620</v>
      </c>
      <c r="W246" t="s">
        <v>2477</v>
      </c>
      <c r="X246" s="51" t="str">
        <f t="shared" si="3"/>
        <v>3</v>
      </c>
      <c r="Y246" s="51" t="str">
        <f>IF(T246="","",IF(AND(T246&lt;&gt;'Tabelas auxiliares'!$B$236,T246&lt;&gt;'Tabelas auxiliares'!$B$237),"FOLHA DE PESSOAL",IF(X246='Tabelas auxiliares'!$A$237,"CUSTEIO",IF(X246='Tabelas auxiliares'!$A$236,"INVESTIMENTO","ERRO - VERIFICAR"))))</f>
        <v>CUSTEIO</v>
      </c>
      <c r="Z246" s="44">
        <v>600</v>
      </c>
      <c r="AC246" s="44">
        <v>600</v>
      </c>
    </row>
    <row r="247" spans="1:29" x14ac:dyDescent="0.25">
      <c r="A247" t="s">
        <v>2319</v>
      </c>
      <c r="B247" s="77" t="s">
        <v>2250</v>
      </c>
      <c r="C247" s="77" t="s">
        <v>2322</v>
      </c>
      <c r="D247" t="s">
        <v>51</v>
      </c>
      <c r="E247" t="s">
        <v>118</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t="s">
        <v>610</v>
      </c>
      <c r="J247" t="s">
        <v>407</v>
      </c>
      <c r="K247" t="s">
        <v>1313</v>
      </c>
      <c r="L247" t="s">
        <v>1310</v>
      </c>
      <c r="M247" t="s">
        <v>1314</v>
      </c>
      <c r="N247" t="s">
        <v>231</v>
      </c>
      <c r="O247" t="s">
        <v>224</v>
      </c>
      <c r="P247" t="s">
        <v>564</v>
      </c>
      <c r="Q247" t="s">
        <v>226</v>
      </c>
      <c r="R247" t="s">
        <v>222</v>
      </c>
      <c r="S247" t="s">
        <v>124</v>
      </c>
      <c r="T247" t="s">
        <v>218</v>
      </c>
      <c r="U247" t="s">
        <v>2644</v>
      </c>
      <c r="V247" t="s">
        <v>2620</v>
      </c>
      <c r="W247" t="s">
        <v>2477</v>
      </c>
      <c r="X247" s="51" t="str">
        <f t="shared" si="3"/>
        <v>3</v>
      </c>
      <c r="Y247" s="51" t="str">
        <f>IF(T247="","",IF(AND(T247&lt;&gt;'Tabelas auxiliares'!$B$236,T247&lt;&gt;'Tabelas auxiliares'!$B$237),"FOLHA DE PESSOAL",IF(X247='Tabelas auxiliares'!$A$237,"CUSTEIO",IF(X247='Tabelas auxiliares'!$A$236,"INVESTIMENTO","ERRO - VERIFICAR"))))</f>
        <v>CUSTEIO</v>
      </c>
      <c r="Z247" s="44">
        <v>899.24</v>
      </c>
      <c r="AA247" s="44">
        <v>6.44</v>
      </c>
      <c r="AC247" s="44">
        <v>892.8</v>
      </c>
    </row>
    <row r="248" spans="1:29" x14ac:dyDescent="0.25">
      <c r="A248" t="s">
        <v>2319</v>
      </c>
      <c r="B248" s="77" t="s">
        <v>2250</v>
      </c>
      <c r="C248" s="77" t="s">
        <v>2322</v>
      </c>
      <c r="D248" t="s">
        <v>51</v>
      </c>
      <c r="E248" t="s">
        <v>118</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t="s">
        <v>610</v>
      </c>
      <c r="J248" t="s">
        <v>407</v>
      </c>
      <c r="K248" t="s">
        <v>1315</v>
      </c>
      <c r="L248" t="s">
        <v>1310</v>
      </c>
      <c r="M248" t="s">
        <v>1316</v>
      </c>
      <c r="N248" t="s">
        <v>231</v>
      </c>
      <c r="O248" t="s">
        <v>224</v>
      </c>
      <c r="P248" t="s">
        <v>564</v>
      </c>
      <c r="Q248" t="s">
        <v>226</v>
      </c>
      <c r="R248" t="s">
        <v>222</v>
      </c>
      <c r="S248" t="s">
        <v>124</v>
      </c>
      <c r="T248" t="s">
        <v>218</v>
      </c>
      <c r="U248" t="s">
        <v>2644</v>
      </c>
      <c r="V248" t="s">
        <v>2620</v>
      </c>
      <c r="W248" t="s">
        <v>2477</v>
      </c>
      <c r="X248" s="51" t="str">
        <f t="shared" si="3"/>
        <v>3</v>
      </c>
      <c r="Y248" s="51" t="str">
        <f>IF(T248="","",IF(AND(T248&lt;&gt;'Tabelas auxiliares'!$B$236,T248&lt;&gt;'Tabelas auxiliares'!$B$237),"FOLHA DE PESSOAL",IF(X248='Tabelas auxiliares'!$A$237,"CUSTEIO",IF(X248='Tabelas auxiliares'!$A$236,"INVESTIMENTO","ERRO - VERIFICAR"))))</f>
        <v>CUSTEIO</v>
      </c>
      <c r="Z248" s="44">
        <v>1480.19</v>
      </c>
      <c r="AA248" s="44">
        <v>515</v>
      </c>
      <c r="AC248" s="44">
        <v>965.19</v>
      </c>
    </row>
    <row r="249" spans="1:29" x14ac:dyDescent="0.25">
      <c r="A249" t="s">
        <v>2319</v>
      </c>
      <c r="B249" s="77" t="s">
        <v>2250</v>
      </c>
      <c r="C249" s="77" t="s">
        <v>2322</v>
      </c>
      <c r="D249" t="s">
        <v>51</v>
      </c>
      <c r="E249" t="s">
        <v>118</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t="s">
        <v>610</v>
      </c>
      <c r="J249" t="s">
        <v>407</v>
      </c>
      <c r="K249" t="s">
        <v>1317</v>
      </c>
      <c r="L249" t="s">
        <v>1310</v>
      </c>
      <c r="M249" t="s">
        <v>1318</v>
      </c>
      <c r="N249" t="s">
        <v>231</v>
      </c>
      <c r="O249" t="s">
        <v>224</v>
      </c>
      <c r="P249" t="s">
        <v>564</v>
      </c>
      <c r="Q249" t="s">
        <v>226</v>
      </c>
      <c r="R249" t="s">
        <v>222</v>
      </c>
      <c r="S249" t="s">
        <v>124</v>
      </c>
      <c r="T249" t="s">
        <v>218</v>
      </c>
      <c r="U249" t="s">
        <v>2644</v>
      </c>
      <c r="V249" t="s">
        <v>2620</v>
      </c>
      <c r="W249" t="s">
        <v>2477</v>
      </c>
      <c r="X249" s="51" t="str">
        <f t="shared" si="3"/>
        <v>3</v>
      </c>
      <c r="Y249" s="51" t="str">
        <f>IF(T249="","",IF(AND(T249&lt;&gt;'Tabelas auxiliares'!$B$236,T249&lt;&gt;'Tabelas auxiliares'!$B$237),"FOLHA DE PESSOAL",IF(X249='Tabelas auxiliares'!$A$237,"CUSTEIO",IF(X249='Tabelas auxiliares'!$A$236,"INVESTIMENTO","ERRO - VERIFICAR"))))</f>
        <v>CUSTEIO</v>
      </c>
      <c r="Z249" s="44">
        <v>400</v>
      </c>
      <c r="AA249" s="44">
        <v>400</v>
      </c>
    </row>
    <row r="250" spans="1:29" x14ac:dyDescent="0.25">
      <c r="A250" t="s">
        <v>2319</v>
      </c>
      <c r="B250" s="77" t="s">
        <v>2250</v>
      </c>
      <c r="C250" s="77" t="s">
        <v>2322</v>
      </c>
      <c r="D250" t="s">
        <v>51</v>
      </c>
      <c r="E250" t="s">
        <v>118</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t="s">
        <v>610</v>
      </c>
      <c r="J250" t="s">
        <v>407</v>
      </c>
      <c r="K250" t="s">
        <v>1319</v>
      </c>
      <c r="L250" t="s">
        <v>1310</v>
      </c>
      <c r="M250" t="s">
        <v>1320</v>
      </c>
      <c r="N250" t="s">
        <v>231</v>
      </c>
      <c r="O250" t="s">
        <v>224</v>
      </c>
      <c r="P250" t="s">
        <v>564</v>
      </c>
      <c r="Q250" t="s">
        <v>226</v>
      </c>
      <c r="R250" t="s">
        <v>222</v>
      </c>
      <c r="S250" t="s">
        <v>124</v>
      </c>
      <c r="T250" t="s">
        <v>218</v>
      </c>
      <c r="U250" t="s">
        <v>2644</v>
      </c>
      <c r="V250" t="s">
        <v>2620</v>
      </c>
      <c r="W250" t="s">
        <v>2477</v>
      </c>
      <c r="X250" s="51" t="str">
        <f t="shared" si="3"/>
        <v>3</v>
      </c>
      <c r="Y250" s="51" t="str">
        <f>IF(T250="","",IF(AND(T250&lt;&gt;'Tabelas auxiliares'!$B$236,T250&lt;&gt;'Tabelas auxiliares'!$B$237),"FOLHA DE PESSOAL",IF(X250='Tabelas auxiliares'!$A$237,"CUSTEIO",IF(X250='Tabelas auxiliares'!$A$236,"INVESTIMENTO","ERRO - VERIFICAR"))))</f>
        <v>CUSTEIO</v>
      </c>
      <c r="Z250" s="44">
        <v>405.9</v>
      </c>
      <c r="AC250" s="44">
        <v>405.9</v>
      </c>
    </row>
    <row r="251" spans="1:29" x14ac:dyDescent="0.25">
      <c r="A251" t="s">
        <v>2319</v>
      </c>
      <c r="B251" s="77" t="s">
        <v>2250</v>
      </c>
      <c r="C251" s="77" t="s">
        <v>2322</v>
      </c>
      <c r="D251" t="s">
        <v>51</v>
      </c>
      <c r="E251" t="s">
        <v>118</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t="s">
        <v>610</v>
      </c>
      <c r="J251" t="s">
        <v>407</v>
      </c>
      <c r="K251" t="s">
        <v>1321</v>
      </c>
      <c r="L251" t="s">
        <v>1310</v>
      </c>
      <c r="M251" t="s">
        <v>1322</v>
      </c>
      <c r="N251" t="s">
        <v>231</v>
      </c>
      <c r="O251" t="s">
        <v>224</v>
      </c>
      <c r="P251" t="s">
        <v>564</v>
      </c>
      <c r="Q251" t="s">
        <v>226</v>
      </c>
      <c r="R251" t="s">
        <v>222</v>
      </c>
      <c r="S251" t="s">
        <v>124</v>
      </c>
      <c r="T251" t="s">
        <v>218</v>
      </c>
      <c r="U251" t="s">
        <v>2644</v>
      </c>
      <c r="V251" t="s">
        <v>2620</v>
      </c>
      <c r="W251" t="s">
        <v>2477</v>
      </c>
      <c r="X251" s="51" t="str">
        <f t="shared" si="3"/>
        <v>3</v>
      </c>
      <c r="Y251" s="51" t="str">
        <f>IF(T251="","",IF(AND(T251&lt;&gt;'Tabelas auxiliares'!$B$236,T251&lt;&gt;'Tabelas auxiliares'!$B$237),"FOLHA DE PESSOAL",IF(X251='Tabelas auxiliares'!$A$237,"CUSTEIO",IF(X251='Tabelas auxiliares'!$A$236,"INVESTIMENTO","ERRO - VERIFICAR"))))</f>
        <v>CUSTEIO</v>
      </c>
      <c r="Z251" s="44">
        <v>1984.95</v>
      </c>
      <c r="AC251" s="44">
        <v>1984.95</v>
      </c>
    </row>
    <row r="252" spans="1:29" x14ac:dyDescent="0.25">
      <c r="A252" t="s">
        <v>2319</v>
      </c>
      <c r="B252" s="77" t="s">
        <v>2250</v>
      </c>
      <c r="C252" s="77" t="s">
        <v>2322</v>
      </c>
      <c r="D252" t="s">
        <v>51</v>
      </c>
      <c r="E252" t="s">
        <v>118</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t="s">
        <v>610</v>
      </c>
      <c r="J252" t="s">
        <v>407</v>
      </c>
      <c r="K252" t="s">
        <v>1323</v>
      </c>
      <c r="L252" t="s">
        <v>1310</v>
      </c>
      <c r="M252" t="s">
        <v>1324</v>
      </c>
      <c r="N252" t="s">
        <v>231</v>
      </c>
      <c r="O252" t="s">
        <v>224</v>
      </c>
      <c r="P252" t="s">
        <v>564</v>
      </c>
      <c r="Q252" t="s">
        <v>226</v>
      </c>
      <c r="R252" t="s">
        <v>222</v>
      </c>
      <c r="S252" t="s">
        <v>124</v>
      </c>
      <c r="T252" t="s">
        <v>218</v>
      </c>
      <c r="U252" t="s">
        <v>2644</v>
      </c>
      <c r="V252" t="s">
        <v>2620</v>
      </c>
      <c r="W252" t="s">
        <v>2477</v>
      </c>
      <c r="X252" s="51" t="str">
        <f t="shared" si="3"/>
        <v>3</v>
      </c>
      <c r="Y252" s="51" t="str">
        <f>IF(T252="","",IF(AND(T252&lt;&gt;'Tabelas auxiliares'!$B$236,T252&lt;&gt;'Tabelas auxiliares'!$B$237),"FOLHA DE PESSOAL",IF(X252='Tabelas auxiliares'!$A$237,"CUSTEIO",IF(X252='Tabelas auxiliares'!$A$236,"INVESTIMENTO","ERRO - VERIFICAR"))))</f>
        <v>CUSTEIO</v>
      </c>
      <c r="Z252" s="44">
        <v>856.65</v>
      </c>
      <c r="AA252" s="44">
        <v>856.65</v>
      </c>
    </row>
    <row r="253" spans="1:29" x14ac:dyDescent="0.25">
      <c r="A253" t="s">
        <v>2319</v>
      </c>
      <c r="B253" s="77" t="s">
        <v>2250</v>
      </c>
      <c r="C253" s="77" t="s">
        <v>2322</v>
      </c>
      <c r="D253" t="s">
        <v>51</v>
      </c>
      <c r="E253" t="s">
        <v>118</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t="s">
        <v>610</v>
      </c>
      <c r="J253" t="s">
        <v>407</v>
      </c>
      <c r="K253" t="s">
        <v>1325</v>
      </c>
      <c r="L253" t="s">
        <v>1310</v>
      </c>
      <c r="M253" t="s">
        <v>1326</v>
      </c>
      <c r="N253" t="s">
        <v>231</v>
      </c>
      <c r="O253" t="s">
        <v>224</v>
      </c>
      <c r="P253" t="s">
        <v>564</v>
      </c>
      <c r="Q253" t="s">
        <v>226</v>
      </c>
      <c r="R253" t="s">
        <v>222</v>
      </c>
      <c r="S253" t="s">
        <v>124</v>
      </c>
      <c r="T253" t="s">
        <v>218</v>
      </c>
      <c r="U253" t="s">
        <v>2644</v>
      </c>
      <c r="V253" t="s">
        <v>2620</v>
      </c>
      <c r="W253" t="s">
        <v>2477</v>
      </c>
      <c r="X253" s="51" t="str">
        <f t="shared" si="3"/>
        <v>3</v>
      </c>
      <c r="Y253" s="51" t="str">
        <f>IF(T253="","",IF(AND(T253&lt;&gt;'Tabelas auxiliares'!$B$236,T253&lt;&gt;'Tabelas auxiliares'!$B$237),"FOLHA DE PESSOAL",IF(X253='Tabelas auxiliares'!$A$237,"CUSTEIO",IF(X253='Tabelas auxiliares'!$A$236,"INVESTIMENTO","ERRO - VERIFICAR"))))</f>
        <v>CUSTEIO</v>
      </c>
      <c r="Z253" s="44">
        <v>1451.13</v>
      </c>
      <c r="AA253" s="44">
        <v>1451.13</v>
      </c>
    </row>
    <row r="254" spans="1:29" x14ac:dyDescent="0.25">
      <c r="A254" t="s">
        <v>2319</v>
      </c>
      <c r="B254" s="77" t="s">
        <v>2250</v>
      </c>
      <c r="C254" s="77" t="s">
        <v>2322</v>
      </c>
      <c r="D254" t="s">
        <v>51</v>
      </c>
      <c r="E254" t="s">
        <v>118</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t="s">
        <v>610</v>
      </c>
      <c r="J254" t="s">
        <v>407</v>
      </c>
      <c r="K254" t="s">
        <v>1327</v>
      </c>
      <c r="L254" t="s">
        <v>1310</v>
      </c>
      <c r="M254" t="s">
        <v>1328</v>
      </c>
      <c r="N254" t="s">
        <v>231</v>
      </c>
      <c r="O254" t="s">
        <v>224</v>
      </c>
      <c r="P254" t="s">
        <v>564</v>
      </c>
      <c r="Q254" t="s">
        <v>226</v>
      </c>
      <c r="R254" t="s">
        <v>222</v>
      </c>
      <c r="S254" t="s">
        <v>124</v>
      </c>
      <c r="T254" t="s">
        <v>218</v>
      </c>
      <c r="U254" t="s">
        <v>2644</v>
      </c>
      <c r="V254" t="s">
        <v>2620</v>
      </c>
      <c r="W254" t="s">
        <v>2477</v>
      </c>
      <c r="X254" s="51" t="str">
        <f t="shared" si="3"/>
        <v>3</v>
      </c>
      <c r="Y254" s="51" t="str">
        <f>IF(T254="","",IF(AND(T254&lt;&gt;'Tabelas auxiliares'!$B$236,T254&lt;&gt;'Tabelas auxiliares'!$B$237),"FOLHA DE PESSOAL",IF(X254='Tabelas auxiliares'!$A$237,"CUSTEIO",IF(X254='Tabelas auxiliares'!$A$236,"INVESTIMENTO","ERRO - VERIFICAR"))))</f>
        <v>CUSTEIO</v>
      </c>
      <c r="Z254" s="44">
        <v>2629</v>
      </c>
      <c r="AC254" s="44">
        <v>2629</v>
      </c>
    </row>
    <row r="255" spans="1:29" x14ac:dyDescent="0.25">
      <c r="A255" t="s">
        <v>2319</v>
      </c>
      <c r="B255" s="77" t="s">
        <v>2250</v>
      </c>
      <c r="C255" s="77" t="s">
        <v>2322</v>
      </c>
      <c r="D255" t="s">
        <v>51</v>
      </c>
      <c r="E255" t="s">
        <v>118</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t="s">
        <v>610</v>
      </c>
      <c r="J255" t="s">
        <v>407</v>
      </c>
      <c r="K255" t="s">
        <v>1329</v>
      </c>
      <c r="L255" t="s">
        <v>1310</v>
      </c>
      <c r="M255" t="s">
        <v>1330</v>
      </c>
      <c r="N255" t="s">
        <v>231</v>
      </c>
      <c r="O255" t="s">
        <v>224</v>
      </c>
      <c r="P255" t="s">
        <v>564</v>
      </c>
      <c r="Q255" t="s">
        <v>226</v>
      </c>
      <c r="R255" t="s">
        <v>222</v>
      </c>
      <c r="S255" t="s">
        <v>124</v>
      </c>
      <c r="T255" t="s">
        <v>218</v>
      </c>
      <c r="U255" t="s">
        <v>2644</v>
      </c>
      <c r="V255" t="s">
        <v>2620</v>
      </c>
      <c r="W255" t="s">
        <v>2477</v>
      </c>
      <c r="X255" s="51" t="str">
        <f t="shared" si="3"/>
        <v>3</v>
      </c>
      <c r="Y255" s="51" t="str">
        <f>IF(T255="","",IF(AND(T255&lt;&gt;'Tabelas auxiliares'!$B$236,T255&lt;&gt;'Tabelas auxiliares'!$B$237),"FOLHA DE PESSOAL",IF(X255='Tabelas auxiliares'!$A$237,"CUSTEIO",IF(X255='Tabelas auxiliares'!$A$236,"INVESTIMENTO","ERRO - VERIFICAR"))))</f>
        <v>CUSTEIO</v>
      </c>
      <c r="Z255" s="44">
        <v>1328</v>
      </c>
      <c r="AA255" s="44">
        <v>1328</v>
      </c>
    </row>
    <row r="256" spans="1:29" x14ac:dyDescent="0.25">
      <c r="A256" t="s">
        <v>2319</v>
      </c>
      <c r="B256" s="77" t="s">
        <v>2256</v>
      </c>
      <c r="C256" s="77" t="s">
        <v>2322</v>
      </c>
      <c r="D256" t="s">
        <v>15</v>
      </c>
      <c r="E256" t="s">
        <v>118</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t="s">
        <v>1331</v>
      </c>
      <c r="J256" t="s">
        <v>1332</v>
      </c>
      <c r="K256" t="s">
        <v>1333</v>
      </c>
      <c r="L256" t="s">
        <v>1334</v>
      </c>
      <c r="M256" t="s">
        <v>1335</v>
      </c>
      <c r="N256" t="s">
        <v>280</v>
      </c>
      <c r="O256" t="s">
        <v>224</v>
      </c>
      <c r="P256" t="s">
        <v>281</v>
      </c>
      <c r="Q256" t="s">
        <v>226</v>
      </c>
      <c r="R256" t="s">
        <v>222</v>
      </c>
      <c r="S256" t="s">
        <v>1092</v>
      </c>
      <c r="T256" t="s">
        <v>218</v>
      </c>
      <c r="U256" t="s">
        <v>135</v>
      </c>
      <c r="V256" t="s">
        <v>2690</v>
      </c>
      <c r="W256" t="s">
        <v>2533</v>
      </c>
      <c r="X256" s="51" t="str">
        <f t="shared" si="3"/>
        <v>4</v>
      </c>
      <c r="Y256" s="51" t="str">
        <f>IF(T256="","",IF(AND(T256&lt;&gt;'Tabelas auxiliares'!$B$236,T256&lt;&gt;'Tabelas auxiliares'!$B$237),"FOLHA DE PESSOAL",IF(X256='Tabelas auxiliares'!$A$237,"CUSTEIO",IF(X256='Tabelas auxiliares'!$A$236,"INVESTIMENTO","ERRO - VERIFICAR"))))</f>
        <v>INVESTIMENTO</v>
      </c>
      <c r="Z256" s="44">
        <v>98474.18</v>
      </c>
      <c r="AA256" s="44">
        <v>98474.18</v>
      </c>
    </row>
    <row r="257" spans="1:29" x14ac:dyDescent="0.25">
      <c r="A257" t="s">
        <v>2319</v>
      </c>
      <c r="B257" s="77" t="s">
        <v>2256</v>
      </c>
      <c r="C257" s="77" t="s">
        <v>2322</v>
      </c>
      <c r="D257" t="s">
        <v>15</v>
      </c>
      <c r="E257" t="s">
        <v>118</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t="s">
        <v>1336</v>
      </c>
      <c r="J257" t="s">
        <v>1337</v>
      </c>
      <c r="K257" t="s">
        <v>1338</v>
      </c>
      <c r="L257" t="s">
        <v>1339</v>
      </c>
      <c r="M257" t="s">
        <v>1340</v>
      </c>
      <c r="N257" t="s">
        <v>223</v>
      </c>
      <c r="O257" t="s">
        <v>224</v>
      </c>
      <c r="P257" t="s">
        <v>225</v>
      </c>
      <c r="Q257" t="s">
        <v>226</v>
      </c>
      <c r="R257" t="s">
        <v>222</v>
      </c>
      <c r="S257" t="s">
        <v>124</v>
      </c>
      <c r="T257" t="s">
        <v>218</v>
      </c>
      <c r="U257" t="s">
        <v>123</v>
      </c>
      <c r="V257" t="s">
        <v>2691</v>
      </c>
      <c r="W257" t="s">
        <v>2534</v>
      </c>
      <c r="X257" s="51" t="str">
        <f t="shared" si="3"/>
        <v>3</v>
      </c>
      <c r="Y257" s="51" t="str">
        <f>IF(T257="","",IF(AND(T257&lt;&gt;'Tabelas auxiliares'!$B$236,T257&lt;&gt;'Tabelas auxiliares'!$B$237),"FOLHA DE PESSOAL",IF(X257='Tabelas auxiliares'!$A$237,"CUSTEIO",IF(X257='Tabelas auxiliares'!$A$236,"INVESTIMENTO","ERRO - VERIFICAR"))))</f>
        <v>CUSTEIO</v>
      </c>
      <c r="Z257" s="44">
        <v>15913</v>
      </c>
      <c r="AA257" s="44">
        <v>15913</v>
      </c>
    </row>
    <row r="258" spans="1:29" x14ac:dyDescent="0.25">
      <c r="A258" t="s">
        <v>2319</v>
      </c>
      <c r="B258" s="77" t="s">
        <v>2256</v>
      </c>
      <c r="C258" s="77" t="s">
        <v>2322</v>
      </c>
      <c r="D258" t="s">
        <v>15</v>
      </c>
      <c r="E258" t="s">
        <v>118</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t="s">
        <v>1341</v>
      </c>
      <c r="J258" t="s">
        <v>1342</v>
      </c>
      <c r="K258" t="s">
        <v>1343</v>
      </c>
      <c r="L258" t="s">
        <v>1344</v>
      </c>
      <c r="M258" t="s">
        <v>1032</v>
      </c>
      <c r="N258" t="s">
        <v>223</v>
      </c>
      <c r="O258" t="s">
        <v>224</v>
      </c>
      <c r="P258" t="s">
        <v>225</v>
      </c>
      <c r="Q258" t="s">
        <v>226</v>
      </c>
      <c r="R258" t="s">
        <v>222</v>
      </c>
      <c r="S258" t="s">
        <v>124</v>
      </c>
      <c r="T258" t="s">
        <v>218</v>
      </c>
      <c r="U258" t="s">
        <v>123</v>
      </c>
      <c r="V258" t="s">
        <v>2667</v>
      </c>
      <c r="W258" t="s">
        <v>2518</v>
      </c>
      <c r="X258" s="51" t="str">
        <f t="shared" si="3"/>
        <v>3</v>
      </c>
      <c r="Y258" s="51" t="str">
        <f>IF(T258="","",IF(AND(T258&lt;&gt;'Tabelas auxiliares'!$B$236,T258&lt;&gt;'Tabelas auxiliares'!$B$237),"FOLHA DE PESSOAL",IF(X258='Tabelas auxiliares'!$A$237,"CUSTEIO",IF(X258='Tabelas auxiliares'!$A$236,"INVESTIMENTO","ERRO - VERIFICAR"))))</f>
        <v>CUSTEIO</v>
      </c>
      <c r="Z258" s="44">
        <v>15000</v>
      </c>
      <c r="AA258" s="44">
        <v>15000</v>
      </c>
    </row>
    <row r="259" spans="1:29" x14ac:dyDescent="0.25">
      <c r="A259" t="s">
        <v>2319</v>
      </c>
      <c r="B259" s="77" t="s">
        <v>2256</v>
      </c>
      <c r="C259" s="77" t="s">
        <v>2322</v>
      </c>
      <c r="D259" t="s">
        <v>15</v>
      </c>
      <c r="E259" t="s">
        <v>118</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t="s">
        <v>1345</v>
      </c>
      <c r="J259" t="s">
        <v>1337</v>
      </c>
      <c r="K259" t="s">
        <v>1346</v>
      </c>
      <c r="L259" t="s">
        <v>1347</v>
      </c>
      <c r="M259" t="s">
        <v>1340</v>
      </c>
      <c r="N259" t="s">
        <v>223</v>
      </c>
      <c r="O259" t="s">
        <v>224</v>
      </c>
      <c r="P259" t="s">
        <v>225</v>
      </c>
      <c r="Q259" t="s">
        <v>226</v>
      </c>
      <c r="R259" t="s">
        <v>222</v>
      </c>
      <c r="S259" t="s">
        <v>124</v>
      </c>
      <c r="T259" t="s">
        <v>218</v>
      </c>
      <c r="U259" t="s">
        <v>123</v>
      </c>
      <c r="V259" t="s">
        <v>2691</v>
      </c>
      <c r="W259" t="s">
        <v>2534</v>
      </c>
      <c r="X259" s="51" t="str">
        <f t="shared" si="3"/>
        <v>3</v>
      </c>
      <c r="Y259" s="51" t="str">
        <f>IF(T259="","",IF(AND(T259&lt;&gt;'Tabelas auxiliares'!$B$236,T259&lt;&gt;'Tabelas auxiliares'!$B$237),"FOLHA DE PESSOAL",IF(X259='Tabelas auxiliares'!$A$237,"CUSTEIO",IF(X259='Tabelas auxiliares'!$A$236,"INVESTIMENTO","ERRO - VERIFICAR"))))</f>
        <v>CUSTEIO</v>
      </c>
      <c r="Z259" s="44">
        <v>15913</v>
      </c>
      <c r="AA259" s="44">
        <v>15913</v>
      </c>
    </row>
    <row r="260" spans="1:29" x14ac:dyDescent="0.25">
      <c r="A260" t="s">
        <v>2319</v>
      </c>
      <c r="B260" s="77" t="s">
        <v>2256</v>
      </c>
      <c r="C260" s="77" t="s">
        <v>2322</v>
      </c>
      <c r="D260" t="s">
        <v>15</v>
      </c>
      <c r="E260" t="s">
        <v>118</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t="s">
        <v>747</v>
      </c>
      <c r="J260" t="s">
        <v>1348</v>
      </c>
      <c r="K260" t="s">
        <v>1349</v>
      </c>
      <c r="L260" t="s">
        <v>1350</v>
      </c>
      <c r="M260" t="s">
        <v>1351</v>
      </c>
      <c r="N260" t="s">
        <v>223</v>
      </c>
      <c r="O260" t="s">
        <v>224</v>
      </c>
      <c r="P260" t="s">
        <v>225</v>
      </c>
      <c r="Q260" t="s">
        <v>226</v>
      </c>
      <c r="R260" t="s">
        <v>222</v>
      </c>
      <c r="S260" t="s">
        <v>124</v>
      </c>
      <c r="T260" t="s">
        <v>218</v>
      </c>
      <c r="U260" t="s">
        <v>123</v>
      </c>
      <c r="V260" t="s">
        <v>2627</v>
      </c>
      <c r="W260" t="s">
        <v>2484</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1246.6600000000001</v>
      </c>
      <c r="AA260" s="44">
        <v>1246.6600000000001</v>
      </c>
    </row>
    <row r="261" spans="1:29" x14ac:dyDescent="0.25">
      <c r="A261" t="s">
        <v>2319</v>
      </c>
      <c r="B261" s="77" t="s">
        <v>2256</v>
      </c>
      <c r="C261" s="77" t="s">
        <v>2322</v>
      </c>
      <c r="D261" t="s">
        <v>15</v>
      </c>
      <c r="E261" t="s">
        <v>118</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t="s">
        <v>747</v>
      </c>
      <c r="J261" t="s">
        <v>1348</v>
      </c>
      <c r="K261" t="s">
        <v>1352</v>
      </c>
      <c r="L261" t="s">
        <v>1350</v>
      </c>
      <c r="M261" t="s">
        <v>1351</v>
      </c>
      <c r="N261" t="s">
        <v>223</v>
      </c>
      <c r="O261" t="s">
        <v>224</v>
      </c>
      <c r="P261" t="s">
        <v>225</v>
      </c>
      <c r="Q261" t="s">
        <v>226</v>
      </c>
      <c r="R261" t="s">
        <v>222</v>
      </c>
      <c r="S261" t="s">
        <v>124</v>
      </c>
      <c r="T261" t="s">
        <v>218</v>
      </c>
      <c r="U261" t="s">
        <v>123</v>
      </c>
      <c r="V261" t="s">
        <v>2667</v>
      </c>
      <c r="W261" t="s">
        <v>2518</v>
      </c>
      <c r="X261" s="51" t="str">
        <f t="shared" si="4"/>
        <v>3</v>
      </c>
      <c r="Y261" s="51" t="str">
        <f>IF(T261="","",IF(AND(T261&lt;&gt;'Tabelas auxiliares'!$B$236,T261&lt;&gt;'Tabelas auxiliares'!$B$237),"FOLHA DE PESSOAL",IF(X261='Tabelas auxiliares'!$A$237,"CUSTEIO",IF(X261='Tabelas auxiliares'!$A$236,"INVESTIMENTO","ERRO - VERIFICAR"))))</f>
        <v>CUSTEIO</v>
      </c>
      <c r="Z261" s="44">
        <v>10000</v>
      </c>
      <c r="AA261" s="44">
        <v>10000</v>
      </c>
    </row>
    <row r="262" spans="1:29" x14ac:dyDescent="0.25">
      <c r="A262" t="s">
        <v>2319</v>
      </c>
      <c r="B262" s="77" t="s">
        <v>2256</v>
      </c>
      <c r="C262" s="77" t="s">
        <v>2322</v>
      </c>
      <c r="D262" t="s">
        <v>15</v>
      </c>
      <c r="E262" t="s">
        <v>118</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t="s">
        <v>1353</v>
      </c>
      <c r="J262" t="s">
        <v>1354</v>
      </c>
      <c r="K262" t="s">
        <v>1355</v>
      </c>
      <c r="L262" t="s">
        <v>1356</v>
      </c>
      <c r="M262" t="s">
        <v>1357</v>
      </c>
      <c r="N262" t="s">
        <v>223</v>
      </c>
      <c r="O262" t="s">
        <v>224</v>
      </c>
      <c r="P262" t="s">
        <v>225</v>
      </c>
      <c r="Q262" t="s">
        <v>226</v>
      </c>
      <c r="R262" t="s">
        <v>222</v>
      </c>
      <c r="S262" t="s">
        <v>124</v>
      </c>
      <c r="T262" t="s">
        <v>218</v>
      </c>
      <c r="U262" t="s">
        <v>123</v>
      </c>
      <c r="V262" t="s">
        <v>2688</v>
      </c>
      <c r="W262" t="s">
        <v>2531</v>
      </c>
      <c r="X262" s="51" t="str">
        <f t="shared" si="4"/>
        <v>3</v>
      </c>
      <c r="Y262" s="51" t="str">
        <f>IF(T262="","",IF(AND(T262&lt;&gt;'Tabelas auxiliares'!$B$236,T262&lt;&gt;'Tabelas auxiliares'!$B$237),"FOLHA DE PESSOAL",IF(X262='Tabelas auxiliares'!$A$237,"CUSTEIO",IF(X262='Tabelas auxiliares'!$A$236,"INVESTIMENTO","ERRO - VERIFICAR"))))</f>
        <v>CUSTEIO</v>
      </c>
      <c r="Z262" s="44">
        <v>5271.39</v>
      </c>
      <c r="AA262" s="44">
        <v>1620.32</v>
      </c>
      <c r="AC262" s="44">
        <v>3651.07</v>
      </c>
    </row>
    <row r="263" spans="1:29" x14ac:dyDescent="0.25">
      <c r="A263" t="s">
        <v>2319</v>
      </c>
      <c r="B263" s="77" t="s">
        <v>2256</v>
      </c>
      <c r="C263" s="77" t="s">
        <v>2322</v>
      </c>
      <c r="D263" t="s">
        <v>15</v>
      </c>
      <c r="E263" t="s">
        <v>118</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t="s">
        <v>1358</v>
      </c>
      <c r="J263" t="s">
        <v>1359</v>
      </c>
      <c r="K263" t="s">
        <v>1360</v>
      </c>
      <c r="L263" t="s">
        <v>1361</v>
      </c>
      <c r="M263" t="s">
        <v>1362</v>
      </c>
      <c r="N263" t="s">
        <v>223</v>
      </c>
      <c r="O263" t="s">
        <v>224</v>
      </c>
      <c r="P263" t="s">
        <v>225</v>
      </c>
      <c r="Q263" t="s">
        <v>226</v>
      </c>
      <c r="R263" t="s">
        <v>222</v>
      </c>
      <c r="S263" t="s">
        <v>124</v>
      </c>
      <c r="T263" t="s">
        <v>218</v>
      </c>
      <c r="U263" t="s">
        <v>123</v>
      </c>
      <c r="V263" t="s">
        <v>2558</v>
      </c>
      <c r="W263" t="s">
        <v>2432</v>
      </c>
      <c r="X263" s="51" t="str">
        <f t="shared" si="4"/>
        <v>3</v>
      </c>
      <c r="Y263" s="51" t="str">
        <f>IF(T263="","",IF(AND(T263&lt;&gt;'Tabelas auxiliares'!$B$236,T263&lt;&gt;'Tabelas auxiliares'!$B$237),"FOLHA DE PESSOAL",IF(X263='Tabelas auxiliares'!$A$237,"CUSTEIO",IF(X263='Tabelas auxiliares'!$A$236,"INVESTIMENTO","ERRO - VERIFICAR"))))</f>
        <v>CUSTEIO</v>
      </c>
      <c r="Z263" s="44">
        <v>6459.25</v>
      </c>
      <c r="AA263" s="44">
        <v>6388.16</v>
      </c>
      <c r="AC263" s="44">
        <v>71.09</v>
      </c>
    </row>
    <row r="264" spans="1:29" x14ac:dyDescent="0.25">
      <c r="A264" t="s">
        <v>2319</v>
      </c>
      <c r="B264" s="77" t="s">
        <v>2256</v>
      </c>
      <c r="C264" s="77" t="s">
        <v>2322</v>
      </c>
      <c r="D264" t="s">
        <v>15</v>
      </c>
      <c r="E264" t="s">
        <v>118</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t="s">
        <v>713</v>
      </c>
      <c r="J264" t="s">
        <v>1342</v>
      </c>
      <c r="K264" t="s">
        <v>1363</v>
      </c>
      <c r="L264" t="s">
        <v>1344</v>
      </c>
      <c r="M264" t="s">
        <v>1032</v>
      </c>
      <c r="N264" t="s">
        <v>223</v>
      </c>
      <c r="O264" t="s">
        <v>224</v>
      </c>
      <c r="P264" t="s">
        <v>225</v>
      </c>
      <c r="Q264" t="s">
        <v>226</v>
      </c>
      <c r="R264" t="s">
        <v>222</v>
      </c>
      <c r="S264" t="s">
        <v>124</v>
      </c>
      <c r="T264" t="s">
        <v>218</v>
      </c>
      <c r="U264" t="s">
        <v>123</v>
      </c>
      <c r="V264" t="s">
        <v>2627</v>
      </c>
      <c r="W264" t="s">
        <v>2484</v>
      </c>
      <c r="X264" s="51" t="str">
        <f t="shared" si="4"/>
        <v>3</v>
      </c>
      <c r="Y264" s="51" t="str">
        <f>IF(T264="","",IF(AND(T264&lt;&gt;'Tabelas auxiliares'!$B$236,T264&lt;&gt;'Tabelas auxiliares'!$B$237),"FOLHA DE PESSOAL",IF(X264='Tabelas auxiliares'!$A$237,"CUSTEIO",IF(X264='Tabelas auxiliares'!$A$236,"INVESTIMENTO","ERRO - VERIFICAR"))))</f>
        <v>CUSTEIO</v>
      </c>
      <c r="Z264" s="44">
        <v>6303.19</v>
      </c>
      <c r="AA264" s="44">
        <v>4202.08</v>
      </c>
      <c r="AC264" s="44">
        <v>2101.11</v>
      </c>
    </row>
    <row r="265" spans="1:29" x14ac:dyDescent="0.25">
      <c r="A265" t="s">
        <v>2319</v>
      </c>
      <c r="B265" s="77" t="s">
        <v>2256</v>
      </c>
      <c r="C265" s="77" t="s">
        <v>2322</v>
      </c>
      <c r="D265" t="s">
        <v>15</v>
      </c>
      <c r="E265" t="s">
        <v>118</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t="s">
        <v>713</v>
      </c>
      <c r="J265" t="s">
        <v>1342</v>
      </c>
      <c r="K265" t="s">
        <v>1364</v>
      </c>
      <c r="L265" t="s">
        <v>1344</v>
      </c>
      <c r="M265" t="s">
        <v>1032</v>
      </c>
      <c r="N265" t="s">
        <v>223</v>
      </c>
      <c r="O265" t="s">
        <v>224</v>
      </c>
      <c r="P265" t="s">
        <v>225</v>
      </c>
      <c r="Q265" t="s">
        <v>226</v>
      </c>
      <c r="R265" t="s">
        <v>222</v>
      </c>
      <c r="S265" t="s">
        <v>124</v>
      </c>
      <c r="T265" t="s">
        <v>218</v>
      </c>
      <c r="U265" t="s">
        <v>123</v>
      </c>
      <c r="V265" t="s">
        <v>2667</v>
      </c>
      <c r="W265" t="s">
        <v>2518</v>
      </c>
      <c r="X265" s="51" t="str">
        <f t="shared" si="4"/>
        <v>3</v>
      </c>
      <c r="Y265" s="51" t="str">
        <f>IF(T265="","",IF(AND(T265&lt;&gt;'Tabelas auxiliares'!$B$236,T265&lt;&gt;'Tabelas auxiliares'!$B$237),"FOLHA DE PESSOAL",IF(X265='Tabelas auxiliares'!$A$237,"CUSTEIO",IF(X265='Tabelas auxiliares'!$A$236,"INVESTIMENTO","ERRO - VERIFICAR"))))</f>
        <v>CUSTEIO</v>
      </c>
      <c r="Z265" s="44">
        <v>16025.35</v>
      </c>
      <c r="AA265" s="44">
        <v>16025.35</v>
      </c>
    </row>
    <row r="266" spans="1:29" x14ac:dyDescent="0.25">
      <c r="A266" t="s">
        <v>2319</v>
      </c>
      <c r="B266" s="77" t="s">
        <v>2256</v>
      </c>
      <c r="C266" s="77" t="s">
        <v>2322</v>
      </c>
      <c r="D266" t="s">
        <v>15</v>
      </c>
      <c r="E266" t="s">
        <v>118</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t="s">
        <v>1365</v>
      </c>
      <c r="J266" t="s">
        <v>1366</v>
      </c>
      <c r="K266" t="s">
        <v>1367</v>
      </c>
      <c r="L266" t="s">
        <v>1368</v>
      </c>
      <c r="M266" t="s">
        <v>1369</v>
      </c>
      <c r="N266" t="s">
        <v>223</v>
      </c>
      <c r="O266" t="s">
        <v>224</v>
      </c>
      <c r="P266" t="s">
        <v>225</v>
      </c>
      <c r="Q266" t="s">
        <v>226</v>
      </c>
      <c r="R266" t="s">
        <v>222</v>
      </c>
      <c r="S266" t="s">
        <v>124</v>
      </c>
      <c r="T266" t="s">
        <v>218</v>
      </c>
      <c r="U266" t="s">
        <v>123</v>
      </c>
      <c r="V266" t="s">
        <v>2620</v>
      </c>
      <c r="W266" t="s">
        <v>2477</v>
      </c>
      <c r="X266" s="51" t="str">
        <f t="shared" si="4"/>
        <v>3</v>
      </c>
      <c r="Y266" s="51" t="str">
        <f>IF(T266="","",IF(AND(T266&lt;&gt;'Tabelas auxiliares'!$B$236,T266&lt;&gt;'Tabelas auxiliares'!$B$237),"FOLHA DE PESSOAL",IF(X266='Tabelas auxiliares'!$A$237,"CUSTEIO",IF(X266='Tabelas auxiliares'!$A$236,"INVESTIMENTO","ERRO - VERIFICAR"))))</f>
        <v>CUSTEIO</v>
      </c>
      <c r="Z266" s="44">
        <v>19542.95</v>
      </c>
      <c r="AA266" s="44">
        <v>18942.95</v>
      </c>
      <c r="AC266" s="44">
        <v>600</v>
      </c>
    </row>
    <row r="267" spans="1:29" x14ac:dyDescent="0.25">
      <c r="A267" t="s">
        <v>2319</v>
      </c>
      <c r="B267" s="77" t="s">
        <v>2256</v>
      </c>
      <c r="C267" s="77" t="s">
        <v>2322</v>
      </c>
      <c r="D267" t="s">
        <v>15</v>
      </c>
      <c r="E267" t="s">
        <v>118</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t="s">
        <v>1370</v>
      </c>
      <c r="J267" t="s">
        <v>1371</v>
      </c>
      <c r="K267" t="s">
        <v>1372</v>
      </c>
      <c r="L267" t="s">
        <v>1373</v>
      </c>
      <c r="M267" t="s">
        <v>1374</v>
      </c>
      <c r="N267" t="s">
        <v>223</v>
      </c>
      <c r="O267" t="s">
        <v>224</v>
      </c>
      <c r="P267" t="s">
        <v>225</v>
      </c>
      <c r="Q267" t="s">
        <v>226</v>
      </c>
      <c r="R267" t="s">
        <v>222</v>
      </c>
      <c r="S267" t="s">
        <v>124</v>
      </c>
      <c r="T267" t="s">
        <v>218</v>
      </c>
      <c r="U267" t="s">
        <v>123</v>
      </c>
      <c r="V267" t="s">
        <v>2667</v>
      </c>
      <c r="W267" t="s">
        <v>2518</v>
      </c>
      <c r="X267" s="51" t="str">
        <f t="shared" si="4"/>
        <v>3</v>
      </c>
      <c r="Y267" s="51" t="str">
        <f>IF(T267="","",IF(AND(T267&lt;&gt;'Tabelas auxiliares'!$B$236,T267&lt;&gt;'Tabelas auxiliares'!$B$237),"FOLHA DE PESSOAL",IF(X267='Tabelas auxiliares'!$A$237,"CUSTEIO",IF(X267='Tabelas auxiliares'!$A$236,"INVESTIMENTO","ERRO - VERIFICAR"))))</f>
        <v>CUSTEIO</v>
      </c>
      <c r="Z267" s="44">
        <v>1079.49</v>
      </c>
      <c r="AA267" s="44">
        <v>1024.46</v>
      </c>
      <c r="AC267" s="44">
        <v>55.03</v>
      </c>
    </row>
    <row r="268" spans="1:29" x14ac:dyDescent="0.25">
      <c r="A268" t="s">
        <v>2319</v>
      </c>
      <c r="B268" s="77" t="s">
        <v>2256</v>
      </c>
      <c r="C268" s="77" t="s">
        <v>2322</v>
      </c>
      <c r="D268" t="s">
        <v>15</v>
      </c>
      <c r="E268" t="s">
        <v>118</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t="s">
        <v>578</v>
      </c>
      <c r="J268" t="s">
        <v>1375</v>
      </c>
      <c r="K268" t="s">
        <v>1376</v>
      </c>
      <c r="L268" t="s">
        <v>1377</v>
      </c>
      <c r="M268" t="s">
        <v>1378</v>
      </c>
      <c r="N268" t="s">
        <v>223</v>
      </c>
      <c r="O268" t="s">
        <v>224</v>
      </c>
      <c r="P268" t="s">
        <v>225</v>
      </c>
      <c r="Q268" t="s">
        <v>226</v>
      </c>
      <c r="R268" t="s">
        <v>222</v>
      </c>
      <c r="S268" t="s">
        <v>124</v>
      </c>
      <c r="T268" t="s">
        <v>218</v>
      </c>
      <c r="U268" t="s">
        <v>123</v>
      </c>
      <c r="V268" t="s">
        <v>2687</v>
      </c>
      <c r="W268" t="s">
        <v>2530</v>
      </c>
      <c r="X268" s="51" t="str">
        <f t="shared" si="4"/>
        <v>3</v>
      </c>
      <c r="Y268" s="51" t="str">
        <f>IF(T268="","",IF(AND(T268&lt;&gt;'Tabelas auxiliares'!$B$236,T268&lt;&gt;'Tabelas auxiliares'!$B$237),"FOLHA DE PESSOAL",IF(X268='Tabelas auxiliares'!$A$237,"CUSTEIO",IF(X268='Tabelas auxiliares'!$A$236,"INVESTIMENTO","ERRO - VERIFICAR"))))</f>
        <v>CUSTEIO</v>
      </c>
      <c r="Z268" s="44">
        <v>7657.86</v>
      </c>
      <c r="AA268" s="44">
        <v>7657.86</v>
      </c>
    </row>
    <row r="269" spans="1:29" x14ac:dyDescent="0.25">
      <c r="A269" t="s">
        <v>2319</v>
      </c>
      <c r="B269" s="77" t="s">
        <v>2256</v>
      </c>
      <c r="C269" s="77" t="s">
        <v>2322</v>
      </c>
      <c r="D269" t="s">
        <v>15</v>
      </c>
      <c r="E269" t="s">
        <v>118</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t="s">
        <v>1379</v>
      </c>
      <c r="J269" t="s">
        <v>1380</v>
      </c>
      <c r="K269" t="s">
        <v>1381</v>
      </c>
      <c r="L269" t="s">
        <v>1382</v>
      </c>
      <c r="M269" t="s">
        <v>1383</v>
      </c>
      <c r="N269" t="s">
        <v>223</v>
      </c>
      <c r="O269" t="s">
        <v>224</v>
      </c>
      <c r="P269" t="s">
        <v>225</v>
      </c>
      <c r="Q269" t="s">
        <v>226</v>
      </c>
      <c r="R269" t="s">
        <v>222</v>
      </c>
      <c r="S269" t="s">
        <v>124</v>
      </c>
      <c r="T269" t="s">
        <v>565</v>
      </c>
      <c r="U269" t="s">
        <v>2692</v>
      </c>
      <c r="V269" t="s">
        <v>2621</v>
      </c>
      <c r="W269" t="s">
        <v>2480</v>
      </c>
      <c r="X269" s="51" t="str">
        <f t="shared" si="4"/>
        <v>3</v>
      </c>
      <c r="Y269" s="51" t="str">
        <f>IF(T269="","",IF(AND(T269&lt;&gt;'Tabelas auxiliares'!$B$236,T269&lt;&gt;'Tabelas auxiliares'!$B$237),"FOLHA DE PESSOAL",IF(X269='Tabelas auxiliares'!$A$237,"CUSTEIO",IF(X269='Tabelas auxiliares'!$A$236,"INVESTIMENTO","ERRO - VERIFICAR"))))</f>
        <v>CUSTEIO</v>
      </c>
      <c r="Z269" s="44">
        <v>80000</v>
      </c>
      <c r="AC269" s="44">
        <v>80000</v>
      </c>
    </row>
    <row r="270" spans="1:29" x14ac:dyDescent="0.25">
      <c r="A270" t="s">
        <v>2319</v>
      </c>
      <c r="B270" s="77" t="s">
        <v>2256</v>
      </c>
      <c r="C270" s="77" t="s">
        <v>2322</v>
      </c>
      <c r="D270" t="s">
        <v>15</v>
      </c>
      <c r="E270" t="s">
        <v>118</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t="s">
        <v>782</v>
      </c>
      <c r="J270" t="s">
        <v>1384</v>
      </c>
      <c r="K270" t="s">
        <v>1385</v>
      </c>
      <c r="L270" t="s">
        <v>1386</v>
      </c>
      <c r="M270" t="s">
        <v>1387</v>
      </c>
      <c r="N270" t="s">
        <v>223</v>
      </c>
      <c r="O270" t="s">
        <v>224</v>
      </c>
      <c r="P270" t="s">
        <v>225</v>
      </c>
      <c r="Q270" t="s">
        <v>226</v>
      </c>
      <c r="R270" t="s">
        <v>222</v>
      </c>
      <c r="S270" t="s">
        <v>124</v>
      </c>
      <c r="T270" t="s">
        <v>218</v>
      </c>
      <c r="U270" t="s">
        <v>123</v>
      </c>
      <c r="V270" t="s">
        <v>2691</v>
      </c>
      <c r="W270" t="s">
        <v>2534</v>
      </c>
      <c r="X270" s="51" t="str">
        <f t="shared" si="4"/>
        <v>3</v>
      </c>
      <c r="Y270" s="51" t="str">
        <f>IF(T270="","",IF(AND(T270&lt;&gt;'Tabelas auxiliares'!$B$236,T270&lt;&gt;'Tabelas auxiliares'!$B$237),"FOLHA DE PESSOAL",IF(X270='Tabelas auxiliares'!$A$237,"CUSTEIO",IF(X270='Tabelas auxiliares'!$A$236,"INVESTIMENTO","ERRO - VERIFICAR"))))</f>
        <v>CUSTEIO</v>
      </c>
      <c r="Z270" s="44">
        <v>2250</v>
      </c>
      <c r="AC270" s="44">
        <v>2250</v>
      </c>
    </row>
    <row r="271" spans="1:29" x14ac:dyDescent="0.25">
      <c r="A271" t="s">
        <v>2319</v>
      </c>
      <c r="B271" s="77" t="s">
        <v>2256</v>
      </c>
      <c r="C271" s="77" t="s">
        <v>2322</v>
      </c>
      <c r="D271" t="s">
        <v>15</v>
      </c>
      <c r="E271" t="s">
        <v>118</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t="s">
        <v>1388</v>
      </c>
      <c r="J271" t="s">
        <v>1389</v>
      </c>
      <c r="K271" t="s">
        <v>1390</v>
      </c>
      <c r="L271" t="s">
        <v>1391</v>
      </c>
      <c r="M271" t="s">
        <v>1369</v>
      </c>
      <c r="N271" t="s">
        <v>223</v>
      </c>
      <c r="O271" t="s">
        <v>224</v>
      </c>
      <c r="P271" t="s">
        <v>225</v>
      </c>
      <c r="Q271" t="s">
        <v>226</v>
      </c>
      <c r="R271" t="s">
        <v>222</v>
      </c>
      <c r="S271" t="s">
        <v>227</v>
      </c>
      <c r="T271" t="s">
        <v>218</v>
      </c>
      <c r="U271" t="s">
        <v>123</v>
      </c>
      <c r="V271" t="s">
        <v>2620</v>
      </c>
      <c r="W271" t="s">
        <v>2477</v>
      </c>
      <c r="X271" s="51" t="str">
        <f t="shared" si="4"/>
        <v>3</v>
      </c>
      <c r="Y271" s="51" t="str">
        <f>IF(T271="","",IF(AND(T271&lt;&gt;'Tabelas auxiliares'!$B$236,T271&lt;&gt;'Tabelas auxiliares'!$B$237),"FOLHA DE PESSOAL",IF(X271='Tabelas auxiliares'!$A$237,"CUSTEIO",IF(X271='Tabelas auxiliares'!$A$236,"INVESTIMENTO","ERRO - VERIFICAR"))))</f>
        <v>CUSTEIO</v>
      </c>
      <c r="Z271" s="44">
        <v>79561.240000000005</v>
      </c>
      <c r="AA271" s="44">
        <v>18845.560000000001</v>
      </c>
      <c r="AC271" s="44">
        <v>60715.68</v>
      </c>
    </row>
    <row r="272" spans="1:29" x14ac:dyDescent="0.25">
      <c r="A272" t="s">
        <v>2319</v>
      </c>
      <c r="B272" s="77" t="s">
        <v>2256</v>
      </c>
      <c r="C272" s="77" t="s">
        <v>2322</v>
      </c>
      <c r="D272" t="s">
        <v>513</v>
      </c>
      <c r="E272" t="s">
        <v>118</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t="s">
        <v>1392</v>
      </c>
      <c r="J272" t="s">
        <v>1393</v>
      </c>
      <c r="K272" t="s">
        <v>1394</v>
      </c>
      <c r="L272" t="s">
        <v>1395</v>
      </c>
      <c r="M272" t="s">
        <v>1378</v>
      </c>
      <c r="N272" t="s">
        <v>223</v>
      </c>
      <c r="O272" t="s">
        <v>224</v>
      </c>
      <c r="P272" t="s">
        <v>225</v>
      </c>
      <c r="Q272" t="s">
        <v>226</v>
      </c>
      <c r="R272" t="s">
        <v>222</v>
      </c>
      <c r="S272" t="s">
        <v>227</v>
      </c>
      <c r="T272" t="s">
        <v>218</v>
      </c>
      <c r="U272" t="s">
        <v>123</v>
      </c>
      <c r="V272" t="s">
        <v>2667</v>
      </c>
      <c r="W272" t="s">
        <v>2518</v>
      </c>
      <c r="X272" s="51" t="str">
        <f t="shared" si="4"/>
        <v>3</v>
      </c>
      <c r="Y272" s="51" t="str">
        <f>IF(T272="","",IF(AND(T272&lt;&gt;'Tabelas auxiliares'!$B$236,T272&lt;&gt;'Tabelas auxiliares'!$B$237),"FOLHA DE PESSOAL",IF(X272='Tabelas auxiliares'!$A$237,"CUSTEIO",IF(X272='Tabelas auxiliares'!$A$236,"INVESTIMENTO","ERRO - VERIFICAR"))))</f>
        <v>CUSTEIO</v>
      </c>
      <c r="Z272" s="44">
        <v>13196.26</v>
      </c>
      <c r="AA272" s="44">
        <v>3530.39</v>
      </c>
      <c r="AC272" s="44">
        <v>9665.8700000000008</v>
      </c>
    </row>
    <row r="273" spans="1:29" x14ac:dyDescent="0.25">
      <c r="A273" t="s">
        <v>2319</v>
      </c>
      <c r="B273" s="77" t="s">
        <v>2256</v>
      </c>
      <c r="C273" s="77" t="s">
        <v>2322</v>
      </c>
      <c r="D273" t="s">
        <v>513</v>
      </c>
      <c r="E273" t="s">
        <v>118</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t="s">
        <v>1370</v>
      </c>
      <c r="J273" t="s">
        <v>1371</v>
      </c>
      <c r="K273" t="s">
        <v>1396</v>
      </c>
      <c r="L273" t="s">
        <v>1373</v>
      </c>
      <c r="M273" t="s">
        <v>1374</v>
      </c>
      <c r="N273" t="s">
        <v>223</v>
      </c>
      <c r="O273" t="s">
        <v>224</v>
      </c>
      <c r="P273" t="s">
        <v>225</v>
      </c>
      <c r="Q273" t="s">
        <v>226</v>
      </c>
      <c r="R273" t="s">
        <v>222</v>
      </c>
      <c r="S273" t="s">
        <v>227</v>
      </c>
      <c r="T273" t="s">
        <v>218</v>
      </c>
      <c r="U273" t="s">
        <v>123</v>
      </c>
      <c r="V273" t="s">
        <v>2667</v>
      </c>
      <c r="W273" t="s">
        <v>2518</v>
      </c>
      <c r="X273" s="51" t="str">
        <f t="shared" si="4"/>
        <v>3</v>
      </c>
      <c r="Y273" s="51" t="str">
        <f>IF(T273="","",IF(AND(T273&lt;&gt;'Tabelas auxiliares'!$B$236,T273&lt;&gt;'Tabelas auxiliares'!$B$237),"FOLHA DE PESSOAL",IF(X273='Tabelas auxiliares'!$A$237,"CUSTEIO",IF(X273='Tabelas auxiliares'!$A$236,"INVESTIMENTO","ERRO - VERIFICAR"))))</f>
        <v>CUSTEIO</v>
      </c>
      <c r="Z273" s="44">
        <v>2230.65</v>
      </c>
      <c r="AC273" s="44">
        <v>2230.65</v>
      </c>
    </row>
    <row r="274" spans="1:29" x14ac:dyDescent="0.25">
      <c r="A274" t="s">
        <v>2319</v>
      </c>
      <c r="B274" s="77" t="s">
        <v>2256</v>
      </c>
      <c r="C274" s="77" t="s">
        <v>2322</v>
      </c>
      <c r="D274" t="s">
        <v>513</v>
      </c>
      <c r="E274" t="s">
        <v>118</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t="s">
        <v>578</v>
      </c>
      <c r="J274" t="s">
        <v>1375</v>
      </c>
      <c r="K274" t="s">
        <v>1397</v>
      </c>
      <c r="L274" t="s">
        <v>1377</v>
      </c>
      <c r="M274" t="s">
        <v>1378</v>
      </c>
      <c r="N274" t="s">
        <v>223</v>
      </c>
      <c r="O274" t="s">
        <v>224</v>
      </c>
      <c r="P274" t="s">
        <v>225</v>
      </c>
      <c r="Q274" t="s">
        <v>226</v>
      </c>
      <c r="R274" t="s">
        <v>222</v>
      </c>
      <c r="S274" t="s">
        <v>227</v>
      </c>
      <c r="T274" t="s">
        <v>218</v>
      </c>
      <c r="U274" t="s">
        <v>123</v>
      </c>
      <c r="V274" t="s">
        <v>2687</v>
      </c>
      <c r="W274" t="s">
        <v>2530</v>
      </c>
      <c r="X274" s="51" t="str">
        <f t="shared" si="4"/>
        <v>3</v>
      </c>
      <c r="Y274" s="51" t="str">
        <f>IF(T274="","",IF(AND(T274&lt;&gt;'Tabelas auxiliares'!$B$236,T274&lt;&gt;'Tabelas auxiliares'!$B$237),"FOLHA DE PESSOAL",IF(X274='Tabelas auxiliares'!$A$237,"CUSTEIO",IF(X274='Tabelas auxiliares'!$A$236,"INVESTIMENTO","ERRO - VERIFICAR"))))</f>
        <v>CUSTEIO</v>
      </c>
      <c r="Z274" s="44">
        <v>1252.8</v>
      </c>
      <c r="AA274" s="44">
        <v>1252.8</v>
      </c>
    </row>
    <row r="275" spans="1:29" x14ac:dyDescent="0.25">
      <c r="A275" t="s">
        <v>2319</v>
      </c>
      <c r="B275" s="77" t="s">
        <v>2259</v>
      </c>
      <c r="C275" s="77" t="s">
        <v>2322</v>
      </c>
      <c r="D275" t="s">
        <v>55</v>
      </c>
      <c r="E275" t="s">
        <v>118</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t="s">
        <v>944</v>
      </c>
      <c r="J275" t="s">
        <v>1398</v>
      </c>
      <c r="K275" t="s">
        <v>1399</v>
      </c>
      <c r="L275" t="s">
        <v>1400</v>
      </c>
      <c r="M275" t="s">
        <v>1401</v>
      </c>
      <c r="N275" t="s">
        <v>223</v>
      </c>
      <c r="O275" t="s">
        <v>224</v>
      </c>
      <c r="P275" t="s">
        <v>225</v>
      </c>
      <c r="Q275" t="s">
        <v>226</v>
      </c>
      <c r="R275" t="s">
        <v>222</v>
      </c>
      <c r="S275" t="s">
        <v>124</v>
      </c>
      <c r="T275" t="s">
        <v>218</v>
      </c>
      <c r="U275" t="s">
        <v>123</v>
      </c>
      <c r="V275" t="s">
        <v>2647</v>
      </c>
      <c r="W275" t="s">
        <v>2507</v>
      </c>
      <c r="X275" s="51" t="str">
        <f t="shared" si="4"/>
        <v>3</v>
      </c>
      <c r="Y275" s="51" t="str">
        <f>IF(T275="","",IF(AND(T275&lt;&gt;'Tabelas auxiliares'!$B$236,T275&lt;&gt;'Tabelas auxiliares'!$B$237),"FOLHA DE PESSOAL",IF(X275='Tabelas auxiliares'!$A$237,"CUSTEIO",IF(X275='Tabelas auxiliares'!$A$236,"INVESTIMENTO","ERRO - VERIFICAR"))))</f>
        <v>CUSTEIO</v>
      </c>
      <c r="Z275" s="44">
        <v>6933.16</v>
      </c>
      <c r="AA275" s="44">
        <v>6933.16</v>
      </c>
    </row>
    <row r="276" spans="1:29" x14ac:dyDescent="0.25">
      <c r="A276" t="s">
        <v>2319</v>
      </c>
      <c r="B276" s="77" t="s">
        <v>2262</v>
      </c>
      <c r="C276" s="77" t="s">
        <v>2322</v>
      </c>
      <c r="D276" t="s">
        <v>55</v>
      </c>
      <c r="E276" t="s">
        <v>118</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t="s">
        <v>861</v>
      </c>
      <c r="J276" t="s">
        <v>1402</v>
      </c>
      <c r="K276" t="s">
        <v>1403</v>
      </c>
      <c r="L276" t="s">
        <v>1404</v>
      </c>
      <c r="M276" t="s">
        <v>1405</v>
      </c>
      <c r="N276" t="s">
        <v>223</v>
      </c>
      <c r="O276" t="s">
        <v>224</v>
      </c>
      <c r="P276" t="s">
        <v>225</v>
      </c>
      <c r="Q276" t="s">
        <v>226</v>
      </c>
      <c r="R276" t="s">
        <v>222</v>
      </c>
      <c r="S276" t="s">
        <v>124</v>
      </c>
      <c r="T276" t="s">
        <v>218</v>
      </c>
      <c r="U276" t="s">
        <v>123</v>
      </c>
      <c r="V276" t="s">
        <v>2647</v>
      </c>
      <c r="W276" t="s">
        <v>2507</v>
      </c>
      <c r="X276" s="51" t="str">
        <f t="shared" si="4"/>
        <v>3</v>
      </c>
      <c r="Y276" s="51" t="str">
        <f>IF(T276="","",IF(AND(T276&lt;&gt;'Tabelas auxiliares'!$B$236,T276&lt;&gt;'Tabelas auxiliares'!$B$237),"FOLHA DE PESSOAL",IF(X276='Tabelas auxiliares'!$A$237,"CUSTEIO",IF(X276='Tabelas auxiliares'!$A$236,"INVESTIMENTO","ERRO - VERIFICAR"))))</f>
        <v>CUSTEIO</v>
      </c>
      <c r="Z276" s="44">
        <v>4096</v>
      </c>
      <c r="AA276" s="44">
        <v>2916</v>
      </c>
      <c r="AC276" s="44">
        <v>1180</v>
      </c>
    </row>
    <row r="277" spans="1:29" x14ac:dyDescent="0.25">
      <c r="A277" t="s">
        <v>2319</v>
      </c>
      <c r="B277" s="77" t="s">
        <v>2262</v>
      </c>
      <c r="C277" s="77" t="s">
        <v>2322</v>
      </c>
      <c r="D277" t="s">
        <v>55</v>
      </c>
      <c r="E277" t="s">
        <v>118</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t="s">
        <v>861</v>
      </c>
      <c r="J277" t="s">
        <v>1402</v>
      </c>
      <c r="K277" t="s">
        <v>1403</v>
      </c>
      <c r="L277" t="s">
        <v>1404</v>
      </c>
      <c r="M277" t="s">
        <v>1405</v>
      </c>
      <c r="N277" t="s">
        <v>223</v>
      </c>
      <c r="O277" t="s">
        <v>224</v>
      </c>
      <c r="P277" t="s">
        <v>225</v>
      </c>
      <c r="Q277" t="s">
        <v>226</v>
      </c>
      <c r="R277" t="s">
        <v>222</v>
      </c>
      <c r="S277" t="s">
        <v>124</v>
      </c>
      <c r="T277" t="s">
        <v>218</v>
      </c>
      <c r="U277" t="s">
        <v>123</v>
      </c>
      <c r="V277" t="s">
        <v>2566</v>
      </c>
      <c r="W277" t="s">
        <v>2443</v>
      </c>
      <c r="X277" s="51" t="str">
        <f t="shared" si="4"/>
        <v>3</v>
      </c>
      <c r="Y277" s="51" t="str">
        <f>IF(T277="","",IF(AND(T277&lt;&gt;'Tabelas auxiliares'!$B$236,T277&lt;&gt;'Tabelas auxiliares'!$B$237),"FOLHA DE PESSOAL",IF(X277='Tabelas auxiliares'!$A$237,"CUSTEIO",IF(X277='Tabelas auxiliares'!$A$236,"INVESTIMENTO","ERRO - VERIFICAR"))))</f>
        <v>CUSTEIO</v>
      </c>
      <c r="Z277" s="44">
        <v>3258</v>
      </c>
      <c r="AA277" s="44">
        <v>3258</v>
      </c>
    </row>
    <row r="278" spans="1:29" x14ac:dyDescent="0.25">
      <c r="A278" t="s">
        <v>2319</v>
      </c>
      <c r="B278" s="77" t="s">
        <v>2262</v>
      </c>
      <c r="C278" s="77" t="s">
        <v>2322</v>
      </c>
      <c r="D278" t="s">
        <v>55</v>
      </c>
      <c r="E278" t="s">
        <v>118</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t="s">
        <v>1406</v>
      </c>
      <c r="J278" t="s">
        <v>1402</v>
      </c>
      <c r="K278" t="s">
        <v>1407</v>
      </c>
      <c r="L278" t="s">
        <v>1408</v>
      </c>
      <c r="M278" t="s">
        <v>1405</v>
      </c>
      <c r="N278" t="s">
        <v>223</v>
      </c>
      <c r="O278" t="s">
        <v>224</v>
      </c>
      <c r="P278" t="s">
        <v>225</v>
      </c>
      <c r="Q278" t="s">
        <v>226</v>
      </c>
      <c r="R278" t="s">
        <v>222</v>
      </c>
      <c r="S278" t="s">
        <v>124</v>
      </c>
      <c r="T278" t="s">
        <v>218</v>
      </c>
      <c r="U278" t="s">
        <v>123</v>
      </c>
      <c r="V278" t="s">
        <v>2659</v>
      </c>
      <c r="W278" t="s">
        <v>2515</v>
      </c>
      <c r="X278" s="51" t="str">
        <f t="shared" si="4"/>
        <v>3</v>
      </c>
      <c r="Y278" s="51" t="str">
        <f>IF(T278="","",IF(AND(T278&lt;&gt;'Tabelas auxiliares'!$B$236,T278&lt;&gt;'Tabelas auxiliares'!$B$237),"FOLHA DE PESSOAL",IF(X278='Tabelas auxiliares'!$A$237,"CUSTEIO",IF(X278='Tabelas auxiliares'!$A$236,"INVESTIMENTO","ERRO - VERIFICAR"))))</f>
        <v>CUSTEIO</v>
      </c>
      <c r="Z278" s="44">
        <v>44908</v>
      </c>
      <c r="AA278" s="44">
        <v>31624</v>
      </c>
      <c r="AC278" s="44">
        <v>13284</v>
      </c>
    </row>
    <row r="279" spans="1:29" x14ac:dyDescent="0.25">
      <c r="A279" t="s">
        <v>2319</v>
      </c>
      <c r="B279" s="77" t="s">
        <v>2262</v>
      </c>
      <c r="C279" s="77" t="s">
        <v>2322</v>
      </c>
      <c r="D279" t="s">
        <v>57</v>
      </c>
      <c r="E279" t="s">
        <v>118</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t="s">
        <v>1409</v>
      </c>
      <c r="J279" t="s">
        <v>1402</v>
      </c>
      <c r="K279" t="s">
        <v>1410</v>
      </c>
      <c r="L279" t="s">
        <v>1408</v>
      </c>
      <c r="M279" t="s">
        <v>1405</v>
      </c>
      <c r="N279" t="s">
        <v>223</v>
      </c>
      <c r="O279" t="s">
        <v>224</v>
      </c>
      <c r="P279" t="s">
        <v>225</v>
      </c>
      <c r="Q279" t="s">
        <v>226</v>
      </c>
      <c r="R279" t="s">
        <v>222</v>
      </c>
      <c r="S279" t="s">
        <v>124</v>
      </c>
      <c r="T279" t="s">
        <v>218</v>
      </c>
      <c r="U279" t="s">
        <v>123</v>
      </c>
      <c r="V279" t="s">
        <v>2647</v>
      </c>
      <c r="W279" t="s">
        <v>2507</v>
      </c>
      <c r="X279" s="51" t="str">
        <f t="shared" si="4"/>
        <v>3</v>
      </c>
      <c r="Y279" s="51" t="str">
        <f>IF(T279="","",IF(AND(T279&lt;&gt;'Tabelas auxiliares'!$B$236,T279&lt;&gt;'Tabelas auxiliares'!$B$237),"FOLHA DE PESSOAL",IF(X279='Tabelas auxiliares'!$A$237,"CUSTEIO",IF(X279='Tabelas auxiliares'!$A$236,"INVESTIMENTO","ERRO - VERIFICAR"))))</f>
        <v>CUSTEIO</v>
      </c>
      <c r="Z279" s="44">
        <v>604</v>
      </c>
      <c r="AA279" s="44">
        <v>604</v>
      </c>
    </row>
    <row r="280" spans="1:29" x14ac:dyDescent="0.25">
      <c r="A280" t="s">
        <v>2319</v>
      </c>
      <c r="B280" s="77" t="s">
        <v>2262</v>
      </c>
      <c r="C280" s="77" t="s">
        <v>2322</v>
      </c>
      <c r="D280" t="s">
        <v>57</v>
      </c>
      <c r="E280" t="s">
        <v>118</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t="s">
        <v>1409</v>
      </c>
      <c r="J280" t="s">
        <v>1402</v>
      </c>
      <c r="K280" t="s">
        <v>1410</v>
      </c>
      <c r="L280" t="s">
        <v>1408</v>
      </c>
      <c r="M280" t="s">
        <v>1405</v>
      </c>
      <c r="N280" t="s">
        <v>223</v>
      </c>
      <c r="O280" t="s">
        <v>224</v>
      </c>
      <c r="P280" t="s">
        <v>225</v>
      </c>
      <c r="Q280" t="s">
        <v>226</v>
      </c>
      <c r="R280" t="s">
        <v>222</v>
      </c>
      <c r="S280" t="s">
        <v>124</v>
      </c>
      <c r="T280" t="s">
        <v>218</v>
      </c>
      <c r="U280" t="s">
        <v>123</v>
      </c>
      <c r="V280" t="s">
        <v>2566</v>
      </c>
      <c r="W280" t="s">
        <v>2443</v>
      </c>
      <c r="X280" s="51" t="str">
        <f t="shared" si="4"/>
        <v>3</v>
      </c>
      <c r="Y280" s="51" t="str">
        <f>IF(T280="","",IF(AND(T280&lt;&gt;'Tabelas auxiliares'!$B$236,T280&lt;&gt;'Tabelas auxiliares'!$B$237),"FOLHA DE PESSOAL",IF(X280='Tabelas auxiliares'!$A$237,"CUSTEIO",IF(X280='Tabelas auxiliares'!$A$236,"INVESTIMENTO","ERRO - VERIFICAR"))))</f>
        <v>CUSTEIO</v>
      </c>
      <c r="Z280" s="44">
        <v>1179</v>
      </c>
      <c r="AA280" s="44">
        <v>1179</v>
      </c>
    </row>
    <row r="281" spans="1:29" x14ac:dyDescent="0.25">
      <c r="A281" t="s">
        <v>2319</v>
      </c>
      <c r="B281" s="77" t="s">
        <v>2262</v>
      </c>
      <c r="C281" s="77" t="s">
        <v>2322</v>
      </c>
      <c r="D281" t="s">
        <v>57</v>
      </c>
      <c r="E281" t="s">
        <v>118</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1409</v>
      </c>
      <c r="J281" t="s">
        <v>1402</v>
      </c>
      <c r="K281" t="s">
        <v>1411</v>
      </c>
      <c r="L281" t="s">
        <v>1408</v>
      </c>
      <c r="M281" t="s">
        <v>1405</v>
      </c>
      <c r="N281" t="s">
        <v>223</v>
      </c>
      <c r="O281" t="s">
        <v>224</v>
      </c>
      <c r="P281" t="s">
        <v>225</v>
      </c>
      <c r="Q281" t="s">
        <v>226</v>
      </c>
      <c r="R281" t="s">
        <v>222</v>
      </c>
      <c r="S281" t="s">
        <v>124</v>
      </c>
      <c r="T281" t="s">
        <v>218</v>
      </c>
      <c r="U281" t="s">
        <v>123</v>
      </c>
      <c r="V281" t="s">
        <v>2659</v>
      </c>
      <c r="W281" t="s">
        <v>2515</v>
      </c>
      <c r="X281" s="51" t="str">
        <f t="shared" si="4"/>
        <v>3</v>
      </c>
      <c r="Y281" s="51" t="str">
        <f>IF(T281="","",IF(AND(T281&lt;&gt;'Tabelas auxiliares'!$B$236,T281&lt;&gt;'Tabelas auxiliares'!$B$237),"FOLHA DE PESSOAL",IF(X281='Tabelas auxiliares'!$A$237,"CUSTEIO",IF(X281='Tabelas auxiliares'!$A$236,"INVESTIMENTO","ERRO - VERIFICAR"))))</f>
        <v>CUSTEIO</v>
      </c>
      <c r="Z281" s="44">
        <v>1830</v>
      </c>
      <c r="AA281" s="44">
        <v>1830</v>
      </c>
    </row>
    <row r="282" spans="1:29" x14ac:dyDescent="0.25">
      <c r="A282" t="s">
        <v>2319</v>
      </c>
      <c r="B282" s="77" t="s">
        <v>2262</v>
      </c>
      <c r="C282" s="77" t="s">
        <v>2322</v>
      </c>
      <c r="D282" t="s">
        <v>57</v>
      </c>
      <c r="E282" t="s">
        <v>118</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t="s">
        <v>1406</v>
      </c>
      <c r="J282" t="s">
        <v>1402</v>
      </c>
      <c r="K282" t="s">
        <v>1412</v>
      </c>
      <c r="L282" t="s">
        <v>1408</v>
      </c>
      <c r="M282" t="s">
        <v>1405</v>
      </c>
      <c r="N282" t="s">
        <v>223</v>
      </c>
      <c r="O282" t="s">
        <v>224</v>
      </c>
      <c r="P282" t="s">
        <v>225</v>
      </c>
      <c r="Q282" t="s">
        <v>226</v>
      </c>
      <c r="R282" t="s">
        <v>222</v>
      </c>
      <c r="S282" t="s">
        <v>124</v>
      </c>
      <c r="T282" t="s">
        <v>218</v>
      </c>
      <c r="U282" t="s">
        <v>123</v>
      </c>
      <c r="V282" t="s">
        <v>2647</v>
      </c>
      <c r="W282" t="s">
        <v>2507</v>
      </c>
      <c r="X282" s="51" t="str">
        <f t="shared" si="4"/>
        <v>3</v>
      </c>
      <c r="Y282" s="51" t="str">
        <f>IF(T282="","",IF(AND(T282&lt;&gt;'Tabelas auxiliares'!$B$236,T282&lt;&gt;'Tabelas auxiliares'!$B$237),"FOLHA DE PESSOAL",IF(X282='Tabelas auxiliares'!$A$237,"CUSTEIO",IF(X282='Tabelas auxiliares'!$A$236,"INVESTIMENTO","ERRO - VERIFICAR"))))</f>
        <v>CUSTEIO</v>
      </c>
      <c r="Z282" s="44">
        <v>7108</v>
      </c>
      <c r="AA282" s="44">
        <v>7108</v>
      </c>
    </row>
    <row r="283" spans="1:29" x14ac:dyDescent="0.25">
      <c r="A283" t="s">
        <v>2319</v>
      </c>
      <c r="B283" s="77" t="s">
        <v>2262</v>
      </c>
      <c r="C283" s="77" t="s">
        <v>2322</v>
      </c>
      <c r="D283" t="s">
        <v>57</v>
      </c>
      <c r="E283" t="s">
        <v>118</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t="s">
        <v>1406</v>
      </c>
      <c r="J283" t="s">
        <v>1402</v>
      </c>
      <c r="K283" t="s">
        <v>1412</v>
      </c>
      <c r="L283" t="s">
        <v>1408</v>
      </c>
      <c r="M283" t="s">
        <v>1405</v>
      </c>
      <c r="N283" t="s">
        <v>223</v>
      </c>
      <c r="O283" t="s">
        <v>224</v>
      </c>
      <c r="P283" t="s">
        <v>225</v>
      </c>
      <c r="Q283" t="s">
        <v>226</v>
      </c>
      <c r="R283" t="s">
        <v>222</v>
      </c>
      <c r="S283" t="s">
        <v>124</v>
      </c>
      <c r="T283" t="s">
        <v>218</v>
      </c>
      <c r="U283" t="s">
        <v>123</v>
      </c>
      <c r="V283" t="s">
        <v>2566</v>
      </c>
      <c r="W283" t="s">
        <v>2443</v>
      </c>
      <c r="X283" s="51" t="str">
        <f t="shared" si="4"/>
        <v>3</v>
      </c>
      <c r="Y283" s="51" t="str">
        <f>IF(T283="","",IF(AND(T283&lt;&gt;'Tabelas auxiliares'!$B$236,T283&lt;&gt;'Tabelas auxiliares'!$B$237),"FOLHA DE PESSOAL",IF(X283='Tabelas auxiliares'!$A$237,"CUSTEIO",IF(X283='Tabelas auxiliares'!$A$236,"INVESTIMENTO","ERRO - VERIFICAR"))))</f>
        <v>CUSTEIO</v>
      </c>
      <c r="Z283" s="44">
        <v>120</v>
      </c>
      <c r="AA283" s="44">
        <v>120</v>
      </c>
    </row>
    <row r="284" spans="1:29" x14ac:dyDescent="0.25">
      <c r="A284" t="s">
        <v>2319</v>
      </c>
      <c r="B284" s="77" t="s">
        <v>2262</v>
      </c>
      <c r="C284" s="77" t="s">
        <v>2322</v>
      </c>
      <c r="D284" t="s">
        <v>57</v>
      </c>
      <c r="E284" t="s">
        <v>118</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t="s">
        <v>1406</v>
      </c>
      <c r="J284" t="s">
        <v>1402</v>
      </c>
      <c r="K284" t="s">
        <v>1413</v>
      </c>
      <c r="L284" t="s">
        <v>1408</v>
      </c>
      <c r="M284" t="s">
        <v>1405</v>
      </c>
      <c r="N284" t="s">
        <v>223</v>
      </c>
      <c r="O284" t="s">
        <v>224</v>
      </c>
      <c r="P284" t="s">
        <v>225</v>
      </c>
      <c r="Q284" t="s">
        <v>226</v>
      </c>
      <c r="R284" t="s">
        <v>222</v>
      </c>
      <c r="S284" t="s">
        <v>124</v>
      </c>
      <c r="T284" t="s">
        <v>218</v>
      </c>
      <c r="U284" t="s">
        <v>123</v>
      </c>
      <c r="V284" t="s">
        <v>2659</v>
      </c>
      <c r="W284" t="s">
        <v>2515</v>
      </c>
      <c r="X284" s="51" t="str">
        <f t="shared" si="4"/>
        <v>3</v>
      </c>
      <c r="Y284" s="51" t="str">
        <f>IF(T284="","",IF(AND(T284&lt;&gt;'Tabelas auxiliares'!$B$236,T284&lt;&gt;'Tabelas auxiliares'!$B$237),"FOLHA DE PESSOAL",IF(X284='Tabelas auxiliares'!$A$237,"CUSTEIO",IF(X284='Tabelas auxiliares'!$A$236,"INVESTIMENTO","ERRO - VERIFICAR"))))</f>
        <v>CUSTEIO</v>
      </c>
      <c r="Z284" s="44">
        <v>53361</v>
      </c>
      <c r="AA284" s="44">
        <v>12447</v>
      </c>
      <c r="AC284" s="44">
        <v>40914</v>
      </c>
    </row>
    <row r="285" spans="1:29" x14ac:dyDescent="0.25">
      <c r="A285" t="s">
        <v>2319</v>
      </c>
      <c r="B285" s="77" t="s">
        <v>2262</v>
      </c>
      <c r="C285" s="77" t="s">
        <v>2322</v>
      </c>
      <c r="D285" t="s">
        <v>57</v>
      </c>
      <c r="E285" t="s">
        <v>118</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t="s">
        <v>1414</v>
      </c>
      <c r="J285" t="s">
        <v>1415</v>
      </c>
      <c r="K285" t="s">
        <v>1416</v>
      </c>
      <c r="L285" t="s">
        <v>1417</v>
      </c>
      <c r="M285" t="s">
        <v>904</v>
      </c>
      <c r="N285" t="s">
        <v>223</v>
      </c>
      <c r="O285" t="s">
        <v>224</v>
      </c>
      <c r="P285" t="s">
        <v>225</v>
      </c>
      <c r="Q285" t="s">
        <v>226</v>
      </c>
      <c r="R285" t="s">
        <v>222</v>
      </c>
      <c r="S285" t="s">
        <v>124</v>
      </c>
      <c r="T285" t="s">
        <v>218</v>
      </c>
      <c r="U285" t="s">
        <v>123</v>
      </c>
      <c r="V285" t="s">
        <v>2566</v>
      </c>
      <c r="W285" t="s">
        <v>2443</v>
      </c>
      <c r="X285" s="51" t="str">
        <f t="shared" si="4"/>
        <v>3</v>
      </c>
      <c r="Y285" s="51" t="str">
        <f>IF(T285="","",IF(AND(T285&lt;&gt;'Tabelas auxiliares'!$B$236,T285&lt;&gt;'Tabelas auxiliares'!$B$237),"FOLHA DE PESSOAL",IF(X285='Tabelas auxiliares'!$A$237,"CUSTEIO",IF(X285='Tabelas auxiliares'!$A$236,"INVESTIMENTO","ERRO - VERIFICAR"))))</f>
        <v>CUSTEIO</v>
      </c>
      <c r="Z285" s="44">
        <v>1034</v>
      </c>
      <c r="AA285" s="44">
        <v>965</v>
      </c>
      <c r="AC285" s="44">
        <v>69</v>
      </c>
    </row>
    <row r="286" spans="1:29" x14ac:dyDescent="0.25">
      <c r="A286" t="s">
        <v>2319</v>
      </c>
      <c r="B286" s="77" t="s">
        <v>2265</v>
      </c>
      <c r="C286" s="77" t="s">
        <v>2322</v>
      </c>
      <c r="D286" t="s">
        <v>31</v>
      </c>
      <c r="E286" t="s">
        <v>118</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1418</v>
      </c>
      <c r="J286" t="s">
        <v>1419</v>
      </c>
      <c r="K286" t="s">
        <v>1420</v>
      </c>
      <c r="L286" t="s">
        <v>1421</v>
      </c>
      <c r="M286" t="s">
        <v>1422</v>
      </c>
      <c r="N286" t="s">
        <v>223</v>
      </c>
      <c r="O286" t="s">
        <v>224</v>
      </c>
      <c r="P286" t="s">
        <v>225</v>
      </c>
      <c r="Q286" t="s">
        <v>226</v>
      </c>
      <c r="R286" t="s">
        <v>222</v>
      </c>
      <c r="S286" t="s">
        <v>124</v>
      </c>
      <c r="T286" t="s">
        <v>218</v>
      </c>
      <c r="U286" t="s">
        <v>123</v>
      </c>
      <c r="V286" t="s">
        <v>2566</v>
      </c>
      <c r="W286" t="s">
        <v>2443</v>
      </c>
      <c r="X286" s="51" t="str">
        <f t="shared" si="4"/>
        <v>3</v>
      </c>
      <c r="Y286" s="51" t="str">
        <f>IF(T286="","",IF(AND(T286&lt;&gt;'Tabelas auxiliares'!$B$236,T286&lt;&gt;'Tabelas auxiliares'!$B$237),"FOLHA DE PESSOAL",IF(X286='Tabelas auxiliares'!$A$237,"CUSTEIO",IF(X286='Tabelas auxiliares'!$A$236,"INVESTIMENTO","ERRO - VERIFICAR"))))</f>
        <v>CUSTEIO</v>
      </c>
      <c r="Z286" s="44">
        <v>159.72999999999999</v>
      </c>
      <c r="AA286" s="44">
        <v>159.72999999999999</v>
      </c>
    </row>
    <row r="287" spans="1:29" x14ac:dyDescent="0.25">
      <c r="A287" t="s">
        <v>2319</v>
      </c>
      <c r="B287" s="77" t="s">
        <v>2265</v>
      </c>
      <c r="C287" s="77" t="s">
        <v>2322</v>
      </c>
      <c r="D287" t="s">
        <v>31</v>
      </c>
      <c r="E287" t="s">
        <v>118</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t="s">
        <v>1423</v>
      </c>
      <c r="J287" t="s">
        <v>1424</v>
      </c>
      <c r="K287" t="s">
        <v>1425</v>
      </c>
      <c r="L287" t="s">
        <v>1426</v>
      </c>
      <c r="M287" t="s">
        <v>1427</v>
      </c>
      <c r="N287" t="s">
        <v>223</v>
      </c>
      <c r="O287" t="s">
        <v>224</v>
      </c>
      <c r="P287" t="s">
        <v>225</v>
      </c>
      <c r="Q287" t="s">
        <v>226</v>
      </c>
      <c r="R287" t="s">
        <v>222</v>
      </c>
      <c r="S287" t="s">
        <v>124</v>
      </c>
      <c r="T287" t="s">
        <v>218</v>
      </c>
      <c r="U287" t="s">
        <v>123</v>
      </c>
      <c r="V287" t="s">
        <v>2566</v>
      </c>
      <c r="W287" t="s">
        <v>2443</v>
      </c>
      <c r="X287" s="51" t="str">
        <f t="shared" si="4"/>
        <v>3</v>
      </c>
      <c r="Y287" s="51" t="str">
        <f>IF(T287="","",IF(AND(T287&lt;&gt;'Tabelas auxiliares'!$B$236,T287&lt;&gt;'Tabelas auxiliares'!$B$237),"FOLHA DE PESSOAL",IF(X287='Tabelas auxiliares'!$A$237,"CUSTEIO",IF(X287='Tabelas auxiliares'!$A$236,"INVESTIMENTO","ERRO - VERIFICAR"))))</f>
        <v>CUSTEIO</v>
      </c>
      <c r="Z287" s="44">
        <v>1874.42</v>
      </c>
      <c r="AA287" s="44">
        <v>1874.42</v>
      </c>
    </row>
    <row r="288" spans="1:29" x14ac:dyDescent="0.25">
      <c r="A288" t="s">
        <v>2319</v>
      </c>
      <c r="B288" s="77" t="s">
        <v>2265</v>
      </c>
      <c r="C288" s="77" t="s">
        <v>2322</v>
      </c>
      <c r="D288" t="s">
        <v>31</v>
      </c>
      <c r="E288" t="s">
        <v>118</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t="s">
        <v>1428</v>
      </c>
      <c r="J288" t="s">
        <v>1419</v>
      </c>
      <c r="K288" t="s">
        <v>1429</v>
      </c>
      <c r="L288" t="s">
        <v>1421</v>
      </c>
      <c r="M288" t="s">
        <v>1422</v>
      </c>
      <c r="N288" t="s">
        <v>223</v>
      </c>
      <c r="O288" t="s">
        <v>224</v>
      </c>
      <c r="P288" t="s">
        <v>225</v>
      </c>
      <c r="Q288" t="s">
        <v>226</v>
      </c>
      <c r="R288" t="s">
        <v>222</v>
      </c>
      <c r="S288" t="s">
        <v>124</v>
      </c>
      <c r="T288" t="s">
        <v>218</v>
      </c>
      <c r="U288" t="s">
        <v>123</v>
      </c>
      <c r="V288" t="s">
        <v>2566</v>
      </c>
      <c r="W288" t="s">
        <v>2443</v>
      </c>
      <c r="X288" s="51" t="str">
        <f t="shared" si="4"/>
        <v>3</v>
      </c>
      <c r="Y288" s="51" t="str">
        <f>IF(T288="","",IF(AND(T288&lt;&gt;'Tabelas auxiliares'!$B$236,T288&lt;&gt;'Tabelas auxiliares'!$B$237),"FOLHA DE PESSOAL",IF(X288='Tabelas auxiliares'!$A$237,"CUSTEIO",IF(X288='Tabelas auxiliares'!$A$236,"INVESTIMENTO","ERRO - VERIFICAR"))))</f>
        <v>CUSTEIO</v>
      </c>
      <c r="Z288" s="44">
        <v>5000</v>
      </c>
      <c r="AA288" s="44">
        <v>5000</v>
      </c>
    </row>
    <row r="289" spans="1:29" x14ac:dyDescent="0.25">
      <c r="A289" t="s">
        <v>2319</v>
      </c>
      <c r="B289" s="77" t="s">
        <v>2265</v>
      </c>
      <c r="C289" s="77" t="s">
        <v>2322</v>
      </c>
      <c r="D289" t="s">
        <v>31</v>
      </c>
      <c r="E289" t="s">
        <v>118</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t="s">
        <v>1430</v>
      </c>
      <c r="J289" t="s">
        <v>1431</v>
      </c>
      <c r="K289" t="s">
        <v>1432</v>
      </c>
      <c r="L289" t="s">
        <v>1433</v>
      </c>
      <c r="M289" t="s">
        <v>1434</v>
      </c>
      <c r="N289" t="s">
        <v>223</v>
      </c>
      <c r="O289" t="s">
        <v>224</v>
      </c>
      <c r="P289" t="s">
        <v>225</v>
      </c>
      <c r="Q289" t="s">
        <v>226</v>
      </c>
      <c r="R289" t="s">
        <v>222</v>
      </c>
      <c r="S289" t="s">
        <v>124</v>
      </c>
      <c r="T289" t="s">
        <v>218</v>
      </c>
      <c r="U289" t="s">
        <v>123</v>
      </c>
      <c r="V289" t="s">
        <v>2693</v>
      </c>
      <c r="W289" t="s">
        <v>2535</v>
      </c>
      <c r="X289" s="51" t="str">
        <f t="shared" si="4"/>
        <v>3</v>
      </c>
      <c r="Y289" s="51" t="str">
        <f>IF(T289="","",IF(AND(T289&lt;&gt;'Tabelas auxiliares'!$B$236,T289&lt;&gt;'Tabelas auxiliares'!$B$237),"FOLHA DE PESSOAL",IF(X289='Tabelas auxiliares'!$A$237,"CUSTEIO",IF(X289='Tabelas auxiliares'!$A$236,"INVESTIMENTO","ERRO - VERIFICAR"))))</f>
        <v>CUSTEIO</v>
      </c>
      <c r="Z289" s="44">
        <v>4251.6000000000004</v>
      </c>
      <c r="AA289" s="44">
        <v>4251.6000000000004</v>
      </c>
    </row>
    <row r="290" spans="1:29" x14ac:dyDescent="0.25">
      <c r="A290" t="s">
        <v>2319</v>
      </c>
      <c r="B290" s="77" t="s">
        <v>2265</v>
      </c>
      <c r="C290" s="77" t="s">
        <v>2322</v>
      </c>
      <c r="D290" t="s">
        <v>31</v>
      </c>
      <c r="E290" t="s">
        <v>118</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t="s">
        <v>1435</v>
      </c>
      <c r="J290" t="s">
        <v>1436</v>
      </c>
      <c r="K290" t="s">
        <v>1437</v>
      </c>
      <c r="L290" t="s">
        <v>1438</v>
      </c>
      <c r="M290" t="s">
        <v>1422</v>
      </c>
      <c r="N290" t="s">
        <v>223</v>
      </c>
      <c r="O290" t="s">
        <v>224</v>
      </c>
      <c r="P290" t="s">
        <v>225</v>
      </c>
      <c r="Q290" t="s">
        <v>226</v>
      </c>
      <c r="R290" t="s">
        <v>222</v>
      </c>
      <c r="S290" t="s">
        <v>124</v>
      </c>
      <c r="T290" t="s">
        <v>218</v>
      </c>
      <c r="U290" t="s">
        <v>123</v>
      </c>
      <c r="V290" t="s">
        <v>2566</v>
      </c>
      <c r="W290" t="s">
        <v>2443</v>
      </c>
      <c r="X290" s="51" t="str">
        <f t="shared" si="4"/>
        <v>3</v>
      </c>
      <c r="Y290" s="51" t="str">
        <f>IF(T290="","",IF(AND(T290&lt;&gt;'Tabelas auxiliares'!$B$236,T290&lt;&gt;'Tabelas auxiliares'!$B$237),"FOLHA DE PESSOAL",IF(X290='Tabelas auxiliares'!$A$237,"CUSTEIO",IF(X290='Tabelas auxiliares'!$A$236,"INVESTIMENTO","ERRO - VERIFICAR"))))</f>
        <v>CUSTEIO</v>
      </c>
      <c r="Z290" s="44">
        <v>10000</v>
      </c>
      <c r="AA290" s="44">
        <v>10000</v>
      </c>
    </row>
    <row r="291" spans="1:29" x14ac:dyDescent="0.25">
      <c r="A291" t="s">
        <v>2319</v>
      </c>
      <c r="B291" s="77" t="s">
        <v>2265</v>
      </c>
      <c r="C291" s="77" t="s">
        <v>2322</v>
      </c>
      <c r="D291" t="s">
        <v>31</v>
      </c>
      <c r="E291" t="s">
        <v>118</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t="s">
        <v>717</v>
      </c>
      <c r="J291" t="s">
        <v>1436</v>
      </c>
      <c r="K291" t="s">
        <v>1439</v>
      </c>
      <c r="L291" t="s">
        <v>1438</v>
      </c>
      <c r="M291" t="s">
        <v>1422</v>
      </c>
      <c r="N291" t="s">
        <v>223</v>
      </c>
      <c r="O291" t="s">
        <v>224</v>
      </c>
      <c r="P291" t="s">
        <v>225</v>
      </c>
      <c r="Q291" t="s">
        <v>226</v>
      </c>
      <c r="R291" t="s">
        <v>222</v>
      </c>
      <c r="S291" t="s">
        <v>124</v>
      </c>
      <c r="T291" t="s">
        <v>218</v>
      </c>
      <c r="U291" t="s">
        <v>123</v>
      </c>
      <c r="V291" t="s">
        <v>2566</v>
      </c>
      <c r="W291" t="s">
        <v>2443</v>
      </c>
      <c r="X291" s="51" t="str">
        <f t="shared" si="4"/>
        <v>3</v>
      </c>
      <c r="Y291" s="51" t="str">
        <f>IF(T291="","",IF(AND(T291&lt;&gt;'Tabelas auxiliares'!$B$236,T291&lt;&gt;'Tabelas auxiliares'!$B$237),"FOLHA DE PESSOAL",IF(X291='Tabelas auxiliares'!$A$237,"CUSTEIO",IF(X291='Tabelas auxiliares'!$A$236,"INVESTIMENTO","ERRO - VERIFICAR"))))</f>
        <v>CUSTEIO</v>
      </c>
      <c r="Z291" s="44">
        <v>10000</v>
      </c>
      <c r="AA291" s="44">
        <v>10000</v>
      </c>
    </row>
    <row r="292" spans="1:29" x14ac:dyDescent="0.25">
      <c r="A292" t="s">
        <v>2319</v>
      </c>
      <c r="B292" s="77" t="s">
        <v>2265</v>
      </c>
      <c r="C292" s="77" t="s">
        <v>2322</v>
      </c>
      <c r="D292" t="s">
        <v>31</v>
      </c>
      <c r="E292" t="s">
        <v>118</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t="s">
        <v>1014</v>
      </c>
      <c r="J292" t="s">
        <v>1440</v>
      </c>
      <c r="K292" t="s">
        <v>1441</v>
      </c>
      <c r="L292" t="s">
        <v>1442</v>
      </c>
      <c r="M292" t="s">
        <v>1443</v>
      </c>
      <c r="N292" t="s">
        <v>223</v>
      </c>
      <c r="O292" t="s">
        <v>224</v>
      </c>
      <c r="P292" t="s">
        <v>225</v>
      </c>
      <c r="Q292" t="s">
        <v>226</v>
      </c>
      <c r="R292" t="s">
        <v>222</v>
      </c>
      <c r="S292" t="s">
        <v>124</v>
      </c>
      <c r="T292" t="s">
        <v>218</v>
      </c>
      <c r="U292" t="s">
        <v>123</v>
      </c>
      <c r="V292" t="s">
        <v>2693</v>
      </c>
      <c r="W292" t="s">
        <v>2535</v>
      </c>
      <c r="X292" s="51" t="str">
        <f t="shared" si="4"/>
        <v>3</v>
      </c>
      <c r="Y292" s="51" t="str">
        <f>IF(T292="","",IF(AND(T292&lt;&gt;'Tabelas auxiliares'!$B$236,T292&lt;&gt;'Tabelas auxiliares'!$B$237),"FOLHA DE PESSOAL",IF(X292='Tabelas auxiliares'!$A$237,"CUSTEIO",IF(X292='Tabelas auxiliares'!$A$236,"INVESTIMENTO","ERRO - VERIFICAR"))))</f>
        <v>CUSTEIO</v>
      </c>
      <c r="Z292" s="44">
        <v>5743.1</v>
      </c>
      <c r="AA292" s="44">
        <v>5743.1</v>
      </c>
    </row>
    <row r="293" spans="1:29" x14ac:dyDescent="0.25">
      <c r="A293" t="s">
        <v>2319</v>
      </c>
      <c r="B293" s="77" t="s">
        <v>2265</v>
      </c>
      <c r="C293" s="77" t="s">
        <v>2322</v>
      </c>
      <c r="D293" t="s">
        <v>35</v>
      </c>
      <c r="E293" t="s">
        <v>118</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t="s">
        <v>1444</v>
      </c>
      <c r="J293" t="s">
        <v>1445</v>
      </c>
      <c r="K293" t="s">
        <v>1446</v>
      </c>
      <c r="L293" t="s">
        <v>1447</v>
      </c>
      <c r="M293" t="s">
        <v>1448</v>
      </c>
      <c r="N293" t="s">
        <v>223</v>
      </c>
      <c r="O293" t="s">
        <v>224</v>
      </c>
      <c r="P293" t="s">
        <v>225</v>
      </c>
      <c r="Q293" t="s">
        <v>226</v>
      </c>
      <c r="R293" t="s">
        <v>222</v>
      </c>
      <c r="S293" t="s">
        <v>124</v>
      </c>
      <c r="T293" t="s">
        <v>218</v>
      </c>
      <c r="U293" t="s">
        <v>123</v>
      </c>
      <c r="V293" t="s">
        <v>2659</v>
      </c>
      <c r="W293" t="s">
        <v>2515</v>
      </c>
      <c r="X293" s="51" t="str">
        <f t="shared" si="4"/>
        <v>3</v>
      </c>
      <c r="Y293" s="51" t="str">
        <f>IF(T293="","",IF(AND(T293&lt;&gt;'Tabelas auxiliares'!$B$236,T293&lt;&gt;'Tabelas auxiliares'!$B$237),"FOLHA DE PESSOAL",IF(X293='Tabelas auxiliares'!$A$237,"CUSTEIO",IF(X293='Tabelas auxiliares'!$A$236,"INVESTIMENTO","ERRO - VERIFICAR"))))</f>
        <v>CUSTEIO</v>
      </c>
      <c r="Z293" s="44">
        <v>4419.1499999999996</v>
      </c>
      <c r="AC293" s="44">
        <v>4419.1499999999996</v>
      </c>
    </row>
    <row r="294" spans="1:29" x14ac:dyDescent="0.25">
      <c r="A294" t="s">
        <v>2319</v>
      </c>
      <c r="B294" s="77" t="s">
        <v>2265</v>
      </c>
      <c r="C294" s="77" t="s">
        <v>2322</v>
      </c>
      <c r="D294" t="s">
        <v>35</v>
      </c>
      <c r="E294" t="s">
        <v>118</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t="s">
        <v>1449</v>
      </c>
      <c r="J294" t="s">
        <v>1450</v>
      </c>
      <c r="K294" t="s">
        <v>1451</v>
      </c>
      <c r="L294" t="s">
        <v>1452</v>
      </c>
      <c r="M294" t="s">
        <v>1453</v>
      </c>
      <c r="N294" t="s">
        <v>223</v>
      </c>
      <c r="O294" t="s">
        <v>224</v>
      </c>
      <c r="P294" t="s">
        <v>225</v>
      </c>
      <c r="Q294" t="s">
        <v>226</v>
      </c>
      <c r="R294" t="s">
        <v>222</v>
      </c>
      <c r="S294" t="s">
        <v>124</v>
      </c>
      <c r="T294" t="s">
        <v>218</v>
      </c>
      <c r="U294" t="s">
        <v>123</v>
      </c>
      <c r="V294" t="s">
        <v>2688</v>
      </c>
      <c r="W294" t="s">
        <v>2531</v>
      </c>
      <c r="X294" s="51" t="str">
        <f t="shared" si="4"/>
        <v>3</v>
      </c>
      <c r="Y294" s="51" t="str">
        <f>IF(T294="","",IF(AND(T294&lt;&gt;'Tabelas auxiliares'!$B$236,T294&lt;&gt;'Tabelas auxiliares'!$B$237),"FOLHA DE PESSOAL",IF(X294='Tabelas auxiliares'!$A$237,"CUSTEIO",IF(X294='Tabelas auxiliares'!$A$236,"INVESTIMENTO","ERRO - VERIFICAR"))))</f>
        <v>CUSTEIO</v>
      </c>
      <c r="Z294" s="44">
        <v>3.53</v>
      </c>
      <c r="AA294" s="44">
        <v>3.53</v>
      </c>
    </row>
    <row r="295" spans="1:29" x14ac:dyDescent="0.25">
      <c r="A295" t="s">
        <v>2319</v>
      </c>
      <c r="B295" s="77" t="s">
        <v>2265</v>
      </c>
      <c r="C295" s="77" t="s">
        <v>2322</v>
      </c>
      <c r="D295" t="s">
        <v>35</v>
      </c>
      <c r="E295" t="s">
        <v>118</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t="s">
        <v>1449</v>
      </c>
      <c r="J295" t="s">
        <v>1450</v>
      </c>
      <c r="K295" t="s">
        <v>1454</v>
      </c>
      <c r="L295" t="s">
        <v>1452</v>
      </c>
      <c r="M295" t="s">
        <v>1453</v>
      </c>
      <c r="N295" t="s">
        <v>223</v>
      </c>
      <c r="O295" t="s">
        <v>224</v>
      </c>
      <c r="P295" t="s">
        <v>225</v>
      </c>
      <c r="Q295" t="s">
        <v>226</v>
      </c>
      <c r="R295" t="s">
        <v>222</v>
      </c>
      <c r="S295" t="s">
        <v>227</v>
      </c>
      <c r="T295" t="s">
        <v>218</v>
      </c>
      <c r="U295" t="s">
        <v>123</v>
      </c>
      <c r="V295" t="s">
        <v>2688</v>
      </c>
      <c r="W295" t="s">
        <v>2531</v>
      </c>
      <c r="X295" s="51" t="str">
        <f t="shared" si="4"/>
        <v>3</v>
      </c>
      <c r="Y295" s="51" t="str">
        <f>IF(T295="","",IF(AND(T295&lt;&gt;'Tabelas auxiliares'!$B$236,T295&lt;&gt;'Tabelas auxiliares'!$B$237),"FOLHA DE PESSOAL",IF(X295='Tabelas auxiliares'!$A$237,"CUSTEIO",IF(X295='Tabelas auxiliares'!$A$236,"INVESTIMENTO","ERRO - VERIFICAR"))))</f>
        <v>CUSTEIO</v>
      </c>
      <c r="Z295" s="44">
        <v>0.12</v>
      </c>
      <c r="AA295" s="44">
        <v>0.12</v>
      </c>
    </row>
    <row r="296" spans="1:29" x14ac:dyDescent="0.25">
      <c r="A296" t="s">
        <v>2319</v>
      </c>
      <c r="B296" s="77" t="s">
        <v>2265</v>
      </c>
      <c r="C296" s="77" t="s">
        <v>2322</v>
      </c>
      <c r="D296" t="s">
        <v>37</v>
      </c>
      <c r="E296" t="s">
        <v>118</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t="s">
        <v>1455</v>
      </c>
      <c r="J296" t="s">
        <v>1456</v>
      </c>
      <c r="K296" t="s">
        <v>1457</v>
      </c>
      <c r="L296" t="s">
        <v>1458</v>
      </c>
      <c r="M296" t="s">
        <v>1459</v>
      </c>
      <c r="N296" t="s">
        <v>223</v>
      </c>
      <c r="O296" t="s">
        <v>224</v>
      </c>
      <c r="P296" t="s">
        <v>225</v>
      </c>
      <c r="Q296" t="s">
        <v>226</v>
      </c>
      <c r="R296" t="s">
        <v>222</v>
      </c>
      <c r="S296" t="s">
        <v>124</v>
      </c>
      <c r="T296" t="s">
        <v>218</v>
      </c>
      <c r="U296" t="s">
        <v>123</v>
      </c>
      <c r="V296" t="s">
        <v>2659</v>
      </c>
      <c r="W296" t="s">
        <v>2515</v>
      </c>
      <c r="X296" s="51" t="str">
        <f t="shared" si="4"/>
        <v>3</v>
      </c>
      <c r="Y296" s="51" t="str">
        <f>IF(T296="","",IF(AND(T296&lt;&gt;'Tabelas auxiliares'!$B$236,T296&lt;&gt;'Tabelas auxiliares'!$B$237),"FOLHA DE PESSOAL",IF(X296='Tabelas auxiliares'!$A$237,"CUSTEIO",IF(X296='Tabelas auxiliares'!$A$236,"INVESTIMENTO","ERRO - VERIFICAR"))))</f>
        <v>CUSTEIO</v>
      </c>
      <c r="Z296" s="44">
        <v>0.05</v>
      </c>
      <c r="AA296" s="44">
        <v>0.05</v>
      </c>
    </row>
    <row r="297" spans="1:29" x14ac:dyDescent="0.25">
      <c r="A297" t="s">
        <v>2319</v>
      </c>
      <c r="B297" s="77" t="s">
        <v>2265</v>
      </c>
      <c r="C297" s="77" t="s">
        <v>2322</v>
      </c>
      <c r="D297" t="s">
        <v>37</v>
      </c>
      <c r="E297" t="s">
        <v>118</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t="s">
        <v>1460</v>
      </c>
      <c r="J297" t="s">
        <v>1461</v>
      </c>
      <c r="K297" t="s">
        <v>1462</v>
      </c>
      <c r="L297" t="s">
        <v>1463</v>
      </c>
      <c r="M297" t="s">
        <v>1464</v>
      </c>
      <c r="N297" t="s">
        <v>223</v>
      </c>
      <c r="O297" t="s">
        <v>224</v>
      </c>
      <c r="P297" t="s">
        <v>225</v>
      </c>
      <c r="Q297" t="s">
        <v>226</v>
      </c>
      <c r="R297" t="s">
        <v>222</v>
      </c>
      <c r="S297" t="s">
        <v>124</v>
      </c>
      <c r="T297" t="s">
        <v>218</v>
      </c>
      <c r="U297" t="s">
        <v>123</v>
      </c>
      <c r="V297" t="s">
        <v>2659</v>
      </c>
      <c r="W297" t="s">
        <v>2515</v>
      </c>
      <c r="X297" s="51" t="str">
        <f t="shared" si="4"/>
        <v>3</v>
      </c>
      <c r="Y297" s="51" t="str">
        <f>IF(T297="","",IF(AND(T297&lt;&gt;'Tabelas auxiliares'!$B$236,T297&lt;&gt;'Tabelas auxiliares'!$B$237),"FOLHA DE PESSOAL",IF(X297='Tabelas auxiliares'!$A$237,"CUSTEIO",IF(X297='Tabelas auxiliares'!$A$236,"INVESTIMENTO","ERRO - VERIFICAR"))))</f>
        <v>CUSTEIO</v>
      </c>
      <c r="Z297" s="44">
        <v>976.8</v>
      </c>
      <c r="AA297" s="44">
        <v>976.8</v>
      </c>
    </row>
    <row r="298" spans="1:29" x14ac:dyDescent="0.25">
      <c r="A298" t="s">
        <v>2319</v>
      </c>
      <c r="B298" s="77" t="s">
        <v>2265</v>
      </c>
      <c r="C298" s="77" t="s">
        <v>2322</v>
      </c>
      <c r="D298" t="s">
        <v>37</v>
      </c>
      <c r="E298" t="s">
        <v>118</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t="s">
        <v>1465</v>
      </c>
      <c r="J298" t="s">
        <v>1466</v>
      </c>
      <c r="K298" t="s">
        <v>1467</v>
      </c>
      <c r="L298" t="s">
        <v>1468</v>
      </c>
      <c r="M298" t="s">
        <v>1469</v>
      </c>
      <c r="N298" t="s">
        <v>223</v>
      </c>
      <c r="O298" t="s">
        <v>224</v>
      </c>
      <c r="P298" t="s">
        <v>225</v>
      </c>
      <c r="Q298" t="s">
        <v>226</v>
      </c>
      <c r="R298" t="s">
        <v>222</v>
      </c>
      <c r="S298" t="s">
        <v>124</v>
      </c>
      <c r="T298" t="s">
        <v>218</v>
      </c>
      <c r="U298" t="s">
        <v>123</v>
      </c>
      <c r="V298" t="s">
        <v>2659</v>
      </c>
      <c r="W298" t="s">
        <v>2515</v>
      </c>
      <c r="X298" s="51" t="str">
        <f t="shared" si="4"/>
        <v>3</v>
      </c>
      <c r="Y298" s="51" t="str">
        <f>IF(T298="","",IF(AND(T298&lt;&gt;'Tabelas auxiliares'!$B$236,T298&lt;&gt;'Tabelas auxiliares'!$B$237),"FOLHA DE PESSOAL",IF(X298='Tabelas auxiliares'!$A$237,"CUSTEIO",IF(X298='Tabelas auxiliares'!$A$236,"INVESTIMENTO","ERRO - VERIFICAR"))))</f>
        <v>CUSTEIO</v>
      </c>
      <c r="Z298" s="44">
        <v>1256.6500000000001</v>
      </c>
      <c r="AA298" s="44">
        <v>1198.7</v>
      </c>
      <c r="AC298" s="44">
        <v>57.95</v>
      </c>
    </row>
    <row r="299" spans="1:29" x14ac:dyDescent="0.25">
      <c r="A299" t="s">
        <v>2319</v>
      </c>
      <c r="B299" s="77" t="s">
        <v>2265</v>
      </c>
      <c r="C299" s="77" t="s">
        <v>2322</v>
      </c>
      <c r="D299" t="s">
        <v>37</v>
      </c>
      <c r="E299" t="s">
        <v>118</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t="s">
        <v>1465</v>
      </c>
      <c r="J299" t="s">
        <v>1466</v>
      </c>
      <c r="K299" t="s">
        <v>1470</v>
      </c>
      <c r="L299" t="s">
        <v>1468</v>
      </c>
      <c r="M299" t="s">
        <v>1471</v>
      </c>
      <c r="N299" t="s">
        <v>223</v>
      </c>
      <c r="O299" t="s">
        <v>224</v>
      </c>
      <c r="P299" t="s">
        <v>225</v>
      </c>
      <c r="Q299" t="s">
        <v>226</v>
      </c>
      <c r="R299" t="s">
        <v>222</v>
      </c>
      <c r="S299" t="s">
        <v>124</v>
      </c>
      <c r="T299" t="s">
        <v>218</v>
      </c>
      <c r="U299" t="s">
        <v>123</v>
      </c>
      <c r="V299" t="s">
        <v>2659</v>
      </c>
      <c r="W299" t="s">
        <v>2515</v>
      </c>
      <c r="X299" s="51" t="str">
        <f t="shared" si="4"/>
        <v>3</v>
      </c>
      <c r="Y299" s="51" t="str">
        <f>IF(T299="","",IF(AND(T299&lt;&gt;'Tabelas auxiliares'!$B$236,T299&lt;&gt;'Tabelas auxiliares'!$B$237),"FOLHA DE PESSOAL",IF(X299='Tabelas auxiliares'!$A$237,"CUSTEIO",IF(X299='Tabelas auxiliares'!$A$236,"INVESTIMENTO","ERRO - VERIFICAR"))))</f>
        <v>CUSTEIO</v>
      </c>
      <c r="Z299" s="44">
        <v>4269.8500000000004</v>
      </c>
      <c r="AA299" s="44">
        <v>4269.8500000000004</v>
      </c>
    </row>
    <row r="300" spans="1:29" x14ac:dyDescent="0.25">
      <c r="A300" t="s">
        <v>2319</v>
      </c>
      <c r="B300" s="77" t="s">
        <v>2265</v>
      </c>
      <c r="C300" s="77" t="s">
        <v>2322</v>
      </c>
      <c r="D300" t="s">
        <v>45</v>
      </c>
      <c r="E300" t="s">
        <v>118</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t="s">
        <v>1472</v>
      </c>
      <c r="J300" t="s">
        <v>1473</v>
      </c>
      <c r="K300" t="s">
        <v>1474</v>
      </c>
      <c r="L300" t="s">
        <v>1475</v>
      </c>
      <c r="M300" t="s">
        <v>1476</v>
      </c>
      <c r="N300" t="s">
        <v>223</v>
      </c>
      <c r="O300" t="s">
        <v>224</v>
      </c>
      <c r="P300" t="s">
        <v>225</v>
      </c>
      <c r="Q300" t="s">
        <v>226</v>
      </c>
      <c r="R300" t="s">
        <v>222</v>
      </c>
      <c r="S300" t="s">
        <v>124</v>
      </c>
      <c r="T300" t="s">
        <v>218</v>
      </c>
      <c r="U300" t="s">
        <v>123</v>
      </c>
      <c r="V300" t="s">
        <v>2623</v>
      </c>
      <c r="W300" t="s">
        <v>2481</v>
      </c>
      <c r="X300" s="51" t="str">
        <f t="shared" si="4"/>
        <v>3</v>
      </c>
      <c r="Y300" s="51" t="str">
        <f>IF(T300="","",IF(AND(T300&lt;&gt;'Tabelas auxiliares'!$B$236,T300&lt;&gt;'Tabelas auxiliares'!$B$237),"FOLHA DE PESSOAL",IF(X300='Tabelas auxiliares'!$A$237,"CUSTEIO",IF(X300='Tabelas auxiliares'!$A$236,"INVESTIMENTO","ERRO - VERIFICAR"))))</f>
        <v>CUSTEIO</v>
      </c>
      <c r="Z300" s="44">
        <v>351.6</v>
      </c>
      <c r="AA300" s="44">
        <v>351.6</v>
      </c>
    </row>
    <row r="301" spans="1:29" x14ac:dyDescent="0.25">
      <c r="A301" t="s">
        <v>2319</v>
      </c>
      <c r="B301" s="77" t="s">
        <v>2265</v>
      </c>
      <c r="C301" s="77" t="s">
        <v>2322</v>
      </c>
      <c r="D301" t="s">
        <v>69</v>
      </c>
      <c r="E301" t="s">
        <v>118</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t="s">
        <v>1477</v>
      </c>
      <c r="J301" t="s">
        <v>1478</v>
      </c>
      <c r="K301" t="s">
        <v>1479</v>
      </c>
      <c r="L301" t="s">
        <v>1480</v>
      </c>
      <c r="M301" t="s">
        <v>1481</v>
      </c>
      <c r="N301" t="s">
        <v>223</v>
      </c>
      <c r="O301" t="s">
        <v>224</v>
      </c>
      <c r="P301" t="s">
        <v>225</v>
      </c>
      <c r="Q301" t="s">
        <v>226</v>
      </c>
      <c r="R301" t="s">
        <v>222</v>
      </c>
      <c r="S301" t="s">
        <v>124</v>
      </c>
      <c r="T301" t="s">
        <v>218</v>
      </c>
      <c r="U301" t="s">
        <v>123</v>
      </c>
      <c r="V301" t="s">
        <v>2624</v>
      </c>
      <c r="W301" t="s">
        <v>2482</v>
      </c>
      <c r="X301" s="51" t="str">
        <f t="shared" si="4"/>
        <v>3</v>
      </c>
      <c r="Y301" s="51" t="str">
        <f>IF(T301="","",IF(AND(T301&lt;&gt;'Tabelas auxiliares'!$B$236,T301&lt;&gt;'Tabelas auxiliares'!$B$237),"FOLHA DE PESSOAL",IF(X301='Tabelas auxiliares'!$A$237,"CUSTEIO",IF(X301='Tabelas auxiliares'!$A$236,"INVESTIMENTO","ERRO - VERIFICAR"))))</f>
        <v>CUSTEIO</v>
      </c>
      <c r="Z301" s="44">
        <v>4950.0600000000004</v>
      </c>
      <c r="AA301" s="44">
        <v>2964.55</v>
      </c>
      <c r="AB301" s="44">
        <v>113.94</v>
      </c>
      <c r="AC301" s="44">
        <v>1871.57</v>
      </c>
    </row>
    <row r="302" spans="1:29" x14ac:dyDescent="0.25">
      <c r="A302" t="s">
        <v>2319</v>
      </c>
      <c r="B302" s="77" t="s">
        <v>2265</v>
      </c>
      <c r="C302" s="77" t="s">
        <v>2322</v>
      </c>
      <c r="D302" t="s">
        <v>69</v>
      </c>
      <c r="E302" t="s">
        <v>118</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t="s">
        <v>1482</v>
      </c>
      <c r="J302" t="s">
        <v>1478</v>
      </c>
      <c r="K302" t="s">
        <v>1483</v>
      </c>
      <c r="L302" t="s">
        <v>1484</v>
      </c>
      <c r="M302" t="s">
        <v>1481</v>
      </c>
      <c r="N302" t="s">
        <v>223</v>
      </c>
      <c r="O302" t="s">
        <v>224</v>
      </c>
      <c r="P302" t="s">
        <v>225</v>
      </c>
      <c r="Q302" t="s">
        <v>226</v>
      </c>
      <c r="R302" t="s">
        <v>222</v>
      </c>
      <c r="S302" t="s">
        <v>124</v>
      </c>
      <c r="T302" t="s">
        <v>218</v>
      </c>
      <c r="U302" t="s">
        <v>123</v>
      </c>
      <c r="V302" t="s">
        <v>2624</v>
      </c>
      <c r="W302" t="s">
        <v>2482</v>
      </c>
      <c r="X302" s="51" t="str">
        <f t="shared" si="4"/>
        <v>3</v>
      </c>
      <c r="Y302" s="51" t="str">
        <f>IF(T302="","",IF(AND(T302&lt;&gt;'Tabelas auxiliares'!$B$236,T302&lt;&gt;'Tabelas auxiliares'!$B$237),"FOLHA DE PESSOAL",IF(X302='Tabelas auxiliares'!$A$237,"CUSTEIO",IF(X302='Tabelas auxiliares'!$A$236,"INVESTIMENTO","ERRO - VERIFICAR"))))</f>
        <v>CUSTEIO</v>
      </c>
      <c r="Z302" s="44">
        <v>21100</v>
      </c>
      <c r="AA302" s="44">
        <v>21100</v>
      </c>
    </row>
    <row r="303" spans="1:29" x14ac:dyDescent="0.25">
      <c r="A303" t="s">
        <v>2319</v>
      </c>
      <c r="B303" s="77" t="s">
        <v>2265</v>
      </c>
      <c r="C303" s="77" t="s">
        <v>2322</v>
      </c>
      <c r="D303" t="s">
        <v>71</v>
      </c>
      <c r="E303" t="s">
        <v>118</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t="s">
        <v>1460</v>
      </c>
      <c r="J303" t="s">
        <v>1485</v>
      </c>
      <c r="K303" t="s">
        <v>1486</v>
      </c>
      <c r="L303" t="s">
        <v>1487</v>
      </c>
      <c r="M303" t="s">
        <v>1488</v>
      </c>
      <c r="N303" t="s">
        <v>223</v>
      </c>
      <c r="O303" t="s">
        <v>224</v>
      </c>
      <c r="P303" t="s">
        <v>225</v>
      </c>
      <c r="Q303" t="s">
        <v>226</v>
      </c>
      <c r="R303" t="s">
        <v>222</v>
      </c>
      <c r="S303" t="s">
        <v>124</v>
      </c>
      <c r="T303" t="s">
        <v>218</v>
      </c>
      <c r="U303" t="s">
        <v>123</v>
      </c>
      <c r="V303" t="s">
        <v>2693</v>
      </c>
      <c r="W303" t="s">
        <v>2535</v>
      </c>
      <c r="X303" s="51" t="str">
        <f t="shared" si="4"/>
        <v>3</v>
      </c>
      <c r="Y303" s="51" t="str">
        <f>IF(T303="","",IF(AND(T303&lt;&gt;'Tabelas auxiliares'!$B$236,T303&lt;&gt;'Tabelas auxiliares'!$B$237),"FOLHA DE PESSOAL",IF(X303='Tabelas auxiliares'!$A$237,"CUSTEIO",IF(X303='Tabelas auxiliares'!$A$236,"INVESTIMENTO","ERRO - VERIFICAR"))))</f>
        <v>CUSTEIO</v>
      </c>
      <c r="Z303" s="44">
        <v>445.5</v>
      </c>
      <c r="AA303" s="44">
        <v>445.5</v>
      </c>
    </row>
    <row r="304" spans="1:29" x14ac:dyDescent="0.25">
      <c r="A304" t="s">
        <v>2319</v>
      </c>
      <c r="B304" s="77" t="s">
        <v>2265</v>
      </c>
      <c r="C304" s="77" t="s">
        <v>2322</v>
      </c>
      <c r="D304" t="s">
        <v>71</v>
      </c>
      <c r="E304" t="s">
        <v>118</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t="s">
        <v>1460</v>
      </c>
      <c r="J304" t="s">
        <v>1485</v>
      </c>
      <c r="K304" t="s">
        <v>1489</v>
      </c>
      <c r="L304" t="s">
        <v>1487</v>
      </c>
      <c r="M304" t="s">
        <v>1490</v>
      </c>
      <c r="N304" t="s">
        <v>223</v>
      </c>
      <c r="O304" t="s">
        <v>224</v>
      </c>
      <c r="P304" t="s">
        <v>225</v>
      </c>
      <c r="Q304" t="s">
        <v>226</v>
      </c>
      <c r="R304" t="s">
        <v>222</v>
      </c>
      <c r="S304" t="s">
        <v>124</v>
      </c>
      <c r="T304" t="s">
        <v>218</v>
      </c>
      <c r="U304" t="s">
        <v>123</v>
      </c>
      <c r="V304" t="s">
        <v>2693</v>
      </c>
      <c r="W304" t="s">
        <v>2535</v>
      </c>
      <c r="X304" s="51" t="str">
        <f t="shared" si="4"/>
        <v>3</v>
      </c>
      <c r="Y304" s="51" t="str">
        <f>IF(T304="","",IF(AND(T304&lt;&gt;'Tabelas auxiliares'!$B$236,T304&lt;&gt;'Tabelas auxiliares'!$B$237),"FOLHA DE PESSOAL",IF(X304='Tabelas auxiliares'!$A$237,"CUSTEIO",IF(X304='Tabelas auxiliares'!$A$236,"INVESTIMENTO","ERRO - VERIFICAR"))))</f>
        <v>CUSTEIO</v>
      </c>
      <c r="Z304" s="44">
        <v>4849</v>
      </c>
      <c r="AA304" s="44">
        <v>4849</v>
      </c>
    </row>
    <row r="305" spans="1:29" x14ac:dyDescent="0.25">
      <c r="A305" t="s">
        <v>2319</v>
      </c>
      <c r="B305" s="77" t="s">
        <v>2265</v>
      </c>
      <c r="C305" s="77" t="s">
        <v>2322</v>
      </c>
      <c r="D305" t="s">
        <v>71</v>
      </c>
      <c r="E305" t="s">
        <v>118</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t="s">
        <v>1110</v>
      </c>
      <c r="J305" t="s">
        <v>1485</v>
      </c>
      <c r="K305" t="s">
        <v>1491</v>
      </c>
      <c r="L305" t="s">
        <v>1487</v>
      </c>
      <c r="M305" t="s">
        <v>1492</v>
      </c>
      <c r="N305" t="s">
        <v>223</v>
      </c>
      <c r="O305" t="s">
        <v>224</v>
      </c>
      <c r="P305" t="s">
        <v>225</v>
      </c>
      <c r="Q305" t="s">
        <v>226</v>
      </c>
      <c r="R305" t="s">
        <v>222</v>
      </c>
      <c r="S305" t="s">
        <v>124</v>
      </c>
      <c r="T305" t="s">
        <v>218</v>
      </c>
      <c r="U305" t="s">
        <v>123</v>
      </c>
      <c r="V305" t="s">
        <v>2693</v>
      </c>
      <c r="W305" t="s">
        <v>2535</v>
      </c>
      <c r="X305" s="51" t="str">
        <f t="shared" si="4"/>
        <v>3</v>
      </c>
      <c r="Y305" s="51" t="str">
        <f>IF(T305="","",IF(AND(T305&lt;&gt;'Tabelas auxiliares'!$B$236,T305&lt;&gt;'Tabelas auxiliares'!$B$237),"FOLHA DE PESSOAL",IF(X305='Tabelas auxiliares'!$A$237,"CUSTEIO",IF(X305='Tabelas auxiliares'!$A$236,"INVESTIMENTO","ERRO - VERIFICAR"))))</f>
        <v>CUSTEIO</v>
      </c>
      <c r="Z305" s="44">
        <v>2400</v>
      </c>
      <c r="AA305" s="44">
        <v>2400</v>
      </c>
    </row>
    <row r="306" spans="1:29" x14ac:dyDescent="0.25">
      <c r="A306" t="s">
        <v>2319</v>
      </c>
      <c r="B306" s="77" t="s">
        <v>2265</v>
      </c>
      <c r="C306" s="77" t="s">
        <v>2322</v>
      </c>
      <c r="D306" t="s">
        <v>71</v>
      </c>
      <c r="E306" t="s">
        <v>118</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t="s">
        <v>1110</v>
      </c>
      <c r="J306" t="s">
        <v>1485</v>
      </c>
      <c r="K306" t="s">
        <v>1493</v>
      </c>
      <c r="L306" t="s">
        <v>1487</v>
      </c>
      <c r="M306" t="s">
        <v>1494</v>
      </c>
      <c r="N306" t="s">
        <v>223</v>
      </c>
      <c r="O306" t="s">
        <v>224</v>
      </c>
      <c r="P306" t="s">
        <v>225</v>
      </c>
      <c r="Q306" t="s">
        <v>226</v>
      </c>
      <c r="R306" t="s">
        <v>222</v>
      </c>
      <c r="S306" t="s">
        <v>124</v>
      </c>
      <c r="T306" t="s">
        <v>218</v>
      </c>
      <c r="U306" t="s">
        <v>123</v>
      </c>
      <c r="V306" t="s">
        <v>2693</v>
      </c>
      <c r="W306" t="s">
        <v>2535</v>
      </c>
      <c r="X306" s="51" t="str">
        <f t="shared" si="4"/>
        <v>3</v>
      </c>
      <c r="Y306" s="51" t="str">
        <f>IF(T306="","",IF(AND(T306&lt;&gt;'Tabelas auxiliares'!$B$236,T306&lt;&gt;'Tabelas auxiliares'!$B$237),"FOLHA DE PESSOAL",IF(X306='Tabelas auxiliares'!$A$237,"CUSTEIO",IF(X306='Tabelas auxiliares'!$A$236,"INVESTIMENTO","ERRO - VERIFICAR"))))</f>
        <v>CUSTEIO</v>
      </c>
      <c r="Z306" s="44">
        <v>890</v>
      </c>
      <c r="AA306" s="44">
        <v>890</v>
      </c>
    </row>
    <row r="307" spans="1:29" x14ac:dyDescent="0.25">
      <c r="A307" t="s">
        <v>2319</v>
      </c>
      <c r="B307" s="77" t="s">
        <v>2265</v>
      </c>
      <c r="C307" s="77" t="s">
        <v>2322</v>
      </c>
      <c r="D307" t="s">
        <v>83</v>
      </c>
      <c r="E307" t="s">
        <v>118</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t="s">
        <v>1053</v>
      </c>
      <c r="J307" t="s">
        <v>1093</v>
      </c>
      <c r="K307" t="s">
        <v>1495</v>
      </c>
      <c r="L307" t="s">
        <v>1095</v>
      </c>
      <c r="M307" t="s">
        <v>1496</v>
      </c>
      <c r="N307" t="s">
        <v>223</v>
      </c>
      <c r="O307" t="s">
        <v>224</v>
      </c>
      <c r="P307" t="s">
        <v>225</v>
      </c>
      <c r="Q307" t="s">
        <v>226</v>
      </c>
      <c r="R307" t="s">
        <v>222</v>
      </c>
      <c r="S307" t="s">
        <v>124</v>
      </c>
      <c r="T307" t="s">
        <v>218</v>
      </c>
      <c r="U307" t="s">
        <v>123</v>
      </c>
      <c r="V307" t="s">
        <v>2688</v>
      </c>
      <c r="W307" t="s">
        <v>2531</v>
      </c>
      <c r="X307" s="51" t="str">
        <f t="shared" si="4"/>
        <v>3</v>
      </c>
      <c r="Y307" s="51" t="str">
        <f>IF(T307="","",IF(AND(T307&lt;&gt;'Tabelas auxiliares'!$B$236,T307&lt;&gt;'Tabelas auxiliares'!$B$237),"FOLHA DE PESSOAL",IF(X307='Tabelas auxiliares'!$A$237,"CUSTEIO",IF(X307='Tabelas auxiliares'!$A$236,"INVESTIMENTO","ERRO - VERIFICAR"))))</f>
        <v>CUSTEIO</v>
      </c>
      <c r="Z307" s="44">
        <v>1299.96</v>
      </c>
      <c r="AA307" s="44">
        <v>1299.96</v>
      </c>
    </row>
    <row r="308" spans="1:29" x14ac:dyDescent="0.25">
      <c r="A308" t="s">
        <v>2319</v>
      </c>
      <c r="B308" s="77" t="s">
        <v>2265</v>
      </c>
      <c r="C308" s="77" t="s">
        <v>2322</v>
      </c>
      <c r="D308" t="s">
        <v>83</v>
      </c>
      <c r="E308" t="s">
        <v>118</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t="s">
        <v>1053</v>
      </c>
      <c r="J308" t="s">
        <v>1093</v>
      </c>
      <c r="K308" t="s">
        <v>1497</v>
      </c>
      <c r="L308" t="s">
        <v>1095</v>
      </c>
      <c r="M308" t="s">
        <v>1099</v>
      </c>
      <c r="N308" t="s">
        <v>223</v>
      </c>
      <c r="O308" t="s">
        <v>224</v>
      </c>
      <c r="P308" t="s">
        <v>225</v>
      </c>
      <c r="Q308" t="s">
        <v>226</v>
      </c>
      <c r="R308" t="s">
        <v>222</v>
      </c>
      <c r="S308" t="s">
        <v>124</v>
      </c>
      <c r="T308" t="s">
        <v>218</v>
      </c>
      <c r="U308" t="s">
        <v>123</v>
      </c>
      <c r="V308" t="s">
        <v>2688</v>
      </c>
      <c r="W308" t="s">
        <v>2531</v>
      </c>
      <c r="X308" s="51" t="str">
        <f t="shared" si="4"/>
        <v>3</v>
      </c>
      <c r="Y308" s="51" t="str">
        <f>IF(T308="","",IF(AND(T308&lt;&gt;'Tabelas auxiliares'!$B$236,T308&lt;&gt;'Tabelas auxiliares'!$B$237),"FOLHA DE PESSOAL",IF(X308='Tabelas auxiliares'!$A$237,"CUSTEIO",IF(X308='Tabelas auxiliares'!$A$236,"INVESTIMENTO","ERRO - VERIFICAR"))))</f>
        <v>CUSTEIO</v>
      </c>
      <c r="Z308" s="44">
        <v>16498.2</v>
      </c>
      <c r="AA308" s="44">
        <v>1902</v>
      </c>
      <c r="AC308" s="44">
        <v>14596.2</v>
      </c>
    </row>
    <row r="309" spans="1:29" x14ac:dyDescent="0.25">
      <c r="A309" t="s">
        <v>2319</v>
      </c>
      <c r="B309" s="77" t="s">
        <v>2265</v>
      </c>
      <c r="C309" s="77" t="s">
        <v>2322</v>
      </c>
      <c r="D309" t="s">
        <v>88</v>
      </c>
      <c r="E309" t="s">
        <v>118</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t="s">
        <v>1498</v>
      </c>
      <c r="J309" t="s">
        <v>1499</v>
      </c>
      <c r="K309" t="s">
        <v>1500</v>
      </c>
      <c r="L309" t="s">
        <v>1501</v>
      </c>
      <c r="M309" t="s">
        <v>1502</v>
      </c>
      <c r="N309" t="s">
        <v>223</v>
      </c>
      <c r="O309" t="s">
        <v>224</v>
      </c>
      <c r="P309" t="s">
        <v>225</v>
      </c>
      <c r="Q309" t="s">
        <v>226</v>
      </c>
      <c r="R309" t="s">
        <v>222</v>
      </c>
      <c r="S309" t="s">
        <v>124</v>
      </c>
      <c r="T309" t="s">
        <v>218</v>
      </c>
      <c r="U309" t="s">
        <v>123</v>
      </c>
      <c r="V309" t="s">
        <v>2623</v>
      </c>
      <c r="W309" t="s">
        <v>2481</v>
      </c>
      <c r="X309" s="51" t="str">
        <f t="shared" si="4"/>
        <v>3</v>
      </c>
      <c r="Y309" s="51" t="str">
        <f>IF(T309="","",IF(AND(T309&lt;&gt;'Tabelas auxiliares'!$B$236,T309&lt;&gt;'Tabelas auxiliares'!$B$237),"FOLHA DE PESSOAL",IF(X309='Tabelas auxiliares'!$A$237,"CUSTEIO",IF(X309='Tabelas auxiliares'!$A$236,"INVESTIMENTO","ERRO - VERIFICAR"))))</f>
        <v>CUSTEIO</v>
      </c>
      <c r="Z309" s="44">
        <v>57.98</v>
      </c>
      <c r="AA309" s="44">
        <v>57.98</v>
      </c>
    </row>
    <row r="310" spans="1:29" x14ac:dyDescent="0.25">
      <c r="A310" t="s">
        <v>2319</v>
      </c>
      <c r="B310" s="77" t="s">
        <v>2265</v>
      </c>
      <c r="C310" s="77" t="s">
        <v>2322</v>
      </c>
      <c r="D310" t="s">
        <v>88</v>
      </c>
      <c r="E310" t="s">
        <v>118</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t="s">
        <v>1503</v>
      </c>
      <c r="J310" t="s">
        <v>1504</v>
      </c>
      <c r="K310" t="s">
        <v>1505</v>
      </c>
      <c r="L310" t="s">
        <v>1506</v>
      </c>
      <c r="M310" t="s">
        <v>1507</v>
      </c>
      <c r="N310" t="s">
        <v>223</v>
      </c>
      <c r="O310" t="s">
        <v>224</v>
      </c>
      <c r="P310" t="s">
        <v>225</v>
      </c>
      <c r="Q310" t="s">
        <v>226</v>
      </c>
      <c r="R310" t="s">
        <v>222</v>
      </c>
      <c r="S310" t="s">
        <v>124</v>
      </c>
      <c r="T310" t="s">
        <v>218</v>
      </c>
      <c r="U310" t="s">
        <v>123</v>
      </c>
      <c r="V310" t="s">
        <v>2623</v>
      </c>
      <c r="W310" t="s">
        <v>2481</v>
      </c>
      <c r="X310" s="51" t="str">
        <f t="shared" si="4"/>
        <v>3</v>
      </c>
      <c r="Y310" s="51" t="str">
        <f>IF(T310="","",IF(AND(T310&lt;&gt;'Tabelas auxiliares'!$B$236,T310&lt;&gt;'Tabelas auxiliares'!$B$237),"FOLHA DE PESSOAL",IF(X310='Tabelas auxiliares'!$A$237,"CUSTEIO",IF(X310='Tabelas auxiliares'!$A$236,"INVESTIMENTO","ERRO - VERIFICAR"))))</f>
        <v>CUSTEIO</v>
      </c>
      <c r="Z310" s="44">
        <v>4441</v>
      </c>
      <c r="AA310" s="44">
        <v>4441</v>
      </c>
    </row>
    <row r="311" spans="1:29" x14ac:dyDescent="0.25">
      <c r="A311" t="s">
        <v>2319</v>
      </c>
      <c r="B311" s="77" t="s">
        <v>2265</v>
      </c>
      <c r="C311" s="77" t="s">
        <v>2322</v>
      </c>
      <c r="D311" t="s">
        <v>88</v>
      </c>
      <c r="E311" t="s">
        <v>118</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t="s">
        <v>958</v>
      </c>
      <c r="J311" t="s">
        <v>1504</v>
      </c>
      <c r="K311" t="s">
        <v>1508</v>
      </c>
      <c r="L311" t="s">
        <v>1506</v>
      </c>
      <c r="M311" t="s">
        <v>1509</v>
      </c>
      <c r="N311" t="s">
        <v>223</v>
      </c>
      <c r="O311" t="s">
        <v>224</v>
      </c>
      <c r="P311" t="s">
        <v>225</v>
      </c>
      <c r="Q311" t="s">
        <v>226</v>
      </c>
      <c r="R311" t="s">
        <v>222</v>
      </c>
      <c r="S311" t="s">
        <v>124</v>
      </c>
      <c r="T311" t="s">
        <v>218</v>
      </c>
      <c r="U311" t="s">
        <v>123</v>
      </c>
      <c r="V311" t="s">
        <v>2623</v>
      </c>
      <c r="W311" t="s">
        <v>2481</v>
      </c>
      <c r="X311" s="51" t="str">
        <f t="shared" si="4"/>
        <v>3</v>
      </c>
      <c r="Y311" s="51" t="str">
        <f>IF(T311="","",IF(AND(T311&lt;&gt;'Tabelas auxiliares'!$B$236,T311&lt;&gt;'Tabelas auxiliares'!$B$237),"FOLHA DE PESSOAL",IF(X311='Tabelas auxiliares'!$A$237,"CUSTEIO",IF(X311='Tabelas auxiliares'!$A$236,"INVESTIMENTO","ERRO - VERIFICAR"))))</f>
        <v>CUSTEIO</v>
      </c>
      <c r="Z311" s="44">
        <v>1520</v>
      </c>
      <c r="AA311" s="44">
        <v>1520</v>
      </c>
    </row>
    <row r="312" spans="1:29" x14ac:dyDescent="0.25">
      <c r="A312" t="s">
        <v>2319</v>
      </c>
      <c r="B312" s="77" t="s">
        <v>2265</v>
      </c>
      <c r="C312" s="77" t="s">
        <v>2322</v>
      </c>
      <c r="D312" t="s">
        <v>88</v>
      </c>
      <c r="E312" t="s">
        <v>118</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t="s">
        <v>1510</v>
      </c>
      <c r="J312" t="s">
        <v>1511</v>
      </c>
      <c r="K312" t="s">
        <v>1512</v>
      </c>
      <c r="L312" t="s">
        <v>1513</v>
      </c>
      <c r="M312" t="s">
        <v>1027</v>
      </c>
      <c r="N312" t="s">
        <v>223</v>
      </c>
      <c r="O312" t="s">
        <v>224</v>
      </c>
      <c r="P312" t="s">
        <v>225</v>
      </c>
      <c r="Q312" t="s">
        <v>226</v>
      </c>
      <c r="R312" t="s">
        <v>222</v>
      </c>
      <c r="S312" t="s">
        <v>124</v>
      </c>
      <c r="T312" t="s">
        <v>218</v>
      </c>
      <c r="U312" t="s">
        <v>123</v>
      </c>
      <c r="V312" t="s">
        <v>2691</v>
      </c>
      <c r="W312" t="s">
        <v>2534</v>
      </c>
      <c r="X312" s="51" t="str">
        <f t="shared" si="4"/>
        <v>3</v>
      </c>
      <c r="Y312" s="51" t="str">
        <f>IF(T312="","",IF(AND(T312&lt;&gt;'Tabelas auxiliares'!$B$236,T312&lt;&gt;'Tabelas auxiliares'!$B$237),"FOLHA DE PESSOAL",IF(X312='Tabelas auxiliares'!$A$237,"CUSTEIO",IF(X312='Tabelas auxiliares'!$A$236,"INVESTIMENTO","ERRO - VERIFICAR"))))</f>
        <v>CUSTEIO</v>
      </c>
      <c r="Z312" s="44">
        <v>28745</v>
      </c>
      <c r="AA312" s="44">
        <v>3783</v>
      </c>
      <c r="AC312" s="44">
        <v>24962</v>
      </c>
    </row>
    <row r="313" spans="1:29" x14ac:dyDescent="0.25">
      <c r="A313" t="s">
        <v>2319</v>
      </c>
      <c r="B313" s="77" t="s">
        <v>2265</v>
      </c>
      <c r="C313" s="77" t="s">
        <v>2322</v>
      </c>
      <c r="D313" t="s">
        <v>88</v>
      </c>
      <c r="E313" t="s">
        <v>118</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t="s">
        <v>1510</v>
      </c>
      <c r="J313" t="s">
        <v>1511</v>
      </c>
      <c r="K313" t="s">
        <v>1514</v>
      </c>
      <c r="L313" t="s">
        <v>1513</v>
      </c>
      <c r="M313" t="s">
        <v>1027</v>
      </c>
      <c r="N313" t="s">
        <v>223</v>
      </c>
      <c r="O313" t="s">
        <v>224</v>
      </c>
      <c r="P313" t="s">
        <v>225</v>
      </c>
      <c r="Q313" t="s">
        <v>226</v>
      </c>
      <c r="R313" t="s">
        <v>222</v>
      </c>
      <c r="S313" t="s">
        <v>124</v>
      </c>
      <c r="T313" t="s">
        <v>218</v>
      </c>
      <c r="U313" t="s">
        <v>123</v>
      </c>
      <c r="V313" t="s">
        <v>2627</v>
      </c>
      <c r="W313" t="s">
        <v>2484</v>
      </c>
      <c r="X313" s="51" t="str">
        <f t="shared" si="4"/>
        <v>3</v>
      </c>
      <c r="Y313" s="51" t="str">
        <f>IF(T313="","",IF(AND(T313&lt;&gt;'Tabelas auxiliares'!$B$236,T313&lt;&gt;'Tabelas auxiliares'!$B$237),"FOLHA DE PESSOAL",IF(X313='Tabelas auxiliares'!$A$237,"CUSTEIO",IF(X313='Tabelas auxiliares'!$A$236,"INVESTIMENTO","ERRO - VERIFICAR"))))</f>
        <v>CUSTEIO</v>
      </c>
      <c r="Z313" s="44">
        <v>5480</v>
      </c>
      <c r="AA313" s="44">
        <v>3160</v>
      </c>
      <c r="AC313" s="44">
        <v>2320</v>
      </c>
    </row>
    <row r="314" spans="1:29" x14ac:dyDescent="0.25">
      <c r="A314" t="s">
        <v>2319</v>
      </c>
      <c r="B314" s="77" t="s">
        <v>2265</v>
      </c>
      <c r="C314" s="77" t="s">
        <v>2322</v>
      </c>
      <c r="D314" t="s">
        <v>88</v>
      </c>
      <c r="E314" t="s">
        <v>118</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t="s">
        <v>764</v>
      </c>
      <c r="J314" t="s">
        <v>1515</v>
      </c>
      <c r="K314" t="s">
        <v>1516</v>
      </c>
      <c r="L314" t="s">
        <v>1517</v>
      </c>
      <c r="M314" t="s">
        <v>1518</v>
      </c>
      <c r="N314" t="s">
        <v>223</v>
      </c>
      <c r="O314" t="s">
        <v>224</v>
      </c>
      <c r="P314" t="s">
        <v>225</v>
      </c>
      <c r="Q314" t="s">
        <v>226</v>
      </c>
      <c r="R314" t="s">
        <v>222</v>
      </c>
      <c r="S314" t="s">
        <v>124</v>
      </c>
      <c r="T314" t="s">
        <v>218</v>
      </c>
      <c r="U314" t="s">
        <v>123</v>
      </c>
      <c r="V314" t="s">
        <v>2623</v>
      </c>
      <c r="W314" t="s">
        <v>2481</v>
      </c>
      <c r="X314" s="51" t="str">
        <f t="shared" si="4"/>
        <v>3</v>
      </c>
      <c r="Y314" s="51" t="str">
        <f>IF(T314="","",IF(AND(T314&lt;&gt;'Tabelas auxiliares'!$B$236,T314&lt;&gt;'Tabelas auxiliares'!$B$237),"FOLHA DE PESSOAL",IF(X314='Tabelas auxiliares'!$A$237,"CUSTEIO",IF(X314='Tabelas auxiliares'!$A$236,"INVESTIMENTO","ERRO - VERIFICAR"))))</f>
        <v>CUSTEIO</v>
      </c>
      <c r="Z314" s="44">
        <v>29125.599999999999</v>
      </c>
      <c r="AA314" s="44">
        <v>27596.799999999999</v>
      </c>
      <c r="AC314" s="44">
        <v>1528.8</v>
      </c>
    </row>
    <row r="315" spans="1:29" x14ac:dyDescent="0.25">
      <c r="A315" t="s">
        <v>2319</v>
      </c>
      <c r="B315" s="77" t="s">
        <v>2265</v>
      </c>
      <c r="C315" s="77" t="s">
        <v>2322</v>
      </c>
      <c r="D315" t="s">
        <v>88</v>
      </c>
      <c r="E315" t="s">
        <v>118</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t="s">
        <v>764</v>
      </c>
      <c r="J315" t="s">
        <v>1515</v>
      </c>
      <c r="K315" t="s">
        <v>1519</v>
      </c>
      <c r="L315" t="s">
        <v>1517</v>
      </c>
      <c r="M315" t="s">
        <v>1520</v>
      </c>
      <c r="N315" t="s">
        <v>223</v>
      </c>
      <c r="O315" t="s">
        <v>224</v>
      </c>
      <c r="P315" t="s">
        <v>225</v>
      </c>
      <c r="Q315" t="s">
        <v>226</v>
      </c>
      <c r="R315" t="s">
        <v>222</v>
      </c>
      <c r="S315" t="s">
        <v>124</v>
      </c>
      <c r="T315" t="s">
        <v>218</v>
      </c>
      <c r="U315" t="s">
        <v>123</v>
      </c>
      <c r="V315" t="s">
        <v>2623</v>
      </c>
      <c r="W315" t="s">
        <v>2481</v>
      </c>
      <c r="X315" s="51" t="str">
        <f t="shared" si="4"/>
        <v>3</v>
      </c>
      <c r="Y315" s="51" t="str">
        <f>IF(T315="","",IF(AND(T315&lt;&gt;'Tabelas auxiliares'!$B$236,T315&lt;&gt;'Tabelas auxiliares'!$B$237),"FOLHA DE PESSOAL",IF(X315='Tabelas auxiliares'!$A$237,"CUSTEIO",IF(X315='Tabelas auxiliares'!$A$236,"INVESTIMENTO","ERRO - VERIFICAR"))))</f>
        <v>CUSTEIO</v>
      </c>
      <c r="Z315" s="44">
        <v>5640.5</v>
      </c>
      <c r="AC315" s="44">
        <v>5640.5</v>
      </c>
    </row>
    <row r="316" spans="1:29" x14ac:dyDescent="0.25">
      <c r="A316" t="s">
        <v>2319</v>
      </c>
      <c r="B316" s="77" t="s">
        <v>2265</v>
      </c>
      <c r="C316" s="77" t="s">
        <v>2322</v>
      </c>
      <c r="D316" t="s">
        <v>88</v>
      </c>
      <c r="E316" t="s">
        <v>118</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t="s">
        <v>764</v>
      </c>
      <c r="J316" t="s">
        <v>1515</v>
      </c>
      <c r="K316" t="s">
        <v>1521</v>
      </c>
      <c r="L316" t="s">
        <v>1517</v>
      </c>
      <c r="M316" t="s">
        <v>1522</v>
      </c>
      <c r="N316" t="s">
        <v>223</v>
      </c>
      <c r="O316" t="s">
        <v>224</v>
      </c>
      <c r="P316" t="s">
        <v>225</v>
      </c>
      <c r="Q316" t="s">
        <v>226</v>
      </c>
      <c r="R316" t="s">
        <v>222</v>
      </c>
      <c r="S316" t="s">
        <v>124</v>
      </c>
      <c r="T316" t="s">
        <v>218</v>
      </c>
      <c r="U316" t="s">
        <v>123</v>
      </c>
      <c r="V316" t="s">
        <v>2623</v>
      </c>
      <c r="W316" t="s">
        <v>2481</v>
      </c>
      <c r="X316" s="51" t="str">
        <f t="shared" si="4"/>
        <v>3</v>
      </c>
      <c r="Y316" s="51" t="str">
        <f>IF(T316="","",IF(AND(T316&lt;&gt;'Tabelas auxiliares'!$B$236,T316&lt;&gt;'Tabelas auxiliares'!$B$237),"FOLHA DE PESSOAL",IF(X316='Tabelas auxiliares'!$A$237,"CUSTEIO",IF(X316='Tabelas auxiliares'!$A$236,"INVESTIMENTO","ERRO - VERIFICAR"))))</f>
        <v>CUSTEIO</v>
      </c>
      <c r="Z316" s="44">
        <v>1509.9</v>
      </c>
      <c r="AC316" s="44">
        <v>1509.9</v>
      </c>
    </row>
    <row r="317" spans="1:29" x14ac:dyDescent="0.25">
      <c r="A317" t="s">
        <v>2319</v>
      </c>
      <c r="B317" s="77" t="s">
        <v>2265</v>
      </c>
      <c r="C317" s="77" t="s">
        <v>2322</v>
      </c>
      <c r="D317" t="s">
        <v>88</v>
      </c>
      <c r="E317" t="s">
        <v>118</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t="s">
        <v>764</v>
      </c>
      <c r="J317" t="s">
        <v>1515</v>
      </c>
      <c r="K317" t="s">
        <v>1523</v>
      </c>
      <c r="L317" t="s">
        <v>1517</v>
      </c>
      <c r="M317" t="s">
        <v>1524</v>
      </c>
      <c r="N317" t="s">
        <v>223</v>
      </c>
      <c r="O317" t="s">
        <v>224</v>
      </c>
      <c r="P317" t="s">
        <v>225</v>
      </c>
      <c r="Q317" t="s">
        <v>226</v>
      </c>
      <c r="R317" t="s">
        <v>222</v>
      </c>
      <c r="S317" t="s">
        <v>124</v>
      </c>
      <c r="T317" t="s">
        <v>218</v>
      </c>
      <c r="U317" t="s">
        <v>123</v>
      </c>
      <c r="V317" t="s">
        <v>2623</v>
      </c>
      <c r="W317" t="s">
        <v>2481</v>
      </c>
      <c r="X317" s="51" t="str">
        <f t="shared" si="4"/>
        <v>3</v>
      </c>
      <c r="Y317" s="51" t="str">
        <f>IF(T317="","",IF(AND(T317&lt;&gt;'Tabelas auxiliares'!$B$236,T317&lt;&gt;'Tabelas auxiliares'!$B$237),"FOLHA DE PESSOAL",IF(X317='Tabelas auxiliares'!$A$237,"CUSTEIO",IF(X317='Tabelas auxiliares'!$A$236,"INVESTIMENTO","ERRO - VERIFICAR"))))</f>
        <v>CUSTEIO</v>
      </c>
      <c r="Z317" s="44">
        <v>432</v>
      </c>
      <c r="AC317" s="44">
        <v>432</v>
      </c>
    </row>
    <row r="318" spans="1:29" x14ac:dyDescent="0.25">
      <c r="A318" t="s">
        <v>2319</v>
      </c>
      <c r="B318" s="77" t="s">
        <v>2265</v>
      </c>
      <c r="C318" s="77" t="s">
        <v>2322</v>
      </c>
      <c r="D318" t="s">
        <v>88</v>
      </c>
      <c r="E318" t="s">
        <v>118</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t="s">
        <v>782</v>
      </c>
      <c r="J318" t="s">
        <v>1515</v>
      </c>
      <c r="K318" t="s">
        <v>1525</v>
      </c>
      <c r="L318" t="s">
        <v>1517</v>
      </c>
      <c r="M318" t="s">
        <v>1526</v>
      </c>
      <c r="N318" t="s">
        <v>223</v>
      </c>
      <c r="O318" t="s">
        <v>224</v>
      </c>
      <c r="P318" t="s">
        <v>225</v>
      </c>
      <c r="Q318" t="s">
        <v>226</v>
      </c>
      <c r="R318" t="s">
        <v>222</v>
      </c>
      <c r="S318" t="s">
        <v>124</v>
      </c>
      <c r="T318" t="s">
        <v>218</v>
      </c>
      <c r="U318" t="s">
        <v>123</v>
      </c>
      <c r="V318" t="s">
        <v>2623</v>
      </c>
      <c r="W318" t="s">
        <v>2481</v>
      </c>
      <c r="X318" s="51" t="str">
        <f t="shared" si="4"/>
        <v>3</v>
      </c>
      <c r="Y318" s="51" t="str">
        <f>IF(T318="","",IF(AND(T318&lt;&gt;'Tabelas auxiliares'!$B$236,T318&lt;&gt;'Tabelas auxiliares'!$B$237),"FOLHA DE PESSOAL",IF(X318='Tabelas auxiliares'!$A$237,"CUSTEIO",IF(X318='Tabelas auxiliares'!$A$236,"INVESTIMENTO","ERRO - VERIFICAR"))))</f>
        <v>CUSTEIO</v>
      </c>
      <c r="Z318" s="44">
        <v>7000</v>
      </c>
      <c r="AA318" s="44">
        <v>2800</v>
      </c>
      <c r="AC318" s="44">
        <v>4200</v>
      </c>
    </row>
    <row r="319" spans="1:29" x14ac:dyDescent="0.25">
      <c r="A319" t="s">
        <v>2319</v>
      </c>
      <c r="B319" s="77" t="s">
        <v>2268</v>
      </c>
      <c r="C319" s="77" t="s">
        <v>2322</v>
      </c>
      <c r="D319" t="s">
        <v>35</v>
      </c>
      <c r="E319" t="s">
        <v>118</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t="s">
        <v>1527</v>
      </c>
      <c r="J319" t="s">
        <v>1528</v>
      </c>
      <c r="K319" t="s">
        <v>1529</v>
      </c>
      <c r="L319" t="s">
        <v>1530</v>
      </c>
      <c r="M319" t="s">
        <v>1531</v>
      </c>
      <c r="N319" t="s">
        <v>223</v>
      </c>
      <c r="O319" t="s">
        <v>224</v>
      </c>
      <c r="P319" t="s">
        <v>225</v>
      </c>
      <c r="Q319" t="s">
        <v>226</v>
      </c>
      <c r="R319" t="s">
        <v>222</v>
      </c>
      <c r="S319" t="s">
        <v>124</v>
      </c>
      <c r="T319" t="s">
        <v>218</v>
      </c>
      <c r="U319" t="s">
        <v>123</v>
      </c>
      <c r="V319" t="s">
        <v>2625</v>
      </c>
      <c r="W319" t="s">
        <v>2483</v>
      </c>
      <c r="X319" s="51" t="str">
        <f t="shared" si="4"/>
        <v>3</v>
      </c>
      <c r="Y319" s="51" t="str">
        <f>IF(T319="","",IF(AND(T319&lt;&gt;'Tabelas auxiliares'!$B$236,T319&lt;&gt;'Tabelas auxiliares'!$B$237),"FOLHA DE PESSOAL",IF(X319='Tabelas auxiliares'!$A$237,"CUSTEIO",IF(X319='Tabelas auxiliares'!$A$236,"INVESTIMENTO","ERRO - VERIFICAR"))))</f>
        <v>CUSTEIO</v>
      </c>
      <c r="Z319" s="44">
        <v>97881.54</v>
      </c>
      <c r="AA319" s="44">
        <v>97881.54</v>
      </c>
    </row>
    <row r="320" spans="1:29" x14ac:dyDescent="0.25">
      <c r="A320" t="s">
        <v>2319</v>
      </c>
      <c r="B320" s="77" t="s">
        <v>2268</v>
      </c>
      <c r="C320" s="77" t="s">
        <v>2322</v>
      </c>
      <c r="D320" t="s">
        <v>35</v>
      </c>
      <c r="E320" t="s">
        <v>118</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t="s">
        <v>1532</v>
      </c>
      <c r="J320" t="s">
        <v>1533</v>
      </c>
      <c r="K320" t="s">
        <v>1534</v>
      </c>
      <c r="L320" t="s">
        <v>1535</v>
      </c>
      <c r="M320" t="s">
        <v>1536</v>
      </c>
      <c r="N320" t="s">
        <v>223</v>
      </c>
      <c r="O320" t="s">
        <v>224</v>
      </c>
      <c r="P320" t="s">
        <v>225</v>
      </c>
      <c r="Q320" t="s">
        <v>226</v>
      </c>
      <c r="R320" t="s">
        <v>222</v>
      </c>
      <c r="S320" t="s">
        <v>124</v>
      </c>
      <c r="T320" t="s">
        <v>218</v>
      </c>
      <c r="U320" t="s">
        <v>123</v>
      </c>
      <c r="V320" t="s">
        <v>2625</v>
      </c>
      <c r="W320" t="s">
        <v>2483</v>
      </c>
      <c r="X320" s="51" t="str">
        <f t="shared" si="4"/>
        <v>3</v>
      </c>
      <c r="Y320" s="51" t="str">
        <f>IF(T320="","",IF(AND(T320&lt;&gt;'Tabelas auxiliares'!$B$236,T320&lt;&gt;'Tabelas auxiliares'!$B$237),"FOLHA DE PESSOAL",IF(X320='Tabelas auxiliares'!$A$237,"CUSTEIO",IF(X320='Tabelas auxiliares'!$A$236,"INVESTIMENTO","ERRO - VERIFICAR"))))</f>
        <v>CUSTEIO</v>
      </c>
      <c r="Z320" s="44">
        <v>6857.96</v>
      </c>
      <c r="AA320" s="44">
        <v>6857.96</v>
      </c>
    </row>
    <row r="321" spans="1:29" x14ac:dyDescent="0.25">
      <c r="A321" t="s">
        <v>2319</v>
      </c>
      <c r="B321" s="77" t="s">
        <v>2268</v>
      </c>
      <c r="C321" s="77" t="s">
        <v>2322</v>
      </c>
      <c r="D321" t="s">
        <v>35</v>
      </c>
      <c r="E321" t="s">
        <v>118</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t="s">
        <v>1537</v>
      </c>
      <c r="J321" t="s">
        <v>1538</v>
      </c>
      <c r="K321" t="s">
        <v>1539</v>
      </c>
      <c r="L321" t="s">
        <v>1540</v>
      </c>
      <c r="M321" t="s">
        <v>1541</v>
      </c>
      <c r="N321" t="s">
        <v>223</v>
      </c>
      <c r="O321" t="s">
        <v>224</v>
      </c>
      <c r="P321" t="s">
        <v>225</v>
      </c>
      <c r="Q321" t="s">
        <v>226</v>
      </c>
      <c r="R321" t="s">
        <v>222</v>
      </c>
      <c r="S321" t="s">
        <v>124</v>
      </c>
      <c r="T321" t="s">
        <v>218</v>
      </c>
      <c r="U321" t="s">
        <v>123</v>
      </c>
      <c r="V321" t="s">
        <v>2625</v>
      </c>
      <c r="W321" t="s">
        <v>2483</v>
      </c>
      <c r="X321" s="51" t="str">
        <f t="shared" si="4"/>
        <v>3</v>
      </c>
      <c r="Y321" s="51" t="str">
        <f>IF(T321="","",IF(AND(T321&lt;&gt;'Tabelas auxiliares'!$B$236,T321&lt;&gt;'Tabelas auxiliares'!$B$237),"FOLHA DE PESSOAL",IF(X321='Tabelas auxiliares'!$A$237,"CUSTEIO",IF(X321='Tabelas auxiliares'!$A$236,"INVESTIMENTO","ERRO - VERIFICAR"))))</f>
        <v>CUSTEIO</v>
      </c>
      <c r="Z321" s="44">
        <v>7533.13</v>
      </c>
      <c r="AA321" s="44">
        <v>7533.13</v>
      </c>
    </row>
    <row r="322" spans="1:29" x14ac:dyDescent="0.25">
      <c r="A322" t="s">
        <v>2319</v>
      </c>
      <c r="B322" s="77" t="s">
        <v>2268</v>
      </c>
      <c r="C322" s="77" t="s">
        <v>2322</v>
      </c>
      <c r="D322" t="s">
        <v>35</v>
      </c>
      <c r="E322" t="s">
        <v>118</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t="s">
        <v>1542</v>
      </c>
      <c r="J322" t="s">
        <v>1543</v>
      </c>
      <c r="K322" t="s">
        <v>1544</v>
      </c>
      <c r="L322" t="s">
        <v>1545</v>
      </c>
      <c r="M322" t="s">
        <v>1546</v>
      </c>
      <c r="N322" t="s">
        <v>223</v>
      </c>
      <c r="O322" t="s">
        <v>224</v>
      </c>
      <c r="P322" t="s">
        <v>225</v>
      </c>
      <c r="Q322" t="s">
        <v>226</v>
      </c>
      <c r="R322" t="s">
        <v>222</v>
      </c>
      <c r="S322" t="s">
        <v>124</v>
      </c>
      <c r="T322" t="s">
        <v>218</v>
      </c>
      <c r="U322" t="s">
        <v>123</v>
      </c>
      <c r="V322" t="s">
        <v>2627</v>
      </c>
      <c r="W322" t="s">
        <v>2484</v>
      </c>
      <c r="X322" s="51" t="str">
        <f t="shared" si="4"/>
        <v>3</v>
      </c>
      <c r="Y322" s="51" t="str">
        <f>IF(T322="","",IF(AND(T322&lt;&gt;'Tabelas auxiliares'!$B$236,T322&lt;&gt;'Tabelas auxiliares'!$B$237),"FOLHA DE PESSOAL",IF(X322='Tabelas auxiliares'!$A$237,"CUSTEIO",IF(X322='Tabelas auxiliares'!$A$236,"INVESTIMENTO","ERRO - VERIFICAR"))))</f>
        <v>CUSTEIO</v>
      </c>
      <c r="Z322" s="44">
        <v>42927.16</v>
      </c>
      <c r="AC322" s="44">
        <v>42927.16</v>
      </c>
    </row>
    <row r="323" spans="1:29" x14ac:dyDescent="0.25">
      <c r="A323" t="s">
        <v>2319</v>
      </c>
      <c r="B323" s="77" t="s">
        <v>2268</v>
      </c>
      <c r="C323" s="77" t="s">
        <v>2322</v>
      </c>
      <c r="D323" t="s">
        <v>35</v>
      </c>
      <c r="E323" t="s">
        <v>118</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t="s">
        <v>1547</v>
      </c>
      <c r="J323" t="s">
        <v>1548</v>
      </c>
      <c r="K323" t="s">
        <v>1549</v>
      </c>
      <c r="L323" t="s">
        <v>1550</v>
      </c>
      <c r="M323" t="s">
        <v>432</v>
      </c>
      <c r="N323" t="s">
        <v>223</v>
      </c>
      <c r="O323" t="s">
        <v>224</v>
      </c>
      <c r="P323" t="s">
        <v>225</v>
      </c>
      <c r="Q323" t="s">
        <v>226</v>
      </c>
      <c r="R323" t="s">
        <v>222</v>
      </c>
      <c r="S323" t="s">
        <v>124</v>
      </c>
      <c r="T323" t="s">
        <v>218</v>
      </c>
      <c r="U323" t="s">
        <v>123</v>
      </c>
      <c r="V323" t="s">
        <v>2629</v>
      </c>
      <c r="W323" t="s">
        <v>2486</v>
      </c>
      <c r="X323" s="51" t="str">
        <f t="shared" si="4"/>
        <v>3</v>
      </c>
      <c r="Y323" s="51" t="str">
        <f>IF(T323="","",IF(AND(T323&lt;&gt;'Tabelas auxiliares'!$B$236,T323&lt;&gt;'Tabelas auxiliares'!$B$237),"FOLHA DE PESSOAL",IF(X323='Tabelas auxiliares'!$A$237,"CUSTEIO",IF(X323='Tabelas auxiliares'!$A$236,"INVESTIMENTO","ERRO - VERIFICAR"))))</f>
        <v>CUSTEIO</v>
      </c>
      <c r="Z323" s="44">
        <v>37875.74</v>
      </c>
      <c r="AC323" s="44">
        <v>37875.74</v>
      </c>
    </row>
    <row r="324" spans="1:29" x14ac:dyDescent="0.25">
      <c r="A324" t="s">
        <v>2319</v>
      </c>
      <c r="B324" s="77" t="s">
        <v>2268</v>
      </c>
      <c r="C324" s="77" t="s">
        <v>2322</v>
      </c>
      <c r="D324" t="s">
        <v>35</v>
      </c>
      <c r="E324" t="s">
        <v>118</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t="s">
        <v>1551</v>
      </c>
      <c r="J324" t="s">
        <v>417</v>
      </c>
      <c r="K324" t="s">
        <v>1552</v>
      </c>
      <c r="L324" t="s">
        <v>419</v>
      </c>
      <c r="M324" t="s">
        <v>420</v>
      </c>
      <c r="N324" t="s">
        <v>223</v>
      </c>
      <c r="O324" t="s">
        <v>224</v>
      </c>
      <c r="P324" t="s">
        <v>225</v>
      </c>
      <c r="Q324" t="s">
        <v>226</v>
      </c>
      <c r="R324" t="s">
        <v>222</v>
      </c>
      <c r="S324" t="s">
        <v>124</v>
      </c>
      <c r="T324" t="s">
        <v>218</v>
      </c>
      <c r="U324" t="s">
        <v>123</v>
      </c>
      <c r="V324" t="s">
        <v>2625</v>
      </c>
      <c r="W324" t="s">
        <v>2483</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423676.34</v>
      </c>
      <c r="AB324" s="44">
        <v>83549.34</v>
      </c>
      <c r="AC324" s="44">
        <v>340127</v>
      </c>
    </row>
    <row r="325" spans="1:29" x14ac:dyDescent="0.25">
      <c r="A325" t="s">
        <v>2319</v>
      </c>
      <c r="B325" s="77" t="s">
        <v>2268</v>
      </c>
      <c r="C325" s="77" t="s">
        <v>2322</v>
      </c>
      <c r="D325" t="s">
        <v>35</v>
      </c>
      <c r="E325" t="s">
        <v>118</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t="s">
        <v>1553</v>
      </c>
      <c r="J325" t="s">
        <v>1554</v>
      </c>
      <c r="K325" t="s">
        <v>1555</v>
      </c>
      <c r="L325" t="s">
        <v>1556</v>
      </c>
      <c r="M325" t="s">
        <v>1557</v>
      </c>
      <c r="N325" t="s">
        <v>223</v>
      </c>
      <c r="O325" t="s">
        <v>224</v>
      </c>
      <c r="P325" t="s">
        <v>225</v>
      </c>
      <c r="Q325" t="s">
        <v>226</v>
      </c>
      <c r="R325" t="s">
        <v>222</v>
      </c>
      <c r="S325" t="s">
        <v>124</v>
      </c>
      <c r="T325" t="s">
        <v>218</v>
      </c>
      <c r="U325" t="s">
        <v>123</v>
      </c>
      <c r="V325" t="s">
        <v>2627</v>
      </c>
      <c r="W325" t="s">
        <v>2484</v>
      </c>
      <c r="X325" s="51" t="str">
        <f t="shared" si="5"/>
        <v>3</v>
      </c>
      <c r="Y325" s="51" t="str">
        <f>IF(T325="","",IF(AND(T325&lt;&gt;'Tabelas auxiliares'!$B$236,T325&lt;&gt;'Tabelas auxiliares'!$B$237),"FOLHA DE PESSOAL",IF(X325='Tabelas auxiliares'!$A$237,"CUSTEIO",IF(X325='Tabelas auxiliares'!$A$236,"INVESTIMENTO","ERRO - VERIFICAR"))))</f>
        <v>CUSTEIO</v>
      </c>
      <c r="Z325" s="44">
        <v>34847.589999999997</v>
      </c>
      <c r="AA325" s="44">
        <v>4729.75</v>
      </c>
      <c r="AC325" s="44">
        <v>30117.84</v>
      </c>
    </row>
    <row r="326" spans="1:29" x14ac:dyDescent="0.25">
      <c r="A326" t="s">
        <v>2319</v>
      </c>
      <c r="B326" s="77" t="s">
        <v>2268</v>
      </c>
      <c r="C326" s="77" t="s">
        <v>2322</v>
      </c>
      <c r="D326" t="s">
        <v>35</v>
      </c>
      <c r="E326" t="s">
        <v>118</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t="s">
        <v>888</v>
      </c>
      <c r="J326" t="s">
        <v>1558</v>
      </c>
      <c r="K326" t="s">
        <v>1559</v>
      </c>
      <c r="L326" t="s">
        <v>1560</v>
      </c>
      <c r="M326" t="s">
        <v>1561</v>
      </c>
      <c r="N326" t="s">
        <v>223</v>
      </c>
      <c r="O326" t="s">
        <v>224</v>
      </c>
      <c r="P326" t="s">
        <v>225</v>
      </c>
      <c r="Q326" t="s">
        <v>226</v>
      </c>
      <c r="R326" t="s">
        <v>222</v>
      </c>
      <c r="S326" t="s">
        <v>124</v>
      </c>
      <c r="T326" t="s">
        <v>218</v>
      </c>
      <c r="U326" t="s">
        <v>123</v>
      </c>
      <c r="V326" t="s">
        <v>2629</v>
      </c>
      <c r="W326" t="s">
        <v>2486</v>
      </c>
      <c r="X326" s="51" t="str">
        <f t="shared" si="5"/>
        <v>3</v>
      </c>
      <c r="Y326" s="51" t="str">
        <f>IF(T326="","",IF(AND(T326&lt;&gt;'Tabelas auxiliares'!$B$236,T326&lt;&gt;'Tabelas auxiliares'!$B$237),"FOLHA DE PESSOAL",IF(X326='Tabelas auxiliares'!$A$237,"CUSTEIO",IF(X326='Tabelas auxiliares'!$A$236,"INVESTIMENTO","ERRO - VERIFICAR"))))</f>
        <v>CUSTEIO</v>
      </c>
      <c r="Z326" s="44">
        <v>101801.25</v>
      </c>
      <c r="AA326" s="44">
        <v>51529.02</v>
      </c>
      <c r="AB326" s="44">
        <v>1837.84</v>
      </c>
      <c r="AC326" s="44">
        <v>48434.39</v>
      </c>
    </row>
    <row r="327" spans="1:29" x14ac:dyDescent="0.25">
      <c r="A327" t="s">
        <v>2319</v>
      </c>
      <c r="B327" s="77" t="s">
        <v>2268</v>
      </c>
      <c r="C327" s="77" t="s">
        <v>2322</v>
      </c>
      <c r="D327" t="s">
        <v>35</v>
      </c>
      <c r="E327" t="s">
        <v>118</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t="s">
        <v>1562</v>
      </c>
      <c r="J327" t="s">
        <v>1543</v>
      </c>
      <c r="K327" t="s">
        <v>1563</v>
      </c>
      <c r="L327" t="s">
        <v>1545</v>
      </c>
      <c r="M327" t="s">
        <v>1546</v>
      </c>
      <c r="N327" t="s">
        <v>223</v>
      </c>
      <c r="O327" t="s">
        <v>224</v>
      </c>
      <c r="P327" t="s">
        <v>225</v>
      </c>
      <c r="Q327" t="s">
        <v>226</v>
      </c>
      <c r="R327" t="s">
        <v>222</v>
      </c>
      <c r="S327" t="s">
        <v>124</v>
      </c>
      <c r="T327" t="s">
        <v>218</v>
      </c>
      <c r="U327" t="s">
        <v>123</v>
      </c>
      <c r="V327" t="s">
        <v>2627</v>
      </c>
      <c r="W327" t="s">
        <v>2484</v>
      </c>
      <c r="X327" s="51" t="str">
        <f t="shared" si="5"/>
        <v>3</v>
      </c>
      <c r="Y327" s="51" t="str">
        <f>IF(T327="","",IF(AND(T327&lt;&gt;'Tabelas auxiliares'!$B$236,T327&lt;&gt;'Tabelas auxiliares'!$B$237),"FOLHA DE PESSOAL",IF(X327='Tabelas auxiliares'!$A$237,"CUSTEIO",IF(X327='Tabelas auxiliares'!$A$236,"INVESTIMENTO","ERRO - VERIFICAR"))))</f>
        <v>CUSTEIO</v>
      </c>
      <c r="Z327" s="44">
        <v>315097.2</v>
      </c>
      <c r="AA327" s="44">
        <v>255751.83</v>
      </c>
      <c r="AC327" s="44">
        <v>59345.37</v>
      </c>
    </row>
    <row r="328" spans="1:29" x14ac:dyDescent="0.25">
      <c r="A328" t="s">
        <v>2319</v>
      </c>
      <c r="B328" s="77" t="s">
        <v>2268</v>
      </c>
      <c r="C328" s="77" t="s">
        <v>2322</v>
      </c>
      <c r="D328" t="s">
        <v>35</v>
      </c>
      <c r="E328" t="s">
        <v>118</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t="s">
        <v>1564</v>
      </c>
      <c r="J328" t="s">
        <v>1445</v>
      </c>
      <c r="K328" t="s">
        <v>1565</v>
      </c>
      <c r="L328" t="s">
        <v>1566</v>
      </c>
      <c r="M328" t="s">
        <v>1448</v>
      </c>
      <c r="N328" t="s">
        <v>223</v>
      </c>
      <c r="O328" t="s">
        <v>224</v>
      </c>
      <c r="P328" t="s">
        <v>225</v>
      </c>
      <c r="Q328" t="s">
        <v>226</v>
      </c>
      <c r="R328" t="s">
        <v>222</v>
      </c>
      <c r="S328" t="s">
        <v>124</v>
      </c>
      <c r="T328" t="s">
        <v>218</v>
      </c>
      <c r="U328" t="s">
        <v>123</v>
      </c>
      <c r="V328" t="s">
        <v>2659</v>
      </c>
      <c r="W328" t="s">
        <v>2515</v>
      </c>
      <c r="X328" s="51" t="str">
        <f t="shared" si="5"/>
        <v>3</v>
      </c>
      <c r="Y328" s="51" t="str">
        <f>IF(T328="","",IF(AND(T328&lt;&gt;'Tabelas auxiliares'!$B$236,T328&lt;&gt;'Tabelas auxiliares'!$B$237),"FOLHA DE PESSOAL",IF(X328='Tabelas auxiliares'!$A$237,"CUSTEIO",IF(X328='Tabelas auxiliares'!$A$236,"INVESTIMENTO","ERRO - VERIFICAR"))))</f>
        <v>CUSTEIO</v>
      </c>
      <c r="Z328" s="44">
        <v>40000</v>
      </c>
      <c r="AA328" s="44">
        <v>38500.239999999998</v>
      </c>
      <c r="AC328" s="44">
        <v>1499.76</v>
      </c>
    </row>
    <row r="329" spans="1:29" x14ac:dyDescent="0.25">
      <c r="A329" t="s">
        <v>2319</v>
      </c>
      <c r="B329" s="77" t="s">
        <v>2268</v>
      </c>
      <c r="C329" s="77" t="s">
        <v>2322</v>
      </c>
      <c r="D329" t="s">
        <v>35</v>
      </c>
      <c r="E329" t="s">
        <v>118</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t="s">
        <v>570</v>
      </c>
      <c r="J329" t="s">
        <v>162</v>
      </c>
      <c r="K329" t="s">
        <v>1567</v>
      </c>
      <c r="L329" t="s">
        <v>1568</v>
      </c>
      <c r="M329" t="s">
        <v>1569</v>
      </c>
      <c r="N329" t="s">
        <v>223</v>
      </c>
      <c r="O329" t="s">
        <v>224</v>
      </c>
      <c r="P329" t="s">
        <v>225</v>
      </c>
      <c r="Q329" t="s">
        <v>226</v>
      </c>
      <c r="R329" t="s">
        <v>222</v>
      </c>
      <c r="S329" t="s">
        <v>124</v>
      </c>
      <c r="T329" t="s">
        <v>218</v>
      </c>
      <c r="U329" t="s">
        <v>123</v>
      </c>
      <c r="V329" t="s">
        <v>2628</v>
      </c>
      <c r="W329" t="s">
        <v>2472</v>
      </c>
      <c r="X329" s="51" t="str">
        <f t="shared" si="5"/>
        <v>3</v>
      </c>
      <c r="Y329" s="51" t="str">
        <f>IF(T329="","",IF(AND(T329&lt;&gt;'Tabelas auxiliares'!$B$236,T329&lt;&gt;'Tabelas auxiliares'!$B$237),"FOLHA DE PESSOAL",IF(X329='Tabelas auxiliares'!$A$237,"CUSTEIO",IF(X329='Tabelas auxiliares'!$A$236,"INVESTIMENTO","ERRO - VERIFICAR"))))</f>
        <v>CUSTEIO</v>
      </c>
      <c r="Z329" s="44">
        <v>10732.18</v>
      </c>
      <c r="AA329" s="44">
        <v>1739.3</v>
      </c>
      <c r="AC329" s="44">
        <v>8992.8799999999992</v>
      </c>
    </row>
    <row r="330" spans="1:29" x14ac:dyDescent="0.25">
      <c r="A330" t="s">
        <v>2319</v>
      </c>
      <c r="B330" s="77" t="s">
        <v>2268</v>
      </c>
      <c r="C330" s="77" t="s">
        <v>2322</v>
      </c>
      <c r="D330" t="s">
        <v>35</v>
      </c>
      <c r="E330" t="s">
        <v>118</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t="s">
        <v>708</v>
      </c>
      <c r="J330" t="s">
        <v>1570</v>
      </c>
      <c r="K330" t="s">
        <v>1571</v>
      </c>
      <c r="L330" t="s">
        <v>1572</v>
      </c>
      <c r="M330" t="s">
        <v>1573</v>
      </c>
      <c r="N330" t="s">
        <v>223</v>
      </c>
      <c r="O330" t="s">
        <v>224</v>
      </c>
      <c r="P330" t="s">
        <v>225</v>
      </c>
      <c r="Q330" t="s">
        <v>226</v>
      </c>
      <c r="R330" t="s">
        <v>222</v>
      </c>
      <c r="S330" t="s">
        <v>124</v>
      </c>
      <c r="T330" t="s">
        <v>218</v>
      </c>
      <c r="U330" t="s">
        <v>123</v>
      </c>
      <c r="V330" t="s">
        <v>2627</v>
      </c>
      <c r="W330" t="s">
        <v>2484</v>
      </c>
      <c r="X330" s="51" t="str">
        <f t="shared" si="5"/>
        <v>3</v>
      </c>
      <c r="Y330" s="51" t="str">
        <f>IF(T330="","",IF(AND(T330&lt;&gt;'Tabelas auxiliares'!$B$236,T330&lt;&gt;'Tabelas auxiliares'!$B$237),"FOLHA DE PESSOAL",IF(X330='Tabelas auxiliares'!$A$237,"CUSTEIO",IF(X330='Tabelas auxiliares'!$A$236,"INVESTIMENTO","ERRO - VERIFICAR"))))</f>
        <v>CUSTEIO</v>
      </c>
      <c r="Z330" s="44">
        <v>449091.74</v>
      </c>
      <c r="AA330" s="44">
        <v>216808.6</v>
      </c>
      <c r="AB330" s="44">
        <v>51461.83</v>
      </c>
      <c r="AC330" s="44">
        <v>180821.31</v>
      </c>
    </row>
    <row r="331" spans="1:29" x14ac:dyDescent="0.25">
      <c r="A331" t="s">
        <v>2319</v>
      </c>
      <c r="B331" s="77" t="s">
        <v>2268</v>
      </c>
      <c r="C331" s="77" t="s">
        <v>2322</v>
      </c>
      <c r="D331" t="s">
        <v>35</v>
      </c>
      <c r="E331" t="s">
        <v>118</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t="s">
        <v>1574</v>
      </c>
      <c r="J331" t="s">
        <v>1538</v>
      </c>
      <c r="K331" t="s">
        <v>1575</v>
      </c>
      <c r="L331" t="s">
        <v>1540</v>
      </c>
      <c r="M331" t="s">
        <v>1536</v>
      </c>
      <c r="N331" t="s">
        <v>223</v>
      </c>
      <c r="O331" t="s">
        <v>224</v>
      </c>
      <c r="P331" t="s">
        <v>225</v>
      </c>
      <c r="Q331" t="s">
        <v>226</v>
      </c>
      <c r="R331" t="s">
        <v>222</v>
      </c>
      <c r="S331" t="s">
        <v>124</v>
      </c>
      <c r="T331" t="s">
        <v>218</v>
      </c>
      <c r="U331" t="s">
        <v>123</v>
      </c>
      <c r="V331" t="s">
        <v>2625</v>
      </c>
      <c r="W331" t="s">
        <v>2483</v>
      </c>
      <c r="X331" s="51" t="str">
        <f t="shared" si="5"/>
        <v>3</v>
      </c>
      <c r="Y331" s="51" t="str">
        <f>IF(T331="","",IF(AND(T331&lt;&gt;'Tabelas auxiliares'!$B$236,T331&lt;&gt;'Tabelas auxiliares'!$B$237),"FOLHA DE PESSOAL",IF(X331='Tabelas auxiliares'!$A$237,"CUSTEIO",IF(X331='Tabelas auxiliares'!$A$236,"INVESTIMENTO","ERRO - VERIFICAR"))))</f>
        <v>CUSTEIO</v>
      </c>
      <c r="Z331" s="44">
        <v>35053.56</v>
      </c>
      <c r="AA331" s="44">
        <v>12192.57</v>
      </c>
      <c r="AB331" s="44">
        <v>838.24</v>
      </c>
      <c r="AC331" s="44">
        <v>22022.75</v>
      </c>
    </row>
    <row r="332" spans="1:29" x14ac:dyDescent="0.25">
      <c r="A332" t="s">
        <v>2319</v>
      </c>
      <c r="B332" s="77" t="s">
        <v>2268</v>
      </c>
      <c r="C332" s="77" t="s">
        <v>2322</v>
      </c>
      <c r="D332" t="s">
        <v>35</v>
      </c>
      <c r="E332" t="s">
        <v>118</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t="s">
        <v>1576</v>
      </c>
      <c r="J332" t="s">
        <v>1577</v>
      </c>
      <c r="K332" t="s">
        <v>1578</v>
      </c>
      <c r="L332" t="s">
        <v>1579</v>
      </c>
      <c r="M332" t="s">
        <v>1580</v>
      </c>
      <c r="N332" t="s">
        <v>223</v>
      </c>
      <c r="O332" t="s">
        <v>224</v>
      </c>
      <c r="P332" t="s">
        <v>225</v>
      </c>
      <c r="Q332" t="s">
        <v>226</v>
      </c>
      <c r="R332" t="s">
        <v>222</v>
      </c>
      <c r="S332" t="s">
        <v>124</v>
      </c>
      <c r="T332" t="s">
        <v>218</v>
      </c>
      <c r="U332" t="s">
        <v>123</v>
      </c>
      <c r="V332" t="s">
        <v>2625</v>
      </c>
      <c r="W332" t="s">
        <v>2483</v>
      </c>
      <c r="X332" s="51" t="str">
        <f t="shared" si="5"/>
        <v>3</v>
      </c>
      <c r="Y332" s="51" t="str">
        <f>IF(T332="","",IF(AND(T332&lt;&gt;'Tabelas auxiliares'!$B$236,T332&lt;&gt;'Tabelas auxiliares'!$B$237),"FOLHA DE PESSOAL",IF(X332='Tabelas auxiliares'!$A$237,"CUSTEIO",IF(X332='Tabelas auxiliares'!$A$236,"INVESTIMENTO","ERRO - VERIFICAR"))))</f>
        <v>CUSTEIO</v>
      </c>
      <c r="Z332" s="44">
        <v>216700</v>
      </c>
      <c r="AA332" s="44">
        <v>178853.46</v>
      </c>
      <c r="AC332" s="44">
        <v>37846.54</v>
      </c>
    </row>
    <row r="333" spans="1:29" x14ac:dyDescent="0.25">
      <c r="A333" t="s">
        <v>2319</v>
      </c>
      <c r="B333" s="77" t="s">
        <v>2268</v>
      </c>
      <c r="C333" s="77" t="s">
        <v>2322</v>
      </c>
      <c r="D333" t="s">
        <v>35</v>
      </c>
      <c r="E333" t="s">
        <v>118</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t="s">
        <v>753</v>
      </c>
      <c r="J333" t="s">
        <v>1548</v>
      </c>
      <c r="K333" t="s">
        <v>1581</v>
      </c>
      <c r="L333" t="s">
        <v>1550</v>
      </c>
      <c r="M333" t="s">
        <v>432</v>
      </c>
      <c r="N333" t="s">
        <v>223</v>
      </c>
      <c r="O333" t="s">
        <v>224</v>
      </c>
      <c r="P333" t="s">
        <v>225</v>
      </c>
      <c r="Q333" t="s">
        <v>226</v>
      </c>
      <c r="R333" t="s">
        <v>222</v>
      </c>
      <c r="S333" t="s">
        <v>124</v>
      </c>
      <c r="T333" t="s">
        <v>218</v>
      </c>
      <c r="U333" t="s">
        <v>123</v>
      </c>
      <c r="V333" t="s">
        <v>2629</v>
      </c>
      <c r="W333" t="s">
        <v>2486</v>
      </c>
      <c r="X333" s="51" t="str">
        <f t="shared" si="5"/>
        <v>3</v>
      </c>
      <c r="Y333" s="51" t="str">
        <f>IF(T333="","",IF(AND(T333&lt;&gt;'Tabelas auxiliares'!$B$236,T333&lt;&gt;'Tabelas auxiliares'!$B$237),"FOLHA DE PESSOAL",IF(X333='Tabelas auxiliares'!$A$237,"CUSTEIO",IF(X333='Tabelas auxiliares'!$A$236,"INVESTIMENTO","ERRO - VERIFICAR"))))</f>
        <v>CUSTEIO</v>
      </c>
      <c r="Z333" s="44">
        <v>116080.96000000001</v>
      </c>
      <c r="AA333" s="44">
        <v>71958.59</v>
      </c>
      <c r="AB333" s="44">
        <v>3638.08</v>
      </c>
      <c r="AC333" s="44">
        <v>40484.29</v>
      </c>
    </row>
    <row r="334" spans="1:29" x14ac:dyDescent="0.25">
      <c r="A334" t="s">
        <v>2319</v>
      </c>
      <c r="B334" s="77" t="s">
        <v>2268</v>
      </c>
      <c r="C334" s="77" t="s">
        <v>2322</v>
      </c>
      <c r="D334" t="s">
        <v>88</v>
      </c>
      <c r="E334" t="s">
        <v>118</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t="s">
        <v>1582</v>
      </c>
      <c r="J334" t="s">
        <v>1583</v>
      </c>
      <c r="K334" t="s">
        <v>1584</v>
      </c>
      <c r="L334" t="s">
        <v>1585</v>
      </c>
      <c r="M334" t="s">
        <v>1586</v>
      </c>
      <c r="N334" t="s">
        <v>223</v>
      </c>
      <c r="O334" t="s">
        <v>224</v>
      </c>
      <c r="P334" t="s">
        <v>225</v>
      </c>
      <c r="Q334" t="s">
        <v>226</v>
      </c>
      <c r="R334" t="s">
        <v>222</v>
      </c>
      <c r="S334" t="s">
        <v>124</v>
      </c>
      <c r="T334" t="s">
        <v>218</v>
      </c>
      <c r="U334" t="s">
        <v>123</v>
      </c>
      <c r="V334" t="s">
        <v>2691</v>
      </c>
      <c r="W334" t="s">
        <v>2534</v>
      </c>
      <c r="X334" s="51" t="str">
        <f t="shared" si="5"/>
        <v>3</v>
      </c>
      <c r="Y334" s="51" t="str">
        <f>IF(T334="","",IF(AND(T334&lt;&gt;'Tabelas auxiliares'!$B$236,T334&lt;&gt;'Tabelas auxiliares'!$B$237),"FOLHA DE PESSOAL",IF(X334='Tabelas auxiliares'!$A$237,"CUSTEIO",IF(X334='Tabelas auxiliares'!$A$236,"INVESTIMENTO","ERRO - VERIFICAR"))))</f>
        <v>CUSTEIO</v>
      </c>
      <c r="Z334" s="44">
        <v>2671.42</v>
      </c>
      <c r="AA334" s="44">
        <v>2671.42</v>
      </c>
    </row>
    <row r="335" spans="1:29" x14ac:dyDescent="0.25">
      <c r="A335" t="s">
        <v>2319</v>
      </c>
      <c r="B335" s="77" t="s">
        <v>2268</v>
      </c>
      <c r="C335" s="77" t="s">
        <v>2322</v>
      </c>
      <c r="D335" t="s">
        <v>88</v>
      </c>
      <c r="E335" t="s">
        <v>118</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t="s">
        <v>1582</v>
      </c>
      <c r="J335" t="s">
        <v>1583</v>
      </c>
      <c r="K335" t="s">
        <v>1587</v>
      </c>
      <c r="L335" t="s">
        <v>1588</v>
      </c>
      <c r="M335" t="s">
        <v>1589</v>
      </c>
      <c r="N335" t="s">
        <v>223</v>
      </c>
      <c r="O335" t="s">
        <v>224</v>
      </c>
      <c r="P335" t="s">
        <v>225</v>
      </c>
      <c r="Q335" t="s">
        <v>226</v>
      </c>
      <c r="R335" t="s">
        <v>222</v>
      </c>
      <c r="S335" t="s">
        <v>124</v>
      </c>
      <c r="T335" t="s">
        <v>218</v>
      </c>
      <c r="U335" t="s">
        <v>123</v>
      </c>
      <c r="V335" t="s">
        <v>2627</v>
      </c>
      <c r="W335" t="s">
        <v>2484</v>
      </c>
      <c r="X335" s="51" t="str">
        <f t="shared" si="5"/>
        <v>3</v>
      </c>
      <c r="Y335" s="51" t="str">
        <f>IF(T335="","",IF(AND(T335&lt;&gt;'Tabelas auxiliares'!$B$236,T335&lt;&gt;'Tabelas auxiliares'!$B$237),"FOLHA DE PESSOAL",IF(X335='Tabelas auxiliares'!$A$237,"CUSTEIO",IF(X335='Tabelas auxiliares'!$A$236,"INVESTIMENTO","ERRO - VERIFICAR"))))</f>
        <v>CUSTEIO</v>
      </c>
      <c r="Z335" s="44">
        <v>992</v>
      </c>
      <c r="AA335" s="44">
        <v>992</v>
      </c>
    </row>
    <row r="336" spans="1:29" x14ac:dyDescent="0.25">
      <c r="A336" t="s">
        <v>2319</v>
      </c>
      <c r="B336" s="77" t="s">
        <v>2268</v>
      </c>
      <c r="C336" s="77" t="s">
        <v>2322</v>
      </c>
      <c r="D336" t="s">
        <v>88</v>
      </c>
      <c r="E336" t="s">
        <v>118</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t="s">
        <v>1582</v>
      </c>
      <c r="J336" t="s">
        <v>1583</v>
      </c>
      <c r="K336" t="s">
        <v>1590</v>
      </c>
      <c r="L336" t="s">
        <v>1588</v>
      </c>
      <c r="M336" t="s">
        <v>1589</v>
      </c>
      <c r="N336" t="s">
        <v>223</v>
      </c>
      <c r="O336" t="s">
        <v>224</v>
      </c>
      <c r="P336" t="s">
        <v>225</v>
      </c>
      <c r="Q336" t="s">
        <v>226</v>
      </c>
      <c r="R336" t="s">
        <v>222</v>
      </c>
      <c r="S336" t="s">
        <v>124</v>
      </c>
      <c r="T336" t="s">
        <v>218</v>
      </c>
      <c r="U336" t="s">
        <v>123</v>
      </c>
      <c r="V336" t="s">
        <v>2691</v>
      </c>
      <c r="W336" t="s">
        <v>2534</v>
      </c>
      <c r="X336" s="51" t="str">
        <f t="shared" si="5"/>
        <v>3</v>
      </c>
      <c r="Y336" s="51" t="str">
        <f>IF(T336="","",IF(AND(T336&lt;&gt;'Tabelas auxiliares'!$B$236,T336&lt;&gt;'Tabelas auxiliares'!$B$237),"FOLHA DE PESSOAL",IF(X336='Tabelas auxiliares'!$A$237,"CUSTEIO",IF(X336='Tabelas auxiliares'!$A$236,"INVESTIMENTO","ERRO - VERIFICAR"))))</f>
        <v>CUSTEIO</v>
      </c>
      <c r="Z336" s="44">
        <v>341</v>
      </c>
      <c r="AA336" s="44">
        <v>341</v>
      </c>
    </row>
    <row r="337" spans="1:29" x14ac:dyDescent="0.25">
      <c r="A337" t="s">
        <v>2319</v>
      </c>
      <c r="B337" s="77" t="s">
        <v>2268</v>
      </c>
      <c r="C337" s="77" t="s">
        <v>2322</v>
      </c>
      <c r="D337" t="s">
        <v>88</v>
      </c>
      <c r="E337" t="s">
        <v>118</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t="s">
        <v>698</v>
      </c>
      <c r="J337" t="s">
        <v>1024</v>
      </c>
      <c r="K337" t="s">
        <v>1591</v>
      </c>
      <c r="L337" t="s">
        <v>1026</v>
      </c>
      <c r="M337" t="s">
        <v>1027</v>
      </c>
      <c r="N337" t="s">
        <v>223</v>
      </c>
      <c r="O337" t="s">
        <v>224</v>
      </c>
      <c r="P337" t="s">
        <v>225</v>
      </c>
      <c r="Q337" t="s">
        <v>226</v>
      </c>
      <c r="R337" t="s">
        <v>222</v>
      </c>
      <c r="S337" t="s">
        <v>124</v>
      </c>
      <c r="T337" t="s">
        <v>218</v>
      </c>
      <c r="U337" t="s">
        <v>123</v>
      </c>
      <c r="V337" t="s">
        <v>2667</v>
      </c>
      <c r="W337" t="s">
        <v>2518</v>
      </c>
      <c r="X337" s="51" t="str">
        <f t="shared" si="5"/>
        <v>3</v>
      </c>
      <c r="Y337" s="51" t="str">
        <f>IF(T337="","",IF(AND(T337&lt;&gt;'Tabelas auxiliares'!$B$236,T337&lt;&gt;'Tabelas auxiliares'!$B$237),"FOLHA DE PESSOAL",IF(X337='Tabelas auxiliares'!$A$237,"CUSTEIO",IF(X337='Tabelas auxiliares'!$A$236,"INVESTIMENTO","ERRO - VERIFICAR"))))</f>
        <v>CUSTEIO</v>
      </c>
      <c r="Z337" s="44">
        <v>622.5</v>
      </c>
      <c r="AC337" s="44">
        <v>622.5</v>
      </c>
    </row>
    <row r="338" spans="1:29" x14ac:dyDescent="0.25">
      <c r="A338" t="s">
        <v>2319</v>
      </c>
      <c r="B338" s="77" t="s">
        <v>2271</v>
      </c>
      <c r="C338" s="77" t="s">
        <v>2322</v>
      </c>
      <c r="D338" t="s">
        <v>514</v>
      </c>
      <c r="E338" t="s">
        <v>118</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t="s">
        <v>1592</v>
      </c>
      <c r="J338" t="s">
        <v>1593</v>
      </c>
      <c r="K338" t="s">
        <v>1594</v>
      </c>
      <c r="L338" t="s">
        <v>1595</v>
      </c>
      <c r="M338" t="s">
        <v>1596</v>
      </c>
      <c r="N338" t="s">
        <v>280</v>
      </c>
      <c r="O338" t="s">
        <v>224</v>
      </c>
      <c r="P338" t="s">
        <v>281</v>
      </c>
      <c r="Q338" t="s">
        <v>226</v>
      </c>
      <c r="R338" t="s">
        <v>222</v>
      </c>
      <c r="S338" t="s">
        <v>124</v>
      </c>
      <c r="T338" t="s">
        <v>218</v>
      </c>
      <c r="U338" t="s">
        <v>135</v>
      </c>
      <c r="V338" t="s">
        <v>2694</v>
      </c>
      <c r="W338" t="s">
        <v>2536</v>
      </c>
      <c r="X338" s="51" t="str">
        <f t="shared" si="5"/>
        <v>4</v>
      </c>
      <c r="Y338" s="51" t="str">
        <f>IF(T338="","",IF(AND(T338&lt;&gt;'Tabelas auxiliares'!$B$236,T338&lt;&gt;'Tabelas auxiliares'!$B$237),"FOLHA DE PESSOAL",IF(X338='Tabelas auxiliares'!$A$237,"CUSTEIO",IF(X338='Tabelas auxiliares'!$A$236,"INVESTIMENTO","ERRO - VERIFICAR"))))</f>
        <v>INVESTIMENTO</v>
      </c>
      <c r="Z338" s="44">
        <v>1000000</v>
      </c>
      <c r="AC338" s="44">
        <v>1000000</v>
      </c>
    </row>
    <row r="339" spans="1:29" x14ac:dyDescent="0.25">
      <c r="A339" t="s">
        <v>2319</v>
      </c>
      <c r="B339" s="77" t="s">
        <v>2271</v>
      </c>
      <c r="C339" s="77" t="s">
        <v>2336</v>
      </c>
      <c r="D339" t="s">
        <v>514</v>
      </c>
      <c r="E339" t="s">
        <v>118</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t="s">
        <v>1597</v>
      </c>
      <c r="J339" t="s">
        <v>1598</v>
      </c>
      <c r="K339" t="s">
        <v>1599</v>
      </c>
      <c r="L339" t="s">
        <v>1600</v>
      </c>
      <c r="M339" t="s">
        <v>1596</v>
      </c>
      <c r="N339" t="s">
        <v>280</v>
      </c>
      <c r="O339" t="s">
        <v>224</v>
      </c>
      <c r="P339" t="s">
        <v>281</v>
      </c>
      <c r="Q339" t="s">
        <v>226</v>
      </c>
      <c r="R339" t="s">
        <v>222</v>
      </c>
      <c r="S339" t="s">
        <v>124</v>
      </c>
      <c r="T339" t="s">
        <v>218</v>
      </c>
      <c r="U339" t="s">
        <v>135</v>
      </c>
      <c r="V339" t="s">
        <v>2694</v>
      </c>
      <c r="W339" t="s">
        <v>2536</v>
      </c>
      <c r="X339" s="51" t="str">
        <f t="shared" si="5"/>
        <v>4</v>
      </c>
      <c r="Y339" s="51" t="str">
        <f>IF(T339="","",IF(AND(T339&lt;&gt;'Tabelas auxiliares'!$B$236,T339&lt;&gt;'Tabelas auxiliares'!$B$237),"FOLHA DE PESSOAL",IF(X339='Tabelas auxiliares'!$A$237,"CUSTEIO",IF(X339='Tabelas auxiliares'!$A$236,"INVESTIMENTO","ERRO - VERIFICAR"))))</f>
        <v>INVESTIMENTO</v>
      </c>
      <c r="Z339" s="44">
        <v>4866421.63</v>
      </c>
      <c r="AC339" s="44">
        <v>4866421.63</v>
      </c>
    </row>
    <row r="340" spans="1:29" x14ac:dyDescent="0.25">
      <c r="A340" t="s">
        <v>2319</v>
      </c>
      <c r="B340" s="77" t="s">
        <v>2271</v>
      </c>
      <c r="C340" s="77" t="s">
        <v>2336</v>
      </c>
      <c r="D340" t="s">
        <v>514</v>
      </c>
      <c r="E340" t="s">
        <v>118</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t="s">
        <v>1601</v>
      </c>
      <c r="J340" t="s">
        <v>1593</v>
      </c>
      <c r="K340" t="s">
        <v>1602</v>
      </c>
      <c r="L340" t="s">
        <v>1595</v>
      </c>
      <c r="M340" t="s">
        <v>1596</v>
      </c>
      <c r="N340" t="s">
        <v>280</v>
      </c>
      <c r="O340" t="s">
        <v>224</v>
      </c>
      <c r="P340" t="s">
        <v>281</v>
      </c>
      <c r="Q340" t="s">
        <v>226</v>
      </c>
      <c r="R340" t="s">
        <v>222</v>
      </c>
      <c r="S340" t="s">
        <v>124</v>
      </c>
      <c r="T340" t="s">
        <v>218</v>
      </c>
      <c r="U340" t="s">
        <v>135</v>
      </c>
      <c r="V340" t="s">
        <v>2694</v>
      </c>
      <c r="W340" t="s">
        <v>2536</v>
      </c>
      <c r="X340" s="51" t="str">
        <f t="shared" si="5"/>
        <v>4</v>
      </c>
      <c r="Y340" s="51" t="str">
        <f>IF(T340="","",IF(AND(T340&lt;&gt;'Tabelas auxiliares'!$B$236,T340&lt;&gt;'Tabelas auxiliares'!$B$237),"FOLHA DE PESSOAL",IF(X340='Tabelas auxiliares'!$A$237,"CUSTEIO",IF(X340='Tabelas auxiliares'!$A$236,"INVESTIMENTO","ERRO - VERIFICAR"))))</f>
        <v>INVESTIMENTO</v>
      </c>
      <c r="Z340" s="44">
        <v>240239.75</v>
      </c>
      <c r="AC340" s="44">
        <v>240239.75</v>
      </c>
    </row>
    <row r="341" spans="1:29" x14ac:dyDescent="0.25">
      <c r="A341" t="s">
        <v>2319</v>
      </c>
      <c r="B341" s="77" t="s">
        <v>2271</v>
      </c>
      <c r="C341" s="77" t="s">
        <v>2336</v>
      </c>
      <c r="D341" t="s">
        <v>514</v>
      </c>
      <c r="E341" t="s">
        <v>118</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t="s">
        <v>1010</v>
      </c>
      <c r="J341" t="s">
        <v>1593</v>
      </c>
      <c r="K341" t="s">
        <v>1603</v>
      </c>
      <c r="L341" t="s">
        <v>1595</v>
      </c>
      <c r="M341" t="s">
        <v>1596</v>
      </c>
      <c r="N341" t="s">
        <v>280</v>
      </c>
      <c r="O341" t="s">
        <v>224</v>
      </c>
      <c r="P341" t="s">
        <v>281</v>
      </c>
      <c r="Q341" t="s">
        <v>226</v>
      </c>
      <c r="R341" t="s">
        <v>222</v>
      </c>
      <c r="S341" t="s">
        <v>227</v>
      </c>
      <c r="T341" t="s">
        <v>218</v>
      </c>
      <c r="U341" t="s">
        <v>135</v>
      </c>
      <c r="V341" t="s">
        <v>2694</v>
      </c>
      <c r="W341" t="s">
        <v>2536</v>
      </c>
      <c r="X341" s="51" t="str">
        <f t="shared" si="5"/>
        <v>4</v>
      </c>
      <c r="Y341" s="51" t="str">
        <f>IF(T341="","",IF(AND(T341&lt;&gt;'Tabelas auxiliares'!$B$236,T341&lt;&gt;'Tabelas auxiliares'!$B$237),"FOLHA DE PESSOAL",IF(X341='Tabelas auxiliares'!$A$237,"CUSTEIO",IF(X341='Tabelas auxiliares'!$A$236,"INVESTIMENTO","ERRO - VERIFICAR"))))</f>
        <v>INVESTIMENTO</v>
      </c>
      <c r="Z341" s="44">
        <v>38875.040000000001</v>
      </c>
      <c r="AC341" s="44">
        <v>38875.040000000001</v>
      </c>
    </row>
    <row r="342" spans="1:29" x14ac:dyDescent="0.25">
      <c r="A342" t="s">
        <v>2319</v>
      </c>
      <c r="B342" s="77" t="s">
        <v>2271</v>
      </c>
      <c r="C342" s="77" t="s">
        <v>2336</v>
      </c>
      <c r="D342" t="s">
        <v>514</v>
      </c>
      <c r="E342" t="s">
        <v>118</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t="s">
        <v>587</v>
      </c>
      <c r="J342" t="s">
        <v>1593</v>
      </c>
      <c r="K342" t="s">
        <v>1604</v>
      </c>
      <c r="L342" t="s">
        <v>1595</v>
      </c>
      <c r="M342" t="s">
        <v>1596</v>
      </c>
      <c r="N342" t="s">
        <v>280</v>
      </c>
      <c r="O342" t="s">
        <v>224</v>
      </c>
      <c r="P342" t="s">
        <v>281</v>
      </c>
      <c r="Q342" t="s">
        <v>226</v>
      </c>
      <c r="R342" t="s">
        <v>222</v>
      </c>
      <c r="S342" t="s">
        <v>124</v>
      </c>
      <c r="T342" t="s">
        <v>218</v>
      </c>
      <c r="U342" t="s">
        <v>135</v>
      </c>
      <c r="V342" t="s">
        <v>2694</v>
      </c>
      <c r="W342" t="s">
        <v>2536</v>
      </c>
      <c r="X342" s="51" t="str">
        <f t="shared" si="5"/>
        <v>4</v>
      </c>
      <c r="Y342" s="51" t="str">
        <f>IF(T342="","",IF(AND(T342&lt;&gt;'Tabelas auxiliares'!$B$236,T342&lt;&gt;'Tabelas auxiliares'!$B$237),"FOLHA DE PESSOAL",IF(X342='Tabelas auxiliares'!$A$237,"CUSTEIO",IF(X342='Tabelas auxiliares'!$A$236,"INVESTIMENTO","ERRO - VERIFICAR"))))</f>
        <v>INVESTIMENTO</v>
      </c>
      <c r="Z342" s="44">
        <v>526297.69999999995</v>
      </c>
      <c r="AA342" s="44">
        <v>341133.05</v>
      </c>
      <c r="AC342" s="44">
        <v>185164.65</v>
      </c>
    </row>
    <row r="343" spans="1:29" x14ac:dyDescent="0.25">
      <c r="A343" t="s">
        <v>2319</v>
      </c>
      <c r="B343" s="77" t="s">
        <v>2271</v>
      </c>
      <c r="C343" s="77" t="s">
        <v>2336</v>
      </c>
      <c r="D343" t="s">
        <v>514</v>
      </c>
      <c r="E343" t="s">
        <v>118</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t="s">
        <v>944</v>
      </c>
      <c r="J343" t="s">
        <v>1593</v>
      </c>
      <c r="K343" t="s">
        <v>1605</v>
      </c>
      <c r="L343" t="s">
        <v>1595</v>
      </c>
      <c r="M343" t="s">
        <v>1596</v>
      </c>
      <c r="N343" t="s">
        <v>280</v>
      </c>
      <c r="O343" t="s">
        <v>224</v>
      </c>
      <c r="P343" t="s">
        <v>281</v>
      </c>
      <c r="Q343" t="s">
        <v>226</v>
      </c>
      <c r="R343" t="s">
        <v>222</v>
      </c>
      <c r="S343" t="s">
        <v>124</v>
      </c>
      <c r="T343" t="s">
        <v>218</v>
      </c>
      <c r="U343" t="s">
        <v>135</v>
      </c>
      <c r="V343" t="s">
        <v>2694</v>
      </c>
      <c r="W343" t="s">
        <v>2536</v>
      </c>
      <c r="X343" s="51" t="str">
        <f t="shared" si="5"/>
        <v>4</v>
      </c>
      <c r="Y343" s="51" t="str">
        <f>IF(T343="","",IF(AND(T343&lt;&gt;'Tabelas auxiliares'!$B$236,T343&lt;&gt;'Tabelas auxiliares'!$B$237),"FOLHA DE PESSOAL",IF(X343='Tabelas auxiliares'!$A$237,"CUSTEIO",IF(X343='Tabelas auxiliares'!$A$236,"INVESTIMENTO","ERRO - VERIFICAR"))))</f>
        <v>INVESTIMENTO</v>
      </c>
      <c r="Z343" s="44">
        <v>399682.98</v>
      </c>
      <c r="AA343" s="44">
        <v>399682.98</v>
      </c>
    </row>
    <row r="344" spans="1:29" x14ac:dyDescent="0.25">
      <c r="A344" t="s">
        <v>2319</v>
      </c>
      <c r="B344" s="77" t="s">
        <v>2271</v>
      </c>
      <c r="C344" s="77" t="s">
        <v>2336</v>
      </c>
      <c r="D344" t="s">
        <v>514</v>
      </c>
      <c r="E344" t="s">
        <v>118</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t="s">
        <v>610</v>
      </c>
      <c r="J344" t="s">
        <v>1593</v>
      </c>
      <c r="K344" t="s">
        <v>1606</v>
      </c>
      <c r="L344" t="s">
        <v>1595</v>
      </c>
      <c r="M344" t="s">
        <v>1596</v>
      </c>
      <c r="N344" t="s">
        <v>280</v>
      </c>
      <c r="O344" t="s">
        <v>224</v>
      </c>
      <c r="P344" t="s">
        <v>281</v>
      </c>
      <c r="Q344" t="s">
        <v>226</v>
      </c>
      <c r="R344" t="s">
        <v>222</v>
      </c>
      <c r="S344" t="s">
        <v>124</v>
      </c>
      <c r="T344" t="s">
        <v>218</v>
      </c>
      <c r="U344" t="s">
        <v>135</v>
      </c>
      <c r="V344" t="s">
        <v>2694</v>
      </c>
      <c r="W344" t="s">
        <v>2536</v>
      </c>
      <c r="X344" s="51" t="str">
        <f t="shared" si="5"/>
        <v>4</v>
      </c>
      <c r="Y344" s="51" t="str">
        <f>IF(T344="","",IF(AND(T344&lt;&gt;'Tabelas auxiliares'!$B$236,T344&lt;&gt;'Tabelas auxiliares'!$B$237),"FOLHA DE PESSOAL",IF(X344='Tabelas auxiliares'!$A$237,"CUSTEIO",IF(X344='Tabelas auxiliares'!$A$236,"INVESTIMENTO","ERRO - VERIFICAR"))))</f>
        <v>INVESTIMENTO</v>
      </c>
      <c r="Z344" s="44">
        <v>7364.77</v>
      </c>
      <c r="AA344" s="44">
        <v>7364.77</v>
      </c>
    </row>
    <row r="345" spans="1:29" x14ac:dyDescent="0.25">
      <c r="A345" t="s">
        <v>2319</v>
      </c>
      <c r="B345" s="77" t="s">
        <v>2271</v>
      </c>
      <c r="C345" s="77" t="s">
        <v>2336</v>
      </c>
      <c r="D345" t="s">
        <v>514</v>
      </c>
      <c r="E345" t="s">
        <v>118</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t="s">
        <v>610</v>
      </c>
      <c r="J345" t="s">
        <v>1593</v>
      </c>
      <c r="K345" t="s">
        <v>1607</v>
      </c>
      <c r="L345" t="s">
        <v>1595</v>
      </c>
      <c r="M345" t="s">
        <v>1596</v>
      </c>
      <c r="N345" t="s">
        <v>223</v>
      </c>
      <c r="O345" t="s">
        <v>224</v>
      </c>
      <c r="P345" t="s">
        <v>225</v>
      </c>
      <c r="Q345" t="s">
        <v>226</v>
      </c>
      <c r="R345" t="s">
        <v>222</v>
      </c>
      <c r="S345" t="s">
        <v>227</v>
      </c>
      <c r="T345" t="s">
        <v>218</v>
      </c>
      <c r="U345" t="s">
        <v>123</v>
      </c>
      <c r="V345" t="s">
        <v>2694</v>
      </c>
      <c r="W345" t="s">
        <v>2536</v>
      </c>
      <c r="X345" s="51" t="str">
        <f t="shared" si="5"/>
        <v>4</v>
      </c>
      <c r="Y345" s="51" t="str">
        <f>IF(T345="","",IF(AND(T345&lt;&gt;'Tabelas auxiliares'!$B$236,T345&lt;&gt;'Tabelas auxiliares'!$B$237),"FOLHA DE PESSOAL",IF(X345='Tabelas auxiliares'!$A$237,"CUSTEIO",IF(X345='Tabelas auxiliares'!$A$236,"INVESTIMENTO","ERRO - VERIFICAR"))))</f>
        <v>INVESTIMENTO</v>
      </c>
      <c r="Z345" s="44">
        <v>20382.78</v>
      </c>
      <c r="AA345" s="44">
        <v>20382.78</v>
      </c>
    </row>
    <row r="346" spans="1:29" x14ac:dyDescent="0.25">
      <c r="A346" t="s">
        <v>2319</v>
      </c>
      <c r="B346" s="77" t="s">
        <v>2273</v>
      </c>
      <c r="C346" s="77" t="s">
        <v>2322</v>
      </c>
      <c r="D346" t="s">
        <v>205</v>
      </c>
      <c r="E346" t="s">
        <v>118</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t="s">
        <v>1608</v>
      </c>
      <c r="J346" t="s">
        <v>1538</v>
      </c>
      <c r="K346" t="s">
        <v>1609</v>
      </c>
      <c r="L346" t="s">
        <v>1540</v>
      </c>
      <c r="M346" t="s">
        <v>1541</v>
      </c>
      <c r="N346" t="s">
        <v>280</v>
      </c>
      <c r="O346" t="s">
        <v>224</v>
      </c>
      <c r="P346" t="s">
        <v>281</v>
      </c>
      <c r="Q346" t="s">
        <v>226</v>
      </c>
      <c r="R346" t="s">
        <v>222</v>
      </c>
      <c r="S346" t="s">
        <v>124</v>
      </c>
      <c r="T346" t="s">
        <v>218</v>
      </c>
      <c r="U346" t="s">
        <v>135</v>
      </c>
      <c r="V346" t="s">
        <v>2695</v>
      </c>
      <c r="W346" t="s">
        <v>2537</v>
      </c>
      <c r="X346" s="51" t="str">
        <f t="shared" si="5"/>
        <v>4</v>
      </c>
      <c r="Y346" s="51" t="str">
        <f>IF(T346="","",IF(AND(T346&lt;&gt;'Tabelas auxiliares'!$B$236,T346&lt;&gt;'Tabelas auxiliares'!$B$237),"FOLHA DE PESSOAL",IF(X346='Tabelas auxiliares'!$A$237,"CUSTEIO",IF(X346='Tabelas auxiliares'!$A$236,"INVESTIMENTO","ERRO - VERIFICAR"))))</f>
        <v>INVESTIMENTO</v>
      </c>
      <c r="Z346" s="44">
        <v>4000</v>
      </c>
      <c r="AA346" s="44">
        <v>4000</v>
      </c>
    </row>
    <row r="347" spans="1:29" x14ac:dyDescent="0.25">
      <c r="A347" t="s">
        <v>2319</v>
      </c>
      <c r="B347" s="77" t="s">
        <v>2275</v>
      </c>
      <c r="C347" s="77" t="s">
        <v>2322</v>
      </c>
      <c r="D347" t="s">
        <v>35</v>
      </c>
      <c r="E347" t="s">
        <v>118</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t="s">
        <v>626</v>
      </c>
      <c r="J347" t="s">
        <v>1610</v>
      </c>
      <c r="K347" t="s">
        <v>1611</v>
      </c>
      <c r="L347" t="s">
        <v>1612</v>
      </c>
      <c r="M347" t="s">
        <v>1613</v>
      </c>
      <c r="N347" t="s">
        <v>223</v>
      </c>
      <c r="O347" t="s">
        <v>224</v>
      </c>
      <c r="P347" t="s">
        <v>225</v>
      </c>
      <c r="Q347" t="s">
        <v>226</v>
      </c>
      <c r="R347" t="s">
        <v>222</v>
      </c>
      <c r="S347" t="s">
        <v>124</v>
      </c>
      <c r="T347" t="s">
        <v>218</v>
      </c>
      <c r="U347" t="s">
        <v>123</v>
      </c>
      <c r="V347" t="s">
        <v>2629</v>
      </c>
      <c r="W347" t="s">
        <v>2486</v>
      </c>
      <c r="X347" s="51" t="str">
        <f t="shared" si="5"/>
        <v>3</v>
      </c>
      <c r="Y347" s="51" t="str">
        <f>IF(T347="","",IF(AND(T347&lt;&gt;'Tabelas auxiliares'!$B$236,T347&lt;&gt;'Tabelas auxiliares'!$B$237),"FOLHA DE PESSOAL",IF(X347='Tabelas auxiliares'!$A$237,"CUSTEIO",IF(X347='Tabelas auxiliares'!$A$236,"INVESTIMENTO","ERRO - VERIFICAR"))))</f>
        <v>CUSTEIO</v>
      </c>
      <c r="Z347" s="44">
        <v>24165.29</v>
      </c>
      <c r="AA347" s="44">
        <v>24165.29</v>
      </c>
    </row>
    <row r="348" spans="1:29" x14ac:dyDescent="0.25">
      <c r="A348" t="s">
        <v>2319</v>
      </c>
      <c r="B348" s="77" t="s">
        <v>2275</v>
      </c>
      <c r="C348" s="77" t="s">
        <v>2322</v>
      </c>
      <c r="D348" t="s">
        <v>35</v>
      </c>
      <c r="E348" t="s">
        <v>118</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t="s">
        <v>1100</v>
      </c>
      <c r="J348" t="s">
        <v>429</v>
      </c>
      <c r="K348" t="s">
        <v>1614</v>
      </c>
      <c r="L348" t="s">
        <v>431</v>
      </c>
      <c r="M348" t="s">
        <v>432</v>
      </c>
      <c r="N348" t="s">
        <v>223</v>
      </c>
      <c r="O348" t="s">
        <v>224</v>
      </c>
      <c r="P348" t="s">
        <v>225</v>
      </c>
      <c r="Q348" t="s">
        <v>226</v>
      </c>
      <c r="R348" t="s">
        <v>222</v>
      </c>
      <c r="S348" t="s">
        <v>124</v>
      </c>
      <c r="T348" t="s">
        <v>218</v>
      </c>
      <c r="U348" t="s">
        <v>123</v>
      </c>
      <c r="V348" t="s">
        <v>2629</v>
      </c>
      <c r="W348" t="s">
        <v>2486</v>
      </c>
      <c r="X348" s="51" t="str">
        <f t="shared" si="5"/>
        <v>3</v>
      </c>
      <c r="Y348" s="51" t="str">
        <f>IF(T348="","",IF(AND(T348&lt;&gt;'Tabelas auxiliares'!$B$236,T348&lt;&gt;'Tabelas auxiliares'!$B$237),"FOLHA DE PESSOAL",IF(X348='Tabelas auxiliares'!$A$237,"CUSTEIO",IF(X348='Tabelas auxiliares'!$A$236,"INVESTIMENTO","ERRO - VERIFICAR"))))</f>
        <v>CUSTEIO</v>
      </c>
      <c r="Z348" s="44">
        <v>80632.149999999994</v>
      </c>
      <c r="AB348" s="44">
        <v>2205.75</v>
      </c>
      <c r="AC348" s="44">
        <v>78426.399999999994</v>
      </c>
    </row>
    <row r="349" spans="1:29" x14ac:dyDescent="0.25">
      <c r="A349" t="s">
        <v>2319</v>
      </c>
      <c r="B349" s="77" t="s">
        <v>2275</v>
      </c>
      <c r="C349" s="77" t="s">
        <v>2322</v>
      </c>
      <c r="D349" t="s">
        <v>69</v>
      </c>
      <c r="E349" t="s">
        <v>118</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t="s">
        <v>747</v>
      </c>
      <c r="J349" t="s">
        <v>1615</v>
      </c>
      <c r="K349" t="s">
        <v>1616</v>
      </c>
      <c r="L349" t="s">
        <v>1617</v>
      </c>
      <c r="M349" t="s">
        <v>1618</v>
      </c>
      <c r="N349" t="s">
        <v>223</v>
      </c>
      <c r="O349" t="s">
        <v>224</v>
      </c>
      <c r="P349" t="s">
        <v>225</v>
      </c>
      <c r="Q349" t="s">
        <v>226</v>
      </c>
      <c r="R349" t="s">
        <v>222</v>
      </c>
      <c r="S349" t="s">
        <v>227</v>
      </c>
      <c r="T349" t="s">
        <v>218</v>
      </c>
      <c r="U349" t="s">
        <v>123</v>
      </c>
      <c r="V349" t="s">
        <v>2629</v>
      </c>
      <c r="W349" t="s">
        <v>2486</v>
      </c>
      <c r="X349" s="51" t="str">
        <f t="shared" si="5"/>
        <v>3</v>
      </c>
      <c r="Y349" s="51" t="str">
        <f>IF(T349="","",IF(AND(T349&lt;&gt;'Tabelas auxiliares'!$B$236,T349&lt;&gt;'Tabelas auxiliares'!$B$237),"FOLHA DE PESSOAL",IF(X349='Tabelas auxiliares'!$A$237,"CUSTEIO",IF(X349='Tabelas auxiliares'!$A$236,"INVESTIMENTO","ERRO - VERIFICAR"))))</f>
        <v>CUSTEIO</v>
      </c>
      <c r="Z349" s="44">
        <v>1645.67</v>
      </c>
      <c r="AA349" s="44">
        <v>1645.67</v>
      </c>
    </row>
    <row r="350" spans="1:29" x14ac:dyDescent="0.25">
      <c r="A350" t="s">
        <v>2319</v>
      </c>
      <c r="B350" s="77" t="s">
        <v>2275</v>
      </c>
      <c r="C350" s="77" t="s">
        <v>2322</v>
      </c>
      <c r="D350" t="s">
        <v>69</v>
      </c>
      <c r="E350" t="s">
        <v>118</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t="s">
        <v>1119</v>
      </c>
      <c r="J350" t="s">
        <v>1619</v>
      </c>
      <c r="K350" t="s">
        <v>1620</v>
      </c>
      <c r="L350" t="s">
        <v>1621</v>
      </c>
      <c r="M350" t="s">
        <v>1622</v>
      </c>
      <c r="N350" t="s">
        <v>223</v>
      </c>
      <c r="O350" t="s">
        <v>224</v>
      </c>
      <c r="P350" t="s">
        <v>225</v>
      </c>
      <c r="Q350" t="s">
        <v>226</v>
      </c>
      <c r="R350" t="s">
        <v>222</v>
      </c>
      <c r="S350" t="s">
        <v>124</v>
      </c>
      <c r="T350" t="s">
        <v>218</v>
      </c>
      <c r="U350" t="s">
        <v>123</v>
      </c>
      <c r="V350" t="s">
        <v>2629</v>
      </c>
      <c r="W350" t="s">
        <v>2486</v>
      </c>
      <c r="X350" s="51" t="str">
        <f t="shared" si="5"/>
        <v>3</v>
      </c>
      <c r="Y350" s="51" t="str">
        <f>IF(T350="","",IF(AND(T350&lt;&gt;'Tabelas auxiliares'!$B$236,T350&lt;&gt;'Tabelas auxiliares'!$B$237),"FOLHA DE PESSOAL",IF(X350='Tabelas auxiliares'!$A$237,"CUSTEIO",IF(X350='Tabelas auxiliares'!$A$236,"INVESTIMENTO","ERRO - VERIFICAR"))))</f>
        <v>CUSTEIO</v>
      </c>
      <c r="Z350" s="44">
        <v>921168.08</v>
      </c>
      <c r="AA350" s="44">
        <v>334274.65000000002</v>
      </c>
      <c r="AB350" s="44">
        <v>19642.47</v>
      </c>
      <c r="AC350" s="44">
        <v>567250.96</v>
      </c>
    </row>
    <row r="351" spans="1:29" x14ac:dyDescent="0.25">
      <c r="A351" t="s">
        <v>2319</v>
      </c>
      <c r="B351" s="77" t="s">
        <v>2275</v>
      </c>
      <c r="C351" s="77" t="s">
        <v>2322</v>
      </c>
      <c r="D351" t="s">
        <v>69</v>
      </c>
      <c r="E351" t="s">
        <v>118</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t="s">
        <v>1623</v>
      </c>
      <c r="J351" t="s">
        <v>1619</v>
      </c>
      <c r="K351" t="s">
        <v>1624</v>
      </c>
      <c r="L351" t="s">
        <v>1621</v>
      </c>
      <c r="M351" t="s">
        <v>1622</v>
      </c>
      <c r="N351" t="s">
        <v>223</v>
      </c>
      <c r="O351" t="s">
        <v>224</v>
      </c>
      <c r="P351" t="s">
        <v>225</v>
      </c>
      <c r="Q351" t="s">
        <v>226</v>
      </c>
      <c r="R351" t="s">
        <v>222</v>
      </c>
      <c r="S351" t="s">
        <v>227</v>
      </c>
      <c r="T351" t="s">
        <v>218</v>
      </c>
      <c r="U351" t="s">
        <v>123</v>
      </c>
      <c r="V351" t="s">
        <v>2629</v>
      </c>
      <c r="W351" t="s">
        <v>2486</v>
      </c>
      <c r="X351" s="51" t="str">
        <f t="shared" si="5"/>
        <v>3</v>
      </c>
      <c r="Y351" s="51" t="str">
        <f>IF(T351="","",IF(AND(T351&lt;&gt;'Tabelas auxiliares'!$B$236,T351&lt;&gt;'Tabelas auxiliares'!$B$237),"FOLHA DE PESSOAL",IF(X351='Tabelas auxiliares'!$A$237,"CUSTEIO",IF(X351='Tabelas auxiliares'!$A$236,"INVESTIMENTO","ERRO - VERIFICAR"))))</f>
        <v>CUSTEIO</v>
      </c>
      <c r="Z351" s="44">
        <v>19023.61</v>
      </c>
      <c r="AA351" s="44">
        <v>19023.61</v>
      </c>
    </row>
    <row r="352" spans="1:29" x14ac:dyDescent="0.25">
      <c r="A352" t="s">
        <v>2319</v>
      </c>
      <c r="B352" s="77" t="s">
        <v>2278</v>
      </c>
      <c r="C352" s="77" t="s">
        <v>2322</v>
      </c>
      <c r="D352" t="s">
        <v>69</v>
      </c>
      <c r="E352" t="s">
        <v>118</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t="s">
        <v>1625</v>
      </c>
      <c r="J352" t="s">
        <v>1626</v>
      </c>
      <c r="K352" t="s">
        <v>1627</v>
      </c>
      <c r="L352" t="s">
        <v>1628</v>
      </c>
      <c r="M352" t="s">
        <v>1629</v>
      </c>
      <c r="N352" t="s">
        <v>223</v>
      </c>
      <c r="O352" t="s">
        <v>224</v>
      </c>
      <c r="P352" t="s">
        <v>225</v>
      </c>
      <c r="Q352" t="s">
        <v>226</v>
      </c>
      <c r="R352" t="s">
        <v>222</v>
      </c>
      <c r="S352" t="s">
        <v>124</v>
      </c>
      <c r="T352" t="s">
        <v>218</v>
      </c>
      <c r="U352" t="s">
        <v>123</v>
      </c>
      <c r="V352" t="s">
        <v>2696</v>
      </c>
      <c r="W352" t="s">
        <v>2538</v>
      </c>
      <c r="X352" s="51" t="str">
        <f t="shared" si="5"/>
        <v>3</v>
      </c>
      <c r="Y352" s="51" t="str">
        <f>IF(T352="","",IF(AND(T352&lt;&gt;'Tabelas auxiliares'!$B$236,T352&lt;&gt;'Tabelas auxiliares'!$B$237),"FOLHA DE PESSOAL",IF(X352='Tabelas auxiliares'!$A$237,"CUSTEIO",IF(X352='Tabelas auxiliares'!$A$236,"INVESTIMENTO","ERRO - VERIFICAR"))))</f>
        <v>CUSTEIO</v>
      </c>
      <c r="Z352" s="44">
        <v>22214.29</v>
      </c>
      <c r="AA352" s="44">
        <v>22214.29</v>
      </c>
    </row>
    <row r="353" spans="1:29" x14ac:dyDescent="0.25">
      <c r="A353" t="s">
        <v>2319</v>
      </c>
      <c r="B353" s="77" t="s">
        <v>2278</v>
      </c>
      <c r="C353" s="77" t="s">
        <v>2322</v>
      </c>
      <c r="D353" t="s">
        <v>69</v>
      </c>
      <c r="E353" t="s">
        <v>118</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t="s">
        <v>871</v>
      </c>
      <c r="J353" t="s">
        <v>1630</v>
      </c>
      <c r="K353" t="s">
        <v>1631</v>
      </c>
      <c r="L353" t="s">
        <v>1632</v>
      </c>
      <c r="M353" t="s">
        <v>1633</v>
      </c>
      <c r="N353" t="s">
        <v>223</v>
      </c>
      <c r="O353" t="s">
        <v>224</v>
      </c>
      <c r="P353" t="s">
        <v>225</v>
      </c>
      <c r="Q353" t="s">
        <v>226</v>
      </c>
      <c r="R353" t="s">
        <v>222</v>
      </c>
      <c r="S353" t="s">
        <v>124</v>
      </c>
      <c r="T353" t="s">
        <v>218</v>
      </c>
      <c r="U353" t="s">
        <v>123</v>
      </c>
      <c r="V353" t="s">
        <v>2696</v>
      </c>
      <c r="W353" t="s">
        <v>2538</v>
      </c>
      <c r="X353" s="51" t="str">
        <f t="shared" si="5"/>
        <v>3</v>
      </c>
      <c r="Y353" s="51" t="str">
        <f>IF(T353="","",IF(AND(T353&lt;&gt;'Tabelas auxiliares'!$B$236,T353&lt;&gt;'Tabelas auxiliares'!$B$237),"FOLHA DE PESSOAL",IF(X353='Tabelas auxiliares'!$A$237,"CUSTEIO",IF(X353='Tabelas auxiliares'!$A$236,"INVESTIMENTO","ERRO - VERIFICAR"))))</f>
        <v>CUSTEIO</v>
      </c>
      <c r="Z353" s="44">
        <v>273124.84000000003</v>
      </c>
      <c r="AA353" s="44">
        <v>273124.84000000003</v>
      </c>
    </row>
    <row r="354" spans="1:29" x14ac:dyDescent="0.25">
      <c r="A354" t="s">
        <v>2319</v>
      </c>
      <c r="B354" s="77" t="s">
        <v>2278</v>
      </c>
      <c r="C354" s="77" t="s">
        <v>2322</v>
      </c>
      <c r="D354" t="s">
        <v>69</v>
      </c>
      <c r="E354" t="s">
        <v>118</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t="s">
        <v>1574</v>
      </c>
      <c r="J354" t="s">
        <v>1634</v>
      </c>
      <c r="K354" t="s">
        <v>1635</v>
      </c>
      <c r="L354" t="s">
        <v>1636</v>
      </c>
      <c r="M354" t="s">
        <v>1637</v>
      </c>
      <c r="N354" t="s">
        <v>223</v>
      </c>
      <c r="O354" t="s">
        <v>224</v>
      </c>
      <c r="P354" t="s">
        <v>225</v>
      </c>
      <c r="Q354" t="s">
        <v>226</v>
      </c>
      <c r="R354" t="s">
        <v>222</v>
      </c>
      <c r="S354" t="s">
        <v>124</v>
      </c>
      <c r="T354" t="s">
        <v>218</v>
      </c>
      <c r="U354" t="s">
        <v>123</v>
      </c>
      <c r="V354" t="s">
        <v>2696</v>
      </c>
      <c r="W354" t="s">
        <v>2538</v>
      </c>
      <c r="X354" s="51" t="str">
        <f t="shared" si="5"/>
        <v>3</v>
      </c>
      <c r="Y354" s="51" t="str">
        <f>IF(T354="","",IF(AND(T354&lt;&gt;'Tabelas auxiliares'!$B$236,T354&lt;&gt;'Tabelas auxiliares'!$B$237),"FOLHA DE PESSOAL",IF(X354='Tabelas auxiliares'!$A$237,"CUSTEIO",IF(X354='Tabelas auxiliares'!$A$236,"INVESTIMENTO","ERRO - VERIFICAR"))))</f>
        <v>CUSTEIO</v>
      </c>
      <c r="Z354" s="44">
        <v>924864.89</v>
      </c>
      <c r="AA354" s="44">
        <v>15553.97</v>
      </c>
      <c r="AB354" s="44">
        <v>303135.38</v>
      </c>
      <c r="AC354" s="44">
        <v>606175.54</v>
      </c>
    </row>
    <row r="355" spans="1:29" x14ac:dyDescent="0.25">
      <c r="A355" t="s">
        <v>2319</v>
      </c>
      <c r="B355" s="77" t="s">
        <v>2278</v>
      </c>
      <c r="C355" s="77" t="s">
        <v>2322</v>
      </c>
      <c r="D355" t="s">
        <v>69</v>
      </c>
      <c r="E355" t="s">
        <v>118</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t="s">
        <v>1638</v>
      </c>
      <c r="J355" t="s">
        <v>1639</v>
      </c>
      <c r="K355" t="s">
        <v>1640</v>
      </c>
      <c r="L355" t="s">
        <v>1641</v>
      </c>
      <c r="M355" t="s">
        <v>1642</v>
      </c>
      <c r="N355" t="s">
        <v>223</v>
      </c>
      <c r="O355" t="s">
        <v>224</v>
      </c>
      <c r="P355" t="s">
        <v>225</v>
      </c>
      <c r="Q355" t="s">
        <v>226</v>
      </c>
      <c r="R355" t="s">
        <v>222</v>
      </c>
      <c r="S355" t="s">
        <v>124</v>
      </c>
      <c r="T355" t="s">
        <v>218</v>
      </c>
      <c r="U355" t="s">
        <v>123</v>
      </c>
      <c r="V355" t="s">
        <v>2696</v>
      </c>
      <c r="W355" t="s">
        <v>2538</v>
      </c>
      <c r="X355" s="51" t="str">
        <f t="shared" si="5"/>
        <v>3</v>
      </c>
      <c r="Y355" s="51" t="str">
        <f>IF(T355="","",IF(AND(T355&lt;&gt;'Tabelas auxiliares'!$B$236,T355&lt;&gt;'Tabelas auxiliares'!$B$237),"FOLHA DE PESSOAL",IF(X355='Tabelas auxiliares'!$A$237,"CUSTEIO",IF(X355='Tabelas auxiliares'!$A$236,"INVESTIMENTO","ERRO - VERIFICAR"))))</f>
        <v>CUSTEIO</v>
      </c>
      <c r="Z355" s="44">
        <v>148865.38</v>
      </c>
      <c r="AA355" s="44">
        <v>148865.38</v>
      </c>
    </row>
    <row r="356" spans="1:29" x14ac:dyDescent="0.25">
      <c r="A356" t="s">
        <v>2319</v>
      </c>
      <c r="B356" s="77" t="s">
        <v>2278</v>
      </c>
      <c r="C356" s="77" t="s">
        <v>2322</v>
      </c>
      <c r="D356" t="s">
        <v>69</v>
      </c>
      <c r="E356" t="s">
        <v>118</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t="s">
        <v>944</v>
      </c>
      <c r="J356" t="s">
        <v>1634</v>
      </c>
      <c r="K356" t="s">
        <v>1643</v>
      </c>
      <c r="L356" t="s">
        <v>1636</v>
      </c>
      <c r="M356" t="s">
        <v>1637</v>
      </c>
      <c r="N356" t="s">
        <v>223</v>
      </c>
      <c r="O356" t="s">
        <v>224</v>
      </c>
      <c r="P356" t="s">
        <v>225</v>
      </c>
      <c r="Q356" t="s">
        <v>226</v>
      </c>
      <c r="R356" t="s">
        <v>222</v>
      </c>
      <c r="S356" t="s">
        <v>227</v>
      </c>
      <c r="T356" t="s">
        <v>218</v>
      </c>
      <c r="U356" t="s">
        <v>123</v>
      </c>
      <c r="V356" t="s">
        <v>2696</v>
      </c>
      <c r="W356" t="s">
        <v>2538</v>
      </c>
      <c r="X356" s="51" t="str">
        <f t="shared" si="5"/>
        <v>3</v>
      </c>
      <c r="Y356" s="51" t="str">
        <f>IF(T356="","",IF(AND(T356&lt;&gt;'Tabelas auxiliares'!$B$236,T356&lt;&gt;'Tabelas auxiliares'!$B$237),"FOLHA DE PESSOAL",IF(X356='Tabelas auxiliares'!$A$237,"CUSTEIO",IF(X356='Tabelas auxiliares'!$A$236,"INVESTIMENTO","ERRO - VERIFICAR"))))</f>
        <v>CUSTEIO</v>
      </c>
      <c r="Z356" s="44">
        <v>22701.119999999999</v>
      </c>
      <c r="AA356" s="44">
        <v>22701.119999999999</v>
      </c>
    </row>
    <row r="357" spans="1:29" x14ac:dyDescent="0.25">
      <c r="A357" t="s">
        <v>2319</v>
      </c>
      <c r="B357" s="77" t="s">
        <v>2281</v>
      </c>
      <c r="C357" s="77" t="s">
        <v>2322</v>
      </c>
      <c r="D357" t="s">
        <v>41</v>
      </c>
      <c r="E357" t="s">
        <v>118</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t="s">
        <v>587</v>
      </c>
      <c r="J357" t="s">
        <v>1644</v>
      </c>
      <c r="K357" t="s">
        <v>1645</v>
      </c>
      <c r="L357" t="s">
        <v>1646</v>
      </c>
      <c r="M357" t="s">
        <v>1647</v>
      </c>
      <c r="N357" t="s">
        <v>223</v>
      </c>
      <c r="O357" t="s">
        <v>224</v>
      </c>
      <c r="P357" t="s">
        <v>225</v>
      </c>
      <c r="Q357" t="s">
        <v>226</v>
      </c>
      <c r="R357" t="s">
        <v>222</v>
      </c>
      <c r="S357" t="s">
        <v>124</v>
      </c>
      <c r="T357" t="s">
        <v>218</v>
      </c>
      <c r="U357" t="s">
        <v>123</v>
      </c>
      <c r="V357" t="s">
        <v>2697</v>
      </c>
      <c r="W357" t="s">
        <v>2539</v>
      </c>
      <c r="X357" s="51" t="str">
        <f t="shared" si="5"/>
        <v>3</v>
      </c>
      <c r="Y357" s="51" t="str">
        <f>IF(T357="","",IF(AND(T357&lt;&gt;'Tabelas auxiliares'!$B$236,T357&lt;&gt;'Tabelas auxiliares'!$B$237),"FOLHA DE PESSOAL",IF(X357='Tabelas auxiliares'!$A$237,"CUSTEIO",IF(X357='Tabelas auxiliares'!$A$236,"INVESTIMENTO","ERRO - VERIFICAR"))))</f>
        <v>CUSTEIO</v>
      </c>
      <c r="Z357" s="44">
        <v>9580.73</v>
      </c>
      <c r="AA357" s="44">
        <v>9580.73</v>
      </c>
    </row>
    <row r="358" spans="1:29" x14ac:dyDescent="0.25">
      <c r="A358" t="s">
        <v>2319</v>
      </c>
      <c r="B358" s="77" t="s">
        <v>2281</v>
      </c>
      <c r="C358" s="77" t="s">
        <v>2322</v>
      </c>
      <c r="D358" t="s">
        <v>45</v>
      </c>
      <c r="E358" t="s">
        <v>118</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t="s">
        <v>1125</v>
      </c>
      <c r="J358" t="s">
        <v>1648</v>
      </c>
      <c r="K358" t="s">
        <v>1649</v>
      </c>
      <c r="L358" t="s">
        <v>1650</v>
      </c>
      <c r="M358" t="s">
        <v>1651</v>
      </c>
      <c r="N358" t="s">
        <v>280</v>
      </c>
      <c r="O358" t="s">
        <v>224</v>
      </c>
      <c r="P358" t="s">
        <v>281</v>
      </c>
      <c r="Q358" t="s">
        <v>226</v>
      </c>
      <c r="R358" t="s">
        <v>222</v>
      </c>
      <c r="S358" t="s">
        <v>124</v>
      </c>
      <c r="T358" t="s">
        <v>218</v>
      </c>
      <c r="U358" t="s">
        <v>135</v>
      </c>
      <c r="V358" t="s">
        <v>2570</v>
      </c>
      <c r="W358" t="s">
        <v>2446</v>
      </c>
      <c r="X358" s="51" t="str">
        <f t="shared" si="5"/>
        <v>4</v>
      </c>
      <c r="Y358" s="51" t="str">
        <f>IF(T358="","",IF(AND(T358&lt;&gt;'Tabelas auxiliares'!$B$236,T358&lt;&gt;'Tabelas auxiliares'!$B$237),"FOLHA DE PESSOAL",IF(X358='Tabelas auxiliares'!$A$237,"CUSTEIO",IF(X358='Tabelas auxiliares'!$A$236,"INVESTIMENTO","ERRO - VERIFICAR"))))</f>
        <v>INVESTIMENTO</v>
      </c>
      <c r="Z358" s="44">
        <v>3564</v>
      </c>
      <c r="AA358" s="44">
        <v>3564</v>
      </c>
    </row>
    <row r="359" spans="1:29" x14ac:dyDescent="0.25">
      <c r="A359" t="s">
        <v>2319</v>
      </c>
      <c r="B359" s="77" t="s">
        <v>2281</v>
      </c>
      <c r="C359" s="77" t="s">
        <v>2322</v>
      </c>
      <c r="D359" t="s">
        <v>515</v>
      </c>
      <c r="E359" t="s">
        <v>118</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t="s">
        <v>1652</v>
      </c>
      <c r="J359" t="s">
        <v>1653</v>
      </c>
      <c r="K359" t="s">
        <v>1654</v>
      </c>
      <c r="L359" t="s">
        <v>1655</v>
      </c>
      <c r="M359" t="s">
        <v>1656</v>
      </c>
      <c r="N359" t="s">
        <v>223</v>
      </c>
      <c r="O359" t="s">
        <v>224</v>
      </c>
      <c r="P359" t="s">
        <v>225</v>
      </c>
      <c r="Q359" t="s">
        <v>226</v>
      </c>
      <c r="R359" t="s">
        <v>222</v>
      </c>
      <c r="S359" t="s">
        <v>227</v>
      </c>
      <c r="T359" t="s">
        <v>218</v>
      </c>
      <c r="U359" t="s">
        <v>123</v>
      </c>
      <c r="V359" t="s">
        <v>2698</v>
      </c>
      <c r="W359" t="s">
        <v>2540</v>
      </c>
      <c r="X359" s="51" t="str">
        <f t="shared" si="5"/>
        <v>3</v>
      </c>
      <c r="Y359" s="51" t="str">
        <f>IF(T359="","",IF(AND(T359&lt;&gt;'Tabelas auxiliares'!$B$236,T359&lt;&gt;'Tabelas auxiliares'!$B$237),"FOLHA DE PESSOAL",IF(X359='Tabelas auxiliares'!$A$237,"CUSTEIO",IF(X359='Tabelas auxiliares'!$A$236,"INVESTIMENTO","ERRO - VERIFICAR"))))</f>
        <v>CUSTEIO</v>
      </c>
      <c r="Z359" s="44">
        <v>1649.97</v>
      </c>
      <c r="AC359" s="44">
        <v>1649.97</v>
      </c>
    </row>
    <row r="360" spans="1:29" x14ac:dyDescent="0.25">
      <c r="A360" t="s">
        <v>2319</v>
      </c>
      <c r="B360" s="77" t="s">
        <v>2281</v>
      </c>
      <c r="C360" s="77" t="s">
        <v>2322</v>
      </c>
      <c r="D360" t="s">
        <v>515</v>
      </c>
      <c r="E360" t="s">
        <v>118</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t="s">
        <v>1652</v>
      </c>
      <c r="J360" t="s">
        <v>1653</v>
      </c>
      <c r="K360" t="s">
        <v>1657</v>
      </c>
      <c r="L360" t="s">
        <v>1655</v>
      </c>
      <c r="M360" t="s">
        <v>1658</v>
      </c>
      <c r="N360" t="s">
        <v>223</v>
      </c>
      <c r="O360" t="s">
        <v>224</v>
      </c>
      <c r="P360" t="s">
        <v>225</v>
      </c>
      <c r="Q360" t="s">
        <v>226</v>
      </c>
      <c r="R360" t="s">
        <v>222</v>
      </c>
      <c r="S360" t="s">
        <v>227</v>
      </c>
      <c r="T360" t="s">
        <v>218</v>
      </c>
      <c r="U360" t="s">
        <v>123</v>
      </c>
      <c r="V360" t="s">
        <v>2698</v>
      </c>
      <c r="W360" t="s">
        <v>2540</v>
      </c>
      <c r="X360" s="51" t="str">
        <f t="shared" si="5"/>
        <v>3</v>
      </c>
      <c r="Y360" s="51" t="str">
        <f>IF(T360="","",IF(AND(T360&lt;&gt;'Tabelas auxiliares'!$B$236,T360&lt;&gt;'Tabelas auxiliares'!$B$237),"FOLHA DE PESSOAL",IF(X360='Tabelas auxiliares'!$A$237,"CUSTEIO",IF(X360='Tabelas auxiliares'!$A$236,"INVESTIMENTO","ERRO - VERIFICAR"))))</f>
        <v>CUSTEIO</v>
      </c>
      <c r="Z360" s="44">
        <v>477.2</v>
      </c>
      <c r="AB360" s="44">
        <v>477.2</v>
      </c>
    </row>
    <row r="361" spans="1:29" x14ac:dyDescent="0.25">
      <c r="A361" t="s">
        <v>2319</v>
      </c>
      <c r="B361" s="77" t="s">
        <v>2281</v>
      </c>
      <c r="C361" s="77" t="s">
        <v>2322</v>
      </c>
      <c r="D361" t="s">
        <v>61</v>
      </c>
      <c r="E361" t="s">
        <v>118</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t="s">
        <v>570</v>
      </c>
      <c r="J361" t="s">
        <v>1659</v>
      </c>
      <c r="K361" t="s">
        <v>1660</v>
      </c>
      <c r="L361" t="s">
        <v>1661</v>
      </c>
      <c r="M361" t="s">
        <v>1662</v>
      </c>
      <c r="N361" t="s">
        <v>223</v>
      </c>
      <c r="O361" t="s">
        <v>224</v>
      </c>
      <c r="P361" t="s">
        <v>225</v>
      </c>
      <c r="Q361" t="s">
        <v>226</v>
      </c>
      <c r="R361" t="s">
        <v>222</v>
      </c>
      <c r="S361" t="s">
        <v>124</v>
      </c>
      <c r="T361" t="s">
        <v>218</v>
      </c>
      <c r="U361" t="s">
        <v>123</v>
      </c>
      <c r="V361" t="s">
        <v>2699</v>
      </c>
      <c r="W361" t="s">
        <v>2541</v>
      </c>
      <c r="X361" s="51" t="str">
        <f t="shared" si="5"/>
        <v>3</v>
      </c>
      <c r="Y361" s="51" t="str">
        <f>IF(T361="","",IF(AND(T361&lt;&gt;'Tabelas auxiliares'!$B$236,T361&lt;&gt;'Tabelas auxiliares'!$B$237),"FOLHA DE PESSOAL",IF(X361='Tabelas auxiliares'!$A$237,"CUSTEIO",IF(X361='Tabelas auxiliares'!$A$236,"INVESTIMENTO","ERRO - VERIFICAR"))))</f>
        <v>CUSTEIO</v>
      </c>
      <c r="Z361" s="44">
        <v>140</v>
      </c>
      <c r="AC361" s="44">
        <v>140</v>
      </c>
    </row>
    <row r="362" spans="1:29" x14ac:dyDescent="0.25">
      <c r="A362" t="s">
        <v>2319</v>
      </c>
      <c r="B362" s="77" t="s">
        <v>2281</v>
      </c>
      <c r="C362" s="77" t="s">
        <v>2322</v>
      </c>
      <c r="D362" t="s">
        <v>77</v>
      </c>
      <c r="E362" t="s">
        <v>118</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t="s">
        <v>1663</v>
      </c>
      <c r="J362" t="s">
        <v>1664</v>
      </c>
      <c r="K362" t="s">
        <v>1665</v>
      </c>
      <c r="L362" t="s">
        <v>1666</v>
      </c>
      <c r="M362" t="s">
        <v>1667</v>
      </c>
      <c r="N362" t="s">
        <v>223</v>
      </c>
      <c r="O362" t="s">
        <v>224</v>
      </c>
      <c r="P362" t="s">
        <v>225</v>
      </c>
      <c r="Q362" t="s">
        <v>226</v>
      </c>
      <c r="R362" t="s">
        <v>222</v>
      </c>
      <c r="S362" t="s">
        <v>124</v>
      </c>
      <c r="T362" t="s">
        <v>218</v>
      </c>
      <c r="U362" t="s">
        <v>123</v>
      </c>
      <c r="V362" t="s">
        <v>2667</v>
      </c>
      <c r="W362" t="s">
        <v>2518</v>
      </c>
      <c r="X362" s="51" t="str">
        <f t="shared" si="5"/>
        <v>3</v>
      </c>
      <c r="Y362" s="51" t="str">
        <f>IF(T362="","",IF(AND(T362&lt;&gt;'Tabelas auxiliares'!$B$236,T362&lt;&gt;'Tabelas auxiliares'!$B$237),"FOLHA DE PESSOAL",IF(X362='Tabelas auxiliares'!$A$237,"CUSTEIO",IF(X362='Tabelas auxiliares'!$A$236,"INVESTIMENTO","ERRO - VERIFICAR"))))</f>
        <v>CUSTEIO</v>
      </c>
      <c r="Z362" s="44">
        <v>1</v>
      </c>
      <c r="AA362" s="44">
        <v>1</v>
      </c>
    </row>
    <row r="363" spans="1:29" x14ac:dyDescent="0.25">
      <c r="A363" t="s">
        <v>2319</v>
      </c>
      <c r="B363" s="77" t="s">
        <v>2281</v>
      </c>
      <c r="C363" s="77" t="s">
        <v>2322</v>
      </c>
      <c r="D363" t="s">
        <v>77</v>
      </c>
      <c r="E363" t="s">
        <v>118</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t="s">
        <v>1668</v>
      </c>
      <c r="J363" t="s">
        <v>1669</v>
      </c>
      <c r="K363" t="s">
        <v>1670</v>
      </c>
      <c r="L363" t="s">
        <v>1671</v>
      </c>
      <c r="M363" t="s">
        <v>1672</v>
      </c>
      <c r="N363" t="s">
        <v>223</v>
      </c>
      <c r="O363" t="s">
        <v>917</v>
      </c>
      <c r="P363" t="s">
        <v>918</v>
      </c>
      <c r="Q363" t="s">
        <v>226</v>
      </c>
      <c r="R363" t="s">
        <v>222</v>
      </c>
      <c r="S363" t="s">
        <v>919</v>
      </c>
      <c r="T363" t="s">
        <v>218</v>
      </c>
      <c r="U363" t="s">
        <v>2655</v>
      </c>
      <c r="V363" t="s">
        <v>2631</v>
      </c>
      <c r="W363" t="s">
        <v>2489</v>
      </c>
      <c r="X363" s="51" t="str">
        <f t="shared" si="5"/>
        <v>3</v>
      </c>
      <c r="Y363" s="51" t="str">
        <f>IF(T363="","",IF(AND(T363&lt;&gt;'Tabelas auxiliares'!$B$236,T363&lt;&gt;'Tabelas auxiliares'!$B$237),"FOLHA DE PESSOAL",IF(X363='Tabelas auxiliares'!$A$237,"CUSTEIO",IF(X363='Tabelas auxiliares'!$A$236,"INVESTIMENTO","ERRO - VERIFICAR"))))</f>
        <v>CUSTEIO</v>
      </c>
      <c r="Z363" s="44">
        <v>3557.34</v>
      </c>
      <c r="AA363" s="44">
        <v>3557.34</v>
      </c>
    </row>
    <row r="364" spans="1:29" x14ac:dyDescent="0.25">
      <c r="A364" t="s">
        <v>2319</v>
      </c>
      <c r="B364" s="77" t="s">
        <v>2281</v>
      </c>
      <c r="C364" s="77" t="s">
        <v>2322</v>
      </c>
      <c r="D364" t="s">
        <v>77</v>
      </c>
      <c r="E364" t="s">
        <v>118</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t="s">
        <v>1673</v>
      </c>
      <c r="J364" t="s">
        <v>1674</v>
      </c>
      <c r="K364" t="s">
        <v>1675</v>
      </c>
      <c r="L364" t="s">
        <v>1676</v>
      </c>
      <c r="M364" t="s">
        <v>1677</v>
      </c>
      <c r="N364" t="s">
        <v>223</v>
      </c>
      <c r="O364" t="s">
        <v>917</v>
      </c>
      <c r="P364" t="s">
        <v>918</v>
      </c>
      <c r="Q364" t="s">
        <v>226</v>
      </c>
      <c r="R364" t="s">
        <v>222</v>
      </c>
      <c r="S364" t="s">
        <v>919</v>
      </c>
      <c r="T364" t="s">
        <v>218</v>
      </c>
      <c r="U364" t="s">
        <v>2655</v>
      </c>
      <c r="V364" t="s">
        <v>2688</v>
      </c>
      <c r="W364" t="s">
        <v>2531</v>
      </c>
      <c r="X364" s="51" t="str">
        <f t="shared" si="5"/>
        <v>3</v>
      </c>
      <c r="Y364" s="51" t="str">
        <f>IF(T364="","",IF(AND(T364&lt;&gt;'Tabelas auxiliares'!$B$236,T364&lt;&gt;'Tabelas auxiliares'!$B$237),"FOLHA DE PESSOAL",IF(X364='Tabelas auxiliares'!$A$237,"CUSTEIO",IF(X364='Tabelas auxiliares'!$A$236,"INVESTIMENTO","ERRO - VERIFICAR"))))</f>
        <v>CUSTEIO</v>
      </c>
      <c r="Z364" s="44">
        <v>37080</v>
      </c>
      <c r="AA364" s="44">
        <v>37080</v>
      </c>
    </row>
    <row r="365" spans="1:29" x14ac:dyDescent="0.25">
      <c r="A365" t="s">
        <v>2319</v>
      </c>
      <c r="B365" s="77" t="s">
        <v>2281</v>
      </c>
      <c r="C365" s="77" t="s">
        <v>2322</v>
      </c>
      <c r="D365" t="s">
        <v>77</v>
      </c>
      <c r="E365" t="s">
        <v>118</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t="s">
        <v>1678</v>
      </c>
      <c r="J365" t="s">
        <v>1679</v>
      </c>
      <c r="K365" t="s">
        <v>1680</v>
      </c>
      <c r="L365" t="s">
        <v>1681</v>
      </c>
      <c r="M365" t="s">
        <v>1672</v>
      </c>
      <c r="N365" t="s">
        <v>223</v>
      </c>
      <c r="O365" t="s">
        <v>224</v>
      </c>
      <c r="P365" t="s">
        <v>225</v>
      </c>
      <c r="Q365" t="s">
        <v>226</v>
      </c>
      <c r="R365" t="s">
        <v>222</v>
      </c>
      <c r="S365" t="s">
        <v>124</v>
      </c>
      <c r="T365" t="s">
        <v>218</v>
      </c>
      <c r="U365" t="s">
        <v>123</v>
      </c>
      <c r="V365" t="s">
        <v>2631</v>
      </c>
      <c r="W365" t="s">
        <v>2489</v>
      </c>
      <c r="X365" s="51" t="str">
        <f t="shared" si="5"/>
        <v>3</v>
      </c>
      <c r="Y365" s="51" t="str">
        <f>IF(T365="","",IF(AND(T365&lt;&gt;'Tabelas auxiliares'!$B$236,T365&lt;&gt;'Tabelas auxiliares'!$B$237),"FOLHA DE PESSOAL",IF(X365='Tabelas auxiliares'!$A$237,"CUSTEIO",IF(X365='Tabelas auxiliares'!$A$236,"INVESTIMENTO","ERRO - VERIFICAR"))))</f>
        <v>CUSTEIO</v>
      </c>
      <c r="Z365" s="44">
        <v>240.01</v>
      </c>
      <c r="AA365" s="44">
        <v>240.01</v>
      </c>
    </row>
    <row r="366" spans="1:29" x14ac:dyDescent="0.25">
      <c r="A366" t="s">
        <v>2319</v>
      </c>
      <c r="B366" s="77" t="s">
        <v>2281</v>
      </c>
      <c r="C366" s="77" t="s">
        <v>2322</v>
      </c>
      <c r="D366" t="s">
        <v>77</v>
      </c>
      <c r="E366" t="s">
        <v>118</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t="s">
        <v>1682</v>
      </c>
      <c r="J366" t="s">
        <v>1683</v>
      </c>
      <c r="K366" t="s">
        <v>1684</v>
      </c>
      <c r="L366" t="s">
        <v>1685</v>
      </c>
      <c r="M366" t="s">
        <v>1686</v>
      </c>
      <c r="N366" t="s">
        <v>223</v>
      </c>
      <c r="O366" t="s">
        <v>224</v>
      </c>
      <c r="P366" t="s">
        <v>225</v>
      </c>
      <c r="Q366" t="s">
        <v>226</v>
      </c>
      <c r="R366" t="s">
        <v>222</v>
      </c>
      <c r="S366" t="s">
        <v>124</v>
      </c>
      <c r="T366" t="s">
        <v>218</v>
      </c>
      <c r="U366" t="s">
        <v>123</v>
      </c>
      <c r="V366" t="s">
        <v>2700</v>
      </c>
      <c r="W366" t="s">
        <v>2542</v>
      </c>
      <c r="X366" s="51" t="str">
        <f t="shared" si="5"/>
        <v>3</v>
      </c>
      <c r="Y366" s="51" t="str">
        <f>IF(T366="","",IF(AND(T366&lt;&gt;'Tabelas auxiliares'!$B$236,T366&lt;&gt;'Tabelas auxiliares'!$B$237),"FOLHA DE PESSOAL",IF(X366='Tabelas auxiliares'!$A$237,"CUSTEIO",IF(X366='Tabelas auxiliares'!$A$236,"INVESTIMENTO","ERRO - VERIFICAR"))))</f>
        <v>CUSTEIO</v>
      </c>
      <c r="Z366" s="44">
        <v>2284.37</v>
      </c>
      <c r="AA366" s="44">
        <v>275</v>
      </c>
      <c r="AC366" s="44">
        <v>2009.37</v>
      </c>
    </row>
    <row r="367" spans="1:29" x14ac:dyDescent="0.25">
      <c r="A367" t="s">
        <v>2319</v>
      </c>
      <c r="B367" s="77" t="s">
        <v>2281</v>
      </c>
      <c r="C367" s="77" t="s">
        <v>2322</v>
      </c>
      <c r="D367" t="s">
        <v>77</v>
      </c>
      <c r="E367" t="s">
        <v>118</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t="s">
        <v>1687</v>
      </c>
      <c r="J367" t="s">
        <v>1688</v>
      </c>
      <c r="K367" t="s">
        <v>1689</v>
      </c>
      <c r="L367" t="s">
        <v>1690</v>
      </c>
      <c r="M367" t="s">
        <v>1691</v>
      </c>
      <c r="N367" t="s">
        <v>223</v>
      </c>
      <c r="O367" t="s">
        <v>224</v>
      </c>
      <c r="P367" t="s">
        <v>225</v>
      </c>
      <c r="Q367" t="s">
        <v>226</v>
      </c>
      <c r="R367" t="s">
        <v>222</v>
      </c>
      <c r="S367" t="s">
        <v>124</v>
      </c>
      <c r="T367" t="s">
        <v>218</v>
      </c>
      <c r="U367" t="s">
        <v>123</v>
      </c>
      <c r="V367" t="s">
        <v>2701</v>
      </c>
      <c r="W367" t="s">
        <v>2543</v>
      </c>
      <c r="X367" s="51" t="str">
        <f t="shared" si="5"/>
        <v>3</v>
      </c>
      <c r="Y367" s="51" t="str">
        <f>IF(T367="","",IF(AND(T367&lt;&gt;'Tabelas auxiliares'!$B$236,T367&lt;&gt;'Tabelas auxiliares'!$B$237),"FOLHA DE PESSOAL",IF(X367='Tabelas auxiliares'!$A$237,"CUSTEIO",IF(X367='Tabelas auxiliares'!$A$236,"INVESTIMENTO","ERRO - VERIFICAR"))))</f>
        <v>CUSTEIO</v>
      </c>
      <c r="Z367" s="44">
        <v>1710.76</v>
      </c>
      <c r="AA367" s="44">
        <v>1710.76</v>
      </c>
    </row>
    <row r="368" spans="1:29" x14ac:dyDescent="0.25">
      <c r="A368" t="s">
        <v>2319</v>
      </c>
      <c r="B368" s="77" t="s">
        <v>2281</v>
      </c>
      <c r="C368" s="77" t="s">
        <v>2322</v>
      </c>
      <c r="D368" t="s">
        <v>77</v>
      </c>
      <c r="E368" t="s">
        <v>118</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t="s">
        <v>622</v>
      </c>
      <c r="J368" t="s">
        <v>1692</v>
      </c>
      <c r="K368" t="s">
        <v>1693</v>
      </c>
      <c r="L368" t="s">
        <v>1694</v>
      </c>
      <c r="M368" t="s">
        <v>1695</v>
      </c>
      <c r="N368" t="s">
        <v>223</v>
      </c>
      <c r="O368" t="s">
        <v>224</v>
      </c>
      <c r="P368" t="s">
        <v>225</v>
      </c>
      <c r="Q368" t="s">
        <v>226</v>
      </c>
      <c r="R368" t="s">
        <v>222</v>
      </c>
      <c r="S368" t="s">
        <v>124</v>
      </c>
      <c r="T368" t="s">
        <v>218</v>
      </c>
      <c r="U368" t="s">
        <v>123</v>
      </c>
      <c r="V368" t="s">
        <v>2631</v>
      </c>
      <c r="W368" t="s">
        <v>2489</v>
      </c>
      <c r="X368" s="51" t="str">
        <f t="shared" si="5"/>
        <v>3</v>
      </c>
      <c r="Y368" s="51" t="str">
        <f>IF(T368="","",IF(AND(T368&lt;&gt;'Tabelas auxiliares'!$B$236,T368&lt;&gt;'Tabelas auxiliares'!$B$237),"FOLHA DE PESSOAL",IF(X368='Tabelas auxiliares'!$A$237,"CUSTEIO",IF(X368='Tabelas auxiliares'!$A$236,"INVESTIMENTO","ERRO - VERIFICAR"))))</f>
        <v>CUSTEIO</v>
      </c>
      <c r="Z368" s="44">
        <v>23658.9</v>
      </c>
      <c r="AA368" s="44">
        <v>23658.9</v>
      </c>
    </row>
    <row r="369" spans="1:29" x14ac:dyDescent="0.25">
      <c r="A369" t="s">
        <v>2319</v>
      </c>
      <c r="B369" s="77" t="s">
        <v>2281</v>
      </c>
      <c r="C369" s="77" t="s">
        <v>2322</v>
      </c>
      <c r="D369" t="s">
        <v>77</v>
      </c>
      <c r="E369" t="s">
        <v>118</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t="s">
        <v>1696</v>
      </c>
      <c r="J369" t="s">
        <v>1697</v>
      </c>
      <c r="K369" t="s">
        <v>1698</v>
      </c>
      <c r="L369" t="s">
        <v>1699</v>
      </c>
      <c r="M369" t="s">
        <v>1700</v>
      </c>
      <c r="N369" t="s">
        <v>223</v>
      </c>
      <c r="O369" t="s">
        <v>224</v>
      </c>
      <c r="P369" t="s">
        <v>225</v>
      </c>
      <c r="Q369" t="s">
        <v>226</v>
      </c>
      <c r="R369" t="s">
        <v>222</v>
      </c>
      <c r="S369" t="s">
        <v>124</v>
      </c>
      <c r="T369" t="s">
        <v>218</v>
      </c>
      <c r="U369" t="s">
        <v>123</v>
      </c>
      <c r="V369" t="s">
        <v>2630</v>
      </c>
      <c r="W369" t="s">
        <v>2487</v>
      </c>
      <c r="X369" s="51" t="str">
        <f t="shared" si="5"/>
        <v>3</v>
      </c>
      <c r="Y369" s="51" t="str">
        <f>IF(T369="","",IF(AND(T369&lt;&gt;'Tabelas auxiliares'!$B$236,T369&lt;&gt;'Tabelas auxiliares'!$B$237),"FOLHA DE PESSOAL",IF(X369='Tabelas auxiliares'!$A$237,"CUSTEIO",IF(X369='Tabelas auxiliares'!$A$236,"INVESTIMENTO","ERRO - VERIFICAR"))))</f>
        <v>CUSTEIO</v>
      </c>
      <c r="Z369" s="44">
        <v>14862.86</v>
      </c>
      <c r="AC369" s="44">
        <v>14862.86</v>
      </c>
    </row>
    <row r="370" spans="1:29" x14ac:dyDescent="0.25">
      <c r="A370" t="s">
        <v>2319</v>
      </c>
      <c r="B370" s="77" t="s">
        <v>2281</v>
      </c>
      <c r="C370" s="77" t="s">
        <v>2322</v>
      </c>
      <c r="D370" t="s">
        <v>77</v>
      </c>
      <c r="E370" t="s">
        <v>118</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t="s">
        <v>1696</v>
      </c>
      <c r="J370" t="s">
        <v>171</v>
      </c>
      <c r="K370" t="s">
        <v>1701</v>
      </c>
      <c r="L370" t="s">
        <v>172</v>
      </c>
      <c r="M370" t="s">
        <v>1702</v>
      </c>
      <c r="N370" t="s">
        <v>223</v>
      </c>
      <c r="O370" t="s">
        <v>224</v>
      </c>
      <c r="P370" t="s">
        <v>225</v>
      </c>
      <c r="Q370" t="s">
        <v>226</v>
      </c>
      <c r="R370" t="s">
        <v>222</v>
      </c>
      <c r="S370" t="s">
        <v>124</v>
      </c>
      <c r="T370" t="s">
        <v>218</v>
      </c>
      <c r="U370" t="s">
        <v>123</v>
      </c>
      <c r="V370" t="s">
        <v>2700</v>
      </c>
      <c r="W370" t="s">
        <v>2542</v>
      </c>
      <c r="X370" s="51" t="str">
        <f t="shared" si="5"/>
        <v>3</v>
      </c>
      <c r="Y370" s="51" t="str">
        <f>IF(T370="","",IF(AND(T370&lt;&gt;'Tabelas auxiliares'!$B$236,T370&lt;&gt;'Tabelas auxiliares'!$B$237),"FOLHA DE PESSOAL",IF(X370='Tabelas auxiliares'!$A$237,"CUSTEIO",IF(X370='Tabelas auxiliares'!$A$236,"INVESTIMENTO","ERRO - VERIFICAR"))))</f>
        <v>CUSTEIO</v>
      </c>
      <c r="Z370" s="44">
        <v>8360.66</v>
      </c>
      <c r="AA370" s="44">
        <v>2368.75</v>
      </c>
      <c r="AC370" s="44">
        <v>5991.91</v>
      </c>
    </row>
    <row r="371" spans="1:29" x14ac:dyDescent="0.25">
      <c r="A371" t="s">
        <v>2319</v>
      </c>
      <c r="B371" s="77" t="s">
        <v>2281</v>
      </c>
      <c r="C371" s="77" t="s">
        <v>2322</v>
      </c>
      <c r="D371" t="s">
        <v>77</v>
      </c>
      <c r="E371" t="s">
        <v>118</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t="s">
        <v>1696</v>
      </c>
      <c r="J371" t="s">
        <v>171</v>
      </c>
      <c r="K371" t="s">
        <v>1703</v>
      </c>
      <c r="L371" t="s">
        <v>172</v>
      </c>
      <c r="M371" t="s">
        <v>1702</v>
      </c>
      <c r="N371" t="s">
        <v>223</v>
      </c>
      <c r="O371" t="s">
        <v>224</v>
      </c>
      <c r="P371" t="s">
        <v>225</v>
      </c>
      <c r="Q371" t="s">
        <v>226</v>
      </c>
      <c r="R371" t="s">
        <v>222</v>
      </c>
      <c r="S371" t="s">
        <v>124</v>
      </c>
      <c r="T371" t="s">
        <v>218</v>
      </c>
      <c r="U371" t="s">
        <v>123</v>
      </c>
      <c r="V371" t="s">
        <v>2702</v>
      </c>
      <c r="W371" t="s">
        <v>2544</v>
      </c>
      <c r="X371" s="51" t="str">
        <f t="shared" si="5"/>
        <v>3</v>
      </c>
      <c r="Y371" s="51" t="str">
        <f>IF(T371="","",IF(AND(T371&lt;&gt;'Tabelas auxiliares'!$B$236,T371&lt;&gt;'Tabelas auxiliares'!$B$237),"FOLHA DE PESSOAL",IF(X371='Tabelas auxiliares'!$A$237,"CUSTEIO",IF(X371='Tabelas auxiliares'!$A$236,"INVESTIMENTO","ERRO - VERIFICAR"))))</f>
        <v>CUSTEIO</v>
      </c>
      <c r="Z371" s="44">
        <v>161.46</v>
      </c>
      <c r="AA371" s="44">
        <v>95.46</v>
      </c>
      <c r="AC371" s="44">
        <v>66</v>
      </c>
    </row>
    <row r="372" spans="1:29" x14ac:dyDescent="0.25">
      <c r="A372" t="s">
        <v>2319</v>
      </c>
      <c r="B372" s="77" t="s">
        <v>2281</v>
      </c>
      <c r="C372" s="77" t="s">
        <v>2322</v>
      </c>
      <c r="D372" t="s">
        <v>77</v>
      </c>
      <c r="E372" t="s">
        <v>118</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t="s">
        <v>866</v>
      </c>
      <c r="J372" t="s">
        <v>1704</v>
      </c>
      <c r="K372" t="s">
        <v>1705</v>
      </c>
      <c r="L372" t="s">
        <v>1706</v>
      </c>
      <c r="M372" t="s">
        <v>1702</v>
      </c>
      <c r="N372" t="s">
        <v>223</v>
      </c>
      <c r="O372" t="s">
        <v>224</v>
      </c>
      <c r="P372" t="s">
        <v>225</v>
      </c>
      <c r="Q372" t="s">
        <v>226</v>
      </c>
      <c r="R372" t="s">
        <v>222</v>
      </c>
      <c r="S372" t="s">
        <v>124</v>
      </c>
      <c r="T372" t="s">
        <v>218</v>
      </c>
      <c r="U372" t="s">
        <v>123</v>
      </c>
      <c r="V372" t="s">
        <v>2700</v>
      </c>
      <c r="W372" t="s">
        <v>2542</v>
      </c>
      <c r="X372" s="51" t="str">
        <f t="shared" si="5"/>
        <v>3</v>
      </c>
      <c r="Y372" s="51" t="str">
        <f>IF(T372="","",IF(AND(T372&lt;&gt;'Tabelas auxiliares'!$B$236,T372&lt;&gt;'Tabelas auxiliares'!$B$237),"FOLHA DE PESSOAL",IF(X372='Tabelas auxiliares'!$A$237,"CUSTEIO",IF(X372='Tabelas auxiliares'!$A$236,"INVESTIMENTO","ERRO - VERIFICAR"))))</f>
        <v>CUSTEIO</v>
      </c>
      <c r="Z372" s="44">
        <v>1402.37</v>
      </c>
      <c r="AA372" s="44">
        <v>1402.37</v>
      </c>
    </row>
    <row r="373" spans="1:29" x14ac:dyDescent="0.25">
      <c r="A373" t="s">
        <v>2319</v>
      </c>
      <c r="B373" s="77" t="s">
        <v>2281</v>
      </c>
      <c r="C373" s="77" t="s">
        <v>2322</v>
      </c>
      <c r="D373" t="s">
        <v>77</v>
      </c>
      <c r="E373" t="s">
        <v>118</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t="s">
        <v>1707</v>
      </c>
      <c r="J373" t="s">
        <v>1708</v>
      </c>
      <c r="K373" t="s">
        <v>1709</v>
      </c>
      <c r="L373" t="s">
        <v>1710</v>
      </c>
      <c r="M373" t="s">
        <v>1711</v>
      </c>
      <c r="N373" t="s">
        <v>223</v>
      </c>
      <c r="O373" t="s">
        <v>224</v>
      </c>
      <c r="P373" t="s">
        <v>225</v>
      </c>
      <c r="Q373" t="s">
        <v>226</v>
      </c>
      <c r="R373" t="s">
        <v>222</v>
      </c>
      <c r="S373" t="s">
        <v>124</v>
      </c>
      <c r="T373" t="s">
        <v>218</v>
      </c>
      <c r="U373" t="s">
        <v>123</v>
      </c>
      <c r="V373" t="s">
        <v>2631</v>
      </c>
      <c r="W373" t="s">
        <v>2489</v>
      </c>
      <c r="X373" s="51" t="str">
        <f t="shared" si="5"/>
        <v>3</v>
      </c>
      <c r="Y373" s="51" t="str">
        <f>IF(T373="","",IF(AND(T373&lt;&gt;'Tabelas auxiliares'!$B$236,T373&lt;&gt;'Tabelas auxiliares'!$B$237),"FOLHA DE PESSOAL",IF(X373='Tabelas auxiliares'!$A$237,"CUSTEIO",IF(X373='Tabelas auxiliares'!$A$236,"INVESTIMENTO","ERRO - VERIFICAR"))))</f>
        <v>CUSTEIO</v>
      </c>
      <c r="Z373" s="44">
        <v>6902.02</v>
      </c>
      <c r="AA373" s="44">
        <v>6902.02</v>
      </c>
    </row>
    <row r="374" spans="1:29" x14ac:dyDescent="0.25">
      <c r="A374" t="s">
        <v>2319</v>
      </c>
      <c r="B374" s="77" t="s">
        <v>2281</v>
      </c>
      <c r="C374" s="77" t="s">
        <v>2322</v>
      </c>
      <c r="D374" t="s">
        <v>77</v>
      </c>
      <c r="E374" t="s">
        <v>118</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t="s">
        <v>1712</v>
      </c>
      <c r="J374" t="s">
        <v>1688</v>
      </c>
      <c r="K374" t="s">
        <v>1713</v>
      </c>
      <c r="L374" t="s">
        <v>1690</v>
      </c>
      <c r="M374" t="s">
        <v>1691</v>
      </c>
      <c r="N374" t="s">
        <v>223</v>
      </c>
      <c r="O374" t="s">
        <v>224</v>
      </c>
      <c r="P374" t="s">
        <v>225</v>
      </c>
      <c r="Q374" t="s">
        <v>226</v>
      </c>
      <c r="R374" t="s">
        <v>222</v>
      </c>
      <c r="S374" t="s">
        <v>124</v>
      </c>
      <c r="T374" t="s">
        <v>218</v>
      </c>
      <c r="U374" t="s">
        <v>123</v>
      </c>
      <c r="V374" t="s">
        <v>2630</v>
      </c>
      <c r="W374" t="s">
        <v>2487</v>
      </c>
      <c r="X374" s="51" t="str">
        <f t="shared" si="5"/>
        <v>3</v>
      </c>
      <c r="Y374" s="51" t="str">
        <f>IF(T374="","",IF(AND(T374&lt;&gt;'Tabelas auxiliares'!$B$236,T374&lt;&gt;'Tabelas auxiliares'!$B$237),"FOLHA DE PESSOAL",IF(X374='Tabelas auxiliares'!$A$237,"CUSTEIO",IF(X374='Tabelas auxiliares'!$A$236,"INVESTIMENTO","ERRO - VERIFICAR"))))</f>
        <v>CUSTEIO</v>
      </c>
      <c r="Z374" s="44">
        <v>27515.83</v>
      </c>
      <c r="AA374" s="44">
        <v>20248</v>
      </c>
      <c r="AC374" s="44">
        <v>7267.83</v>
      </c>
    </row>
    <row r="375" spans="1:29" x14ac:dyDescent="0.25">
      <c r="A375" t="s">
        <v>2319</v>
      </c>
      <c r="B375" s="77" t="s">
        <v>2281</v>
      </c>
      <c r="C375" s="77" t="s">
        <v>2322</v>
      </c>
      <c r="D375" t="s">
        <v>77</v>
      </c>
      <c r="E375" t="s">
        <v>118</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t="s">
        <v>1714</v>
      </c>
      <c r="J375" t="s">
        <v>1715</v>
      </c>
      <c r="K375" t="s">
        <v>1716</v>
      </c>
      <c r="L375" t="s">
        <v>1717</v>
      </c>
      <c r="M375" t="s">
        <v>1718</v>
      </c>
      <c r="N375" t="s">
        <v>223</v>
      </c>
      <c r="O375" t="s">
        <v>224</v>
      </c>
      <c r="P375" t="s">
        <v>225</v>
      </c>
      <c r="Q375" t="s">
        <v>226</v>
      </c>
      <c r="R375" t="s">
        <v>222</v>
      </c>
      <c r="S375" t="s">
        <v>124</v>
      </c>
      <c r="T375" t="s">
        <v>565</v>
      </c>
      <c r="U375" t="s">
        <v>2692</v>
      </c>
      <c r="V375" t="s">
        <v>2698</v>
      </c>
      <c r="W375" t="s">
        <v>2540</v>
      </c>
      <c r="X375" s="51" t="str">
        <f t="shared" si="5"/>
        <v>3</v>
      </c>
      <c r="Y375" s="51" t="str">
        <f>IF(T375="","",IF(AND(T375&lt;&gt;'Tabelas auxiliares'!$B$236,T375&lt;&gt;'Tabelas auxiliares'!$B$237),"FOLHA DE PESSOAL",IF(X375='Tabelas auxiliares'!$A$237,"CUSTEIO",IF(X375='Tabelas auxiliares'!$A$236,"INVESTIMENTO","ERRO - VERIFICAR"))))</f>
        <v>CUSTEIO</v>
      </c>
      <c r="Z375" s="44">
        <v>32512.799999999999</v>
      </c>
      <c r="AC375" s="44">
        <v>32512.799999999999</v>
      </c>
    </row>
    <row r="376" spans="1:29" x14ac:dyDescent="0.25">
      <c r="A376" t="s">
        <v>2319</v>
      </c>
      <c r="B376" s="77" t="s">
        <v>2281</v>
      </c>
      <c r="C376" s="77" t="s">
        <v>2322</v>
      </c>
      <c r="D376" t="s">
        <v>77</v>
      </c>
      <c r="E376" t="s">
        <v>118</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t="s">
        <v>1714</v>
      </c>
      <c r="J376" t="s">
        <v>1715</v>
      </c>
      <c r="K376" t="s">
        <v>1719</v>
      </c>
      <c r="L376" t="s">
        <v>1717</v>
      </c>
      <c r="M376" t="s">
        <v>1720</v>
      </c>
      <c r="N376" t="s">
        <v>223</v>
      </c>
      <c r="O376" t="s">
        <v>224</v>
      </c>
      <c r="P376" t="s">
        <v>225</v>
      </c>
      <c r="Q376" t="s">
        <v>226</v>
      </c>
      <c r="R376" t="s">
        <v>222</v>
      </c>
      <c r="S376" t="s">
        <v>124</v>
      </c>
      <c r="T376" t="s">
        <v>565</v>
      </c>
      <c r="U376" t="s">
        <v>2692</v>
      </c>
      <c r="V376" t="s">
        <v>2688</v>
      </c>
      <c r="W376" t="s">
        <v>2531</v>
      </c>
      <c r="X376" s="51" t="str">
        <f t="shared" si="5"/>
        <v>3</v>
      </c>
      <c r="Y376" s="51" t="str">
        <f>IF(T376="","",IF(AND(T376&lt;&gt;'Tabelas auxiliares'!$B$236,T376&lt;&gt;'Tabelas auxiliares'!$B$237),"FOLHA DE PESSOAL",IF(X376='Tabelas auxiliares'!$A$237,"CUSTEIO",IF(X376='Tabelas auxiliares'!$A$236,"INVESTIMENTO","ERRO - VERIFICAR"))))</f>
        <v>CUSTEIO</v>
      </c>
      <c r="Z376" s="44">
        <v>1791</v>
      </c>
      <c r="AC376" s="44">
        <v>1791</v>
      </c>
    </row>
    <row r="377" spans="1:29" x14ac:dyDescent="0.25">
      <c r="A377" t="s">
        <v>2319</v>
      </c>
      <c r="B377" s="77" t="s">
        <v>2281</v>
      </c>
      <c r="C377" s="77" t="s">
        <v>2322</v>
      </c>
      <c r="D377" t="s">
        <v>77</v>
      </c>
      <c r="E377" t="s">
        <v>118</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t="s">
        <v>1714</v>
      </c>
      <c r="J377" t="s">
        <v>1715</v>
      </c>
      <c r="K377" t="s">
        <v>1721</v>
      </c>
      <c r="L377" t="s">
        <v>1717</v>
      </c>
      <c r="M377" t="s">
        <v>1722</v>
      </c>
      <c r="N377" t="s">
        <v>223</v>
      </c>
      <c r="O377" t="s">
        <v>224</v>
      </c>
      <c r="P377" t="s">
        <v>225</v>
      </c>
      <c r="Q377" t="s">
        <v>226</v>
      </c>
      <c r="R377" t="s">
        <v>222</v>
      </c>
      <c r="S377" t="s">
        <v>124</v>
      </c>
      <c r="T377" t="s">
        <v>565</v>
      </c>
      <c r="U377" t="s">
        <v>2692</v>
      </c>
      <c r="V377" t="s">
        <v>2703</v>
      </c>
      <c r="W377" t="s">
        <v>2545</v>
      </c>
      <c r="X377" s="51" t="str">
        <f t="shared" si="5"/>
        <v>3</v>
      </c>
      <c r="Y377" s="51" t="str">
        <f>IF(T377="","",IF(AND(T377&lt;&gt;'Tabelas auxiliares'!$B$236,T377&lt;&gt;'Tabelas auxiliares'!$B$237),"FOLHA DE PESSOAL",IF(X377='Tabelas auxiliares'!$A$237,"CUSTEIO",IF(X377='Tabelas auxiliares'!$A$236,"INVESTIMENTO","ERRO - VERIFICAR"))))</f>
        <v>CUSTEIO</v>
      </c>
      <c r="Z377" s="44">
        <v>150</v>
      </c>
      <c r="AC377" s="44">
        <v>150</v>
      </c>
    </row>
    <row r="378" spans="1:29" x14ac:dyDescent="0.25">
      <c r="A378" t="s">
        <v>2319</v>
      </c>
      <c r="B378" s="77" t="s">
        <v>2281</v>
      </c>
      <c r="C378" s="77" t="s">
        <v>2322</v>
      </c>
      <c r="D378" t="s">
        <v>77</v>
      </c>
      <c r="E378" t="s">
        <v>118</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t="s">
        <v>1714</v>
      </c>
      <c r="J378" t="s">
        <v>1715</v>
      </c>
      <c r="K378" t="s">
        <v>1723</v>
      </c>
      <c r="L378" t="s">
        <v>1717</v>
      </c>
      <c r="M378" t="s">
        <v>1724</v>
      </c>
      <c r="N378" t="s">
        <v>223</v>
      </c>
      <c r="O378" t="s">
        <v>224</v>
      </c>
      <c r="P378" t="s">
        <v>225</v>
      </c>
      <c r="Q378" t="s">
        <v>226</v>
      </c>
      <c r="R378" t="s">
        <v>222</v>
      </c>
      <c r="S378" t="s">
        <v>124</v>
      </c>
      <c r="T378" t="s">
        <v>565</v>
      </c>
      <c r="U378" t="s">
        <v>2692</v>
      </c>
      <c r="V378" t="s">
        <v>2688</v>
      </c>
      <c r="W378" t="s">
        <v>2531</v>
      </c>
      <c r="X378" s="51" t="str">
        <f t="shared" si="5"/>
        <v>3</v>
      </c>
      <c r="Y378" s="51" t="str">
        <f>IF(T378="","",IF(AND(T378&lt;&gt;'Tabelas auxiliares'!$B$236,T378&lt;&gt;'Tabelas auxiliares'!$B$237),"FOLHA DE PESSOAL",IF(X378='Tabelas auxiliares'!$A$237,"CUSTEIO",IF(X378='Tabelas auxiliares'!$A$236,"INVESTIMENTO","ERRO - VERIFICAR"))))</f>
        <v>CUSTEIO</v>
      </c>
      <c r="Z378" s="44">
        <v>1076</v>
      </c>
      <c r="AC378" s="44">
        <v>1076</v>
      </c>
    </row>
    <row r="379" spans="1:29" x14ac:dyDescent="0.25">
      <c r="A379" t="s">
        <v>2319</v>
      </c>
      <c r="B379" s="77" t="s">
        <v>2281</v>
      </c>
      <c r="C379" s="77" t="s">
        <v>2322</v>
      </c>
      <c r="D379" t="s">
        <v>77</v>
      </c>
      <c r="E379" t="s">
        <v>118</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t="s">
        <v>1714</v>
      </c>
      <c r="J379" t="s">
        <v>1715</v>
      </c>
      <c r="K379" t="s">
        <v>1725</v>
      </c>
      <c r="L379" t="s">
        <v>1717</v>
      </c>
      <c r="M379" t="s">
        <v>1726</v>
      </c>
      <c r="N379" t="s">
        <v>223</v>
      </c>
      <c r="O379" t="s">
        <v>224</v>
      </c>
      <c r="P379" t="s">
        <v>225</v>
      </c>
      <c r="Q379" t="s">
        <v>226</v>
      </c>
      <c r="R379" t="s">
        <v>222</v>
      </c>
      <c r="S379" t="s">
        <v>124</v>
      </c>
      <c r="T379" t="s">
        <v>565</v>
      </c>
      <c r="U379" t="s">
        <v>2692</v>
      </c>
      <c r="V379" t="s">
        <v>2698</v>
      </c>
      <c r="W379" t="s">
        <v>2540</v>
      </c>
      <c r="X379" s="51" t="str">
        <f t="shared" si="5"/>
        <v>3</v>
      </c>
      <c r="Y379" s="51" t="str">
        <f>IF(T379="","",IF(AND(T379&lt;&gt;'Tabelas auxiliares'!$B$236,T379&lt;&gt;'Tabelas auxiliares'!$B$237),"FOLHA DE PESSOAL",IF(X379='Tabelas auxiliares'!$A$237,"CUSTEIO",IF(X379='Tabelas auxiliares'!$A$236,"INVESTIMENTO","ERRO - VERIFICAR"))))</f>
        <v>CUSTEIO</v>
      </c>
      <c r="Z379" s="44">
        <v>1145</v>
      </c>
      <c r="AC379" s="44">
        <v>1145</v>
      </c>
    </row>
    <row r="380" spans="1:29" x14ac:dyDescent="0.25">
      <c r="A380" t="s">
        <v>2319</v>
      </c>
      <c r="B380" s="77" t="s">
        <v>2281</v>
      </c>
      <c r="C380" s="77" t="s">
        <v>2322</v>
      </c>
      <c r="D380" t="s">
        <v>77</v>
      </c>
      <c r="E380" t="s">
        <v>118</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t="s">
        <v>1714</v>
      </c>
      <c r="J380" t="s">
        <v>1715</v>
      </c>
      <c r="K380" t="s">
        <v>1727</v>
      </c>
      <c r="L380" t="s">
        <v>1717</v>
      </c>
      <c r="M380" t="s">
        <v>1728</v>
      </c>
      <c r="N380" t="s">
        <v>223</v>
      </c>
      <c r="O380" t="s">
        <v>224</v>
      </c>
      <c r="P380" t="s">
        <v>225</v>
      </c>
      <c r="Q380" t="s">
        <v>226</v>
      </c>
      <c r="R380" t="s">
        <v>222</v>
      </c>
      <c r="S380" t="s">
        <v>124</v>
      </c>
      <c r="T380" t="s">
        <v>565</v>
      </c>
      <c r="U380" t="s">
        <v>2692</v>
      </c>
      <c r="V380" t="s">
        <v>2698</v>
      </c>
      <c r="W380" t="s">
        <v>2540</v>
      </c>
      <c r="X380" s="51" t="str">
        <f t="shared" si="5"/>
        <v>3</v>
      </c>
      <c r="Y380" s="51" t="str">
        <f>IF(T380="","",IF(AND(T380&lt;&gt;'Tabelas auxiliares'!$B$236,T380&lt;&gt;'Tabelas auxiliares'!$B$237),"FOLHA DE PESSOAL",IF(X380='Tabelas auxiliares'!$A$237,"CUSTEIO",IF(X380='Tabelas auxiliares'!$A$236,"INVESTIMENTO","ERRO - VERIFICAR"))))</f>
        <v>CUSTEIO</v>
      </c>
      <c r="Z380" s="44">
        <v>58350</v>
      </c>
      <c r="AC380" s="44">
        <v>58350</v>
      </c>
    </row>
    <row r="381" spans="1:29" x14ac:dyDescent="0.25">
      <c r="A381" t="s">
        <v>2319</v>
      </c>
      <c r="B381" s="77" t="s">
        <v>2281</v>
      </c>
      <c r="C381" s="77" t="s">
        <v>2322</v>
      </c>
      <c r="D381" t="s">
        <v>77</v>
      </c>
      <c r="E381" t="s">
        <v>118</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t="s">
        <v>1714</v>
      </c>
      <c r="J381" t="s">
        <v>1715</v>
      </c>
      <c r="K381" t="s">
        <v>1729</v>
      </c>
      <c r="L381" t="s">
        <v>1717</v>
      </c>
      <c r="M381" t="s">
        <v>1730</v>
      </c>
      <c r="N381" t="s">
        <v>223</v>
      </c>
      <c r="O381" t="s">
        <v>224</v>
      </c>
      <c r="P381" t="s">
        <v>225</v>
      </c>
      <c r="Q381" t="s">
        <v>226</v>
      </c>
      <c r="R381" t="s">
        <v>222</v>
      </c>
      <c r="S381" t="s">
        <v>124</v>
      </c>
      <c r="T381" t="s">
        <v>565</v>
      </c>
      <c r="U381" t="s">
        <v>2692</v>
      </c>
      <c r="V381" t="s">
        <v>2659</v>
      </c>
      <c r="W381" t="s">
        <v>2515</v>
      </c>
      <c r="X381" s="51" t="str">
        <f t="shared" si="5"/>
        <v>3</v>
      </c>
      <c r="Y381" s="51" t="str">
        <f>IF(T381="","",IF(AND(T381&lt;&gt;'Tabelas auxiliares'!$B$236,T381&lt;&gt;'Tabelas auxiliares'!$B$237),"FOLHA DE PESSOAL",IF(X381='Tabelas auxiliares'!$A$237,"CUSTEIO",IF(X381='Tabelas auxiliares'!$A$236,"INVESTIMENTO","ERRO - VERIFICAR"))))</f>
        <v>CUSTEIO</v>
      </c>
      <c r="Z381" s="44">
        <v>603.94000000000005</v>
      </c>
      <c r="AC381" s="44">
        <v>603.94000000000005</v>
      </c>
    </row>
    <row r="382" spans="1:29" x14ac:dyDescent="0.25">
      <c r="A382" t="s">
        <v>2319</v>
      </c>
      <c r="B382" s="77" t="s">
        <v>2281</v>
      </c>
      <c r="C382" s="77" t="s">
        <v>2322</v>
      </c>
      <c r="D382" t="s">
        <v>77</v>
      </c>
      <c r="E382" t="s">
        <v>118</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t="s">
        <v>693</v>
      </c>
      <c r="J382" t="s">
        <v>1697</v>
      </c>
      <c r="K382" t="s">
        <v>1731</v>
      </c>
      <c r="L382" t="s">
        <v>1699</v>
      </c>
      <c r="M382" t="s">
        <v>1700</v>
      </c>
      <c r="N382" t="s">
        <v>223</v>
      </c>
      <c r="O382" t="s">
        <v>224</v>
      </c>
      <c r="P382" t="s">
        <v>225</v>
      </c>
      <c r="Q382" t="s">
        <v>226</v>
      </c>
      <c r="R382" t="s">
        <v>222</v>
      </c>
      <c r="S382" t="s">
        <v>124</v>
      </c>
      <c r="T382" t="s">
        <v>565</v>
      </c>
      <c r="U382" t="s">
        <v>2692</v>
      </c>
      <c r="V382" t="s">
        <v>2630</v>
      </c>
      <c r="W382" t="s">
        <v>2487</v>
      </c>
      <c r="X382" s="51" t="str">
        <f t="shared" si="5"/>
        <v>3</v>
      </c>
      <c r="Y382" s="51" t="str">
        <f>IF(T382="","",IF(AND(T382&lt;&gt;'Tabelas auxiliares'!$B$236,T382&lt;&gt;'Tabelas auxiliares'!$B$237),"FOLHA DE PESSOAL",IF(X382='Tabelas auxiliares'!$A$237,"CUSTEIO",IF(X382='Tabelas auxiliares'!$A$236,"INVESTIMENTO","ERRO - VERIFICAR"))))</f>
        <v>CUSTEIO</v>
      </c>
      <c r="Z382" s="44">
        <v>265252.56</v>
      </c>
      <c r="AA382" s="44">
        <v>191697.9</v>
      </c>
      <c r="AB382" s="44">
        <v>44208.76</v>
      </c>
      <c r="AC382" s="44">
        <v>29345.9</v>
      </c>
    </row>
    <row r="383" spans="1:29" x14ac:dyDescent="0.25">
      <c r="A383" t="s">
        <v>2319</v>
      </c>
      <c r="B383" s="77" t="s">
        <v>2281</v>
      </c>
      <c r="C383" s="77" t="s">
        <v>2322</v>
      </c>
      <c r="D383" t="s">
        <v>77</v>
      </c>
      <c r="E383" t="s">
        <v>118</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t="s">
        <v>928</v>
      </c>
      <c r="J383" t="s">
        <v>1732</v>
      </c>
      <c r="K383" t="s">
        <v>1733</v>
      </c>
      <c r="L383" t="s">
        <v>1734</v>
      </c>
      <c r="M383" t="s">
        <v>1735</v>
      </c>
      <c r="N383" t="s">
        <v>223</v>
      </c>
      <c r="O383" t="s">
        <v>224</v>
      </c>
      <c r="P383" t="s">
        <v>225</v>
      </c>
      <c r="Q383" t="s">
        <v>226</v>
      </c>
      <c r="R383" t="s">
        <v>222</v>
      </c>
      <c r="S383" t="s">
        <v>124</v>
      </c>
      <c r="T383" t="s">
        <v>218</v>
      </c>
      <c r="U383" t="s">
        <v>123</v>
      </c>
      <c r="V383" t="s">
        <v>2698</v>
      </c>
      <c r="W383" t="s">
        <v>2540</v>
      </c>
      <c r="X383" s="51" t="str">
        <f t="shared" si="5"/>
        <v>3</v>
      </c>
      <c r="Y383" s="51" t="str">
        <f>IF(T383="","",IF(AND(T383&lt;&gt;'Tabelas auxiliares'!$B$236,T383&lt;&gt;'Tabelas auxiliares'!$B$237),"FOLHA DE PESSOAL",IF(X383='Tabelas auxiliares'!$A$237,"CUSTEIO",IF(X383='Tabelas auxiliares'!$A$236,"INVESTIMENTO","ERRO - VERIFICAR"))))</f>
        <v>CUSTEIO</v>
      </c>
      <c r="Z383" s="44">
        <v>6000</v>
      </c>
      <c r="AC383" s="44">
        <v>6000</v>
      </c>
    </row>
    <row r="384" spans="1:29" x14ac:dyDescent="0.25">
      <c r="A384" t="s">
        <v>2319</v>
      </c>
      <c r="B384" s="77" t="s">
        <v>2281</v>
      </c>
      <c r="C384" s="77" t="s">
        <v>2322</v>
      </c>
      <c r="D384" t="s">
        <v>77</v>
      </c>
      <c r="E384" t="s">
        <v>118</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t="s">
        <v>1736</v>
      </c>
      <c r="J384" t="s">
        <v>1737</v>
      </c>
      <c r="K384" t="s">
        <v>1738</v>
      </c>
      <c r="L384" t="s">
        <v>1739</v>
      </c>
      <c r="M384" t="s">
        <v>1740</v>
      </c>
      <c r="N384" t="s">
        <v>280</v>
      </c>
      <c r="O384" t="s">
        <v>224</v>
      </c>
      <c r="P384" t="s">
        <v>281</v>
      </c>
      <c r="Q384" t="s">
        <v>226</v>
      </c>
      <c r="R384" t="s">
        <v>222</v>
      </c>
      <c r="S384" t="s">
        <v>124</v>
      </c>
      <c r="T384" t="s">
        <v>218</v>
      </c>
      <c r="U384" t="s">
        <v>135</v>
      </c>
      <c r="V384" t="s">
        <v>2670</v>
      </c>
      <c r="W384" t="s">
        <v>2521</v>
      </c>
      <c r="X384" s="51" t="str">
        <f t="shared" si="5"/>
        <v>4</v>
      </c>
      <c r="Y384" s="51" t="str">
        <f>IF(T384="","",IF(AND(T384&lt;&gt;'Tabelas auxiliares'!$B$236,T384&lt;&gt;'Tabelas auxiliares'!$B$237),"FOLHA DE PESSOAL",IF(X384='Tabelas auxiliares'!$A$237,"CUSTEIO",IF(X384='Tabelas auxiliares'!$A$236,"INVESTIMENTO","ERRO - VERIFICAR"))))</f>
        <v>INVESTIMENTO</v>
      </c>
      <c r="Z384" s="44">
        <v>156000</v>
      </c>
      <c r="AC384" s="44">
        <v>156000</v>
      </c>
    </row>
    <row r="385" spans="1:29" x14ac:dyDescent="0.25">
      <c r="A385" t="s">
        <v>2319</v>
      </c>
      <c r="B385" s="77" t="s">
        <v>2281</v>
      </c>
      <c r="C385" s="77" t="s">
        <v>2322</v>
      </c>
      <c r="D385" t="s">
        <v>77</v>
      </c>
      <c r="E385" t="s">
        <v>118</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t="s">
        <v>678</v>
      </c>
      <c r="J385" t="s">
        <v>1741</v>
      </c>
      <c r="K385" t="s">
        <v>1742</v>
      </c>
      <c r="L385" t="s">
        <v>1743</v>
      </c>
      <c r="M385" t="s">
        <v>1744</v>
      </c>
      <c r="N385" t="s">
        <v>223</v>
      </c>
      <c r="O385" t="s">
        <v>224</v>
      </c>
      <c r="P385" t="s">
        <v>225</v>
      </c>
      <c r="Q385" t="s">
        <v>226</v>
      </c>
      <c r="R385" t="s">
        <v>222</v>
      </c>
      <c r="S385" t="s">
        <v>124</v>
      </c>
      <c r="T385" t="s">
        <v>218</v>
      </c>
      <c r="U385" t="s">
        <v>123</v>
      </c>
      <c r="V385" t="s">
        <v>2627</v>
      </c>
      <c r="W385" t="s">
        <v>2484</v>
      </c>
      <c r="X385" s="51" t="str">
        <f t="shared" si="5"/>
        <v>3</v>
      </c>
      <c r="Y385" s="51" t="str">
        <f>IF(T385="","",IF(AND(T385&lt;&gt;'Tabelas auxiliares'!$B$236,T385&lt;&gt;'Tabelas auxiliares'!$B$237),"FOLHA DE PESSOAL",IF(X385='Tabelas auxiliares'!$A$237,"CUSTEIO",IF(X385='Tabelas auxiliares'!$A$236,"INVESTIMENTO","ERRO - VERIFICAR"))))</f>
        <v>CUSTEIO</v>
      </c>
      <c r="Z385" s="44">
        <v>5147.9399999999996</v>
      </c>
      <c r="AC385" s="44">
        <v>5147.9399999999996</v>
      </c>
    </row>
    <row r="386" spans="1:29" x14ac:dyDescent="0.25">
      <c r="A386" t="s">
        <v>2319</v>
      </c>
      <c r="B386" s="77" t="s">
        <v>2281</v>
      </c>
      <c r="C386" s="77" t="s">
        <v>2322</v>
      </c>
      <c r="D386" t="s">
        <v>77</v>
      </c>
      <c r="E386" t="s">
        <v>118</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t="s">
        <v>1745</v>
      </c>
      <c r="J386" t="s">
        <v>1683</v>
      </c>
      <c r="K386" t="s">
        <v>1746</v>
      </c>
      <c r="L386" t="s">
        <v>1685</v>
      </c>
      <c r="M386" t="s">
        <v>1686</v>
      </c>
      <c r="N386" t="s">
        <v>223</v>
      </c>
      <c r="O386" t="s">
        <v>224</v>
      </c>
      <c r="P386" t="s">
        <v>225</v>
      </c>
      <c r="Q386" t="s">
        <v>226</v>
      </c>
      <c r="R386" t="s">
        <v>222</v>
      </c>
      <c r="S386" t="s">
        <v>124</v>
      </c>
      <c r="T386" t="s">
        <v>218</v>
      </c>
      <c r="U386" t="s">
        <v>123</v>
      </c>
      <c r="V386" t="s">
        <v>2700</v>
      </c>
      <c r="W386" t="s">
        <v>2542</v>
      </c>
      <c r="X386" s="51" t="str">
        <f t="shared" si="5"/>
        <v>3</v>
      </c>
      <c r="Y386" s="51" t="str">
        <f>IF(T386="","",IF(AND(T386&lt;&gt;'Tabelas auxiliares'!$B$236,T386&lt;&gt;'Tabelas auxiliares'!$B$237),"FOLHA DE PESSOAL",IF(X386='Tabelas auxiliares'!$A$237,"CUSTEIO",IF(X386='Tabelas auxiliares'!$A$236,"INVESTIMENTO","ERRO - VERIFICAR"))))</f>
        <v>CUSTEIO</v>
      </c>
      <c r="Z386" s="44">
        <v>9741.6</v>
      </c>
      <c r="AA386" s="44">
        <v>7661.09</v>
      </c>
      <c r="AB386" s="44">
        <v>1102.77</v>
      </c>
      <c r="AC386" s="44">
        <v>977.74</v>
      </c>
    </row>
    <row r="387" spans="1:29" x14ac:dyDescent="0.25">
      <c r="A387" t="s">
        <v>2319</v>
      </c>
      <c r="B387" s="77" t="s">
        <v>2281</v>
      </c>
      <c r="C387" s="77" t="s">
        <v>2322</v>
      </c>
      <c r="D387" t="s">
        <v>77</v>
      </c>
      <c r="E387" t="s">
        <v>118</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t="s">
        <v>1745</v>
      </c>
      <c r="J387" t="s">
        <v>1747</v>
      </c>
      <c r="K387" t="s">
        <v>1748</v>
      </c>
      <c r="L387" t="s">
        <v>1749</v>
      </c>
      <c r="M387" t="s">
        <v>1750</v>
      </c>
      <c r="N387" t="s">
        <v>223</v>
      </c>
      <c r="O387" t="s">
        <v>224</v>
      </c>
      <c r="P387" t="s">
        <v>225</v>
      </c>
      <c r="Q387" t="s">
        <v>226</v>
      </c>
      <c r="R387" t="s">
        <v>222</v>
      </c>
      <c r="S387" t="s">
        <v>124</v>
      </c>
      <c r="T387" t="s">
        <v>565</v>
      </c>
      <c r="U387" t="s">
        <v>2692</v>
      </c>
      <c r="V387" t="s">
        <v>2631</v>
      </c>
      <c r="W387" t="s">
        <v>2489</v>
      </c>
      <c r="X387" s="51" t="str">
        <f t="shared" si="5"/>
        <v>3</v>
      </c>
      <c r="Y387" s="51" t="str">
        <f>IF(T387="","",IF(AND(T387&lt;&gt;'Tabelas auxiliares'!$B$236,T387&lt;&gt;'Tabelas auxiliares'!$B$237),"FOLHA DE PESSOAL",IF(X387='Tabelas auxiliares'!$A$237,"CUSTEIO",IF(X387='Tabelas auxiliares'!$A$236,"INVESTIMENTO","ERRO - VERIFICAR"))))</f>
        <v>CUSTEIO</v>
      </c>
      <c r="Z387" s="44">
        <v>40532.800000000003</v>
      </c>
      <c r="AA387" s="44">
        <v>21128.799999999999</v>
      </c>
      <c r="AB387" s="44">
        <v>6468</v>
      </c>
      <c r="AC387" s="44">
        <v>12936</v>
      </c>
    </row>
    <row r="388" spans="1:29" x14ac:dyDescent="0.25">
      <c r="A388" t="s">
        <v>2319</v>
      </c>
      <c r="B388" s="77" t="s">
        <v>2281</v>
      </c>
      <c r="C388" s="77" t="s">
        <v>2322</v>
      </c>
      <c r="D388" t="s">
        <v>77</v>
      </c>
      <c r="E388" t="s">
        <v>118</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t="s">
        <v>1745</v>
      </c>
      <c r="J388" t="s">
        <v>1751</v>
      </c>
      <c r="K388" t="s">
        <v>1752</v>
      </c>
      <c r="L388" t="s">
        <v>1753</v>
      </c>
      <c r="M388" t="s">
        <v>1754</v>
      </c>
      <c r="N388" t="s">
        <v>223</v>
      </c>
      <c r="O388" t="s">
        <v>224</v>
      </c>
      <c r="P388" t="s">
        <v>225</v>
      </c>
      <c r="Q388" t="s">
        <v>226</v>
      </c>
      <c r="R388" t="s">
        <v>222</v>
      </c>
      <c r="S388" t="s">
        <v>124</v>
      </c>
      <c r="T388" t="s">
        <v>565</v>
      </c>
      <c r="U388" t="s">
        <v>2692</v>
      </c>
      <c r="V388" t="s">
        <v>2631</v>
      </c>
      <c r="W388" t="s">
        <v>2489</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37635.699999999997</v>
      </c>
      <c r="AA388" s="44">
        <v>37635.699999999997</v>
      </c>
    </row>
    <row r="389" spans="1:29" x14ac:dyDescent="0.25">
      <c r="A389" t="s">
        <v>2319</v>
      </c>
      <c r="B389" s="77" t="s">
        <v>2281</v>
      </c>
      <c r="C389" s="77" t="s">
        <v>2322</v>
      </c>
      <c r="D389" t="s">
        <v>77</v>
      </c>
      <c r="E389" t="s">
        <v>118</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t="s">
        <v>782</v>
      </c>
      <c r="J389" t="s">
        <v>1755</v>
      </c>
      <c r="K389" t="s">
        <v>1756</v>
      </c>
      <c r="L389" t="s">
        <v>1757</v>
      </c>
      <c r="M389" t="s">
        <v>1758</v>
      </c>
      <c r="N389" t="s">
        <v>223</v>
      </c>
      <c r="O389" t="s">
        <v>224</v>
      </c>
      <c r="P389" t="s">
        <v>225</v>
      </c>
      <c r="Q389" t="s">
        <v>226</v>
      </c>
      <c r="R389" t="s">
        <v>222</v>
      </c>
      <c r="S389" t="s">
        <v>124</v>
      </c>
      <c r="T389" t="s">
        <v>565</v>
      </c>
      <c r="U389" t="s">
        <v>2692</v>
      </c>
      <c r="V389" t="s">
        <v>2698</v>
      </c>
      <c r="W389" t="s">
        <v>2540</v>
      </c>
      <c r="X389" s="51" t="str">
        <f t="shared" si="6"/>
        <v>3</v>
      </c>
      <c r="Y389" s="51" t="str">
        <f>IF(T389="","",IF(AND(T389&lt;&gt;'Tabelas auxiliares'!$B$236,T389&lt;&gt;'Tabelas auxiliares'!$B$237),"FOLHA DE PESSOAL",IF(X389='Tabelas auxiliares'!$A$237,"CUSTEIO",IF(X389='Tabelas auxiliares'!$A$236,"INVESTIMENTO","ERRO - VERIFICAR"))))</f>
        <v>CUSTEIO</v>
      </c>
      <c r="Z389" s="44">
        <v>94277.56</v>
      </c>
      <c r="AA389" s="44">
        <v>94277.56</v>
      </c>
    </row>
    <row r="390" spans="1:29" x14ac:dyDescent="0.25">
      <c r="A390" t="s">
        <v>2319</v>
      </c>
      <c r="B390" s="77" t="s">
        <v>2281</v>
      </c>
      <c r="C390" s="77" t="s">
        <v>2322</v>
      </c>
      <c r="D390" t="s">
        <v>77</v>
      </c>
      <c r="E390" t="s">
        <v>118</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t="s">
        <v>782</v>
      </c>
      <c r="J390" t="s">
        <v>1755</v>
      </c>
      <c r="K390" t="s">
        <v>1759</v>
      </c>
      <c r="L390" t="s">
        <v>1757</v>
      </c>
      <c r="M390" t="s">
        <v>1760</v>
      </c>
      <c r="N390" t="s">
        <v>223</v>
      </c>
      <c r="O390" t="s">
        <v>224</v>
      </c>
      <c r="P390" t="s">
        <v>225</v>
      </c>
      <c r="Q390" t="s">
        <v>226</v>
      </c>
      <c r="R390" t="s">
        <v>222</v>
      </c>
      <c r="S390" t="s">
        <v>124</v>
      </c>
      <c r="T390" t="s">
        <v>565</v>
      </c>
      <c r="U390" t="s">
        <v>2692</v>
      </c>
      <c r="V390" t="s">
        <v>2698</v>
      </c>
      <c r="W390" t="s">
        <v>2540</v>
      </c>
      <c r="X390" s="51" t="str">
        <f t="shared" si="6"/>
        <v>3</v>
      </c>
      <c r="Y390" s="51" t="str">
        <f>IF(T390="","",IF(AND(T390&lt;&gt;'Tabelas auxiliares'!$B$236,T390&lt;&gt;'Tabelas auxiliares'!$B$237),"FOLHA DE PESSOAL",IF(X390='Tabelas auxiliares'!$A$237,"CUSTEIO",IF(X390='Tabelas auxiliares'!$A$236,"INVESTIMENTO","ERRO - VERIFICAR"))))</f>
        <v>CUSTEIO</v>
      </c>
      <c r="Z390" s="44">
        <v>672</v>
      </c>
      <c r="AC390" s="44">
        <v>672</v>
      </c>
    </row>
    <row r="391" spans="1:29" x14ac:dyDescent="0.25">
      <c r="A391" t="s">
        <v>2319</v>
      </c>
      <c r="B391" s="77" t="s">
        <v>2281</v>
      </c>
      <c r="C391" s="77" t="s">
        <v>2322</v>
      </c>
      <c r="D391" t="s">
        <v>77</v>
      </c>
      <c r="E391" t="s">
        <v>118</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t="s">
        <v>782</v>
      </c>
      <c r="J391" t="s">
        <v>1755</v>
      </c>
      <c r="K391" t="s">
        <v>1761</v>
      </c>
      <c r="L391" t="s">
        <v>1762</v>
      </c>
      <c r="M391" t="s">
        <v>1760</v>
      </c>
      <c r="N391" t="s">
        <v>223</v>
      </c>
      <c r="O391" t="s">
        <v>224</v>
      </c>
      <c r="P391" t="s">
        <v>225</v>
      </c>
      <c r="Q391" t="s">
        <v>226</v>
      </c>
      <c r="R391" t="s">
        <v>222</v>
      </c>
      <c r="S391" t="s">
        <v>124</v>
      </c>
      <c r="T391" t="s">
        <v>218</v>
      </c>
      <c r="U391" t="s">
        <v>123</v>
      </c>
      <c r="V391" t="s">
        <v>2698</v>
      </c>
      <c r="W391" t="s">
        <v>2540</v>
      </c>
      <c r="X391" s="51" t="str">
        <f t="shared" si="6"/>
        <v>3</v>
      </c>
      <c r="Y391" s="51" t="str">
        <f>IF(T391="","",IF(AND(T391&lt;&gt;'Tabelas auxiliares'!$B$236,T391&lt;&gt;'Tabelas auxiliares'!$B$237),"FOLHA DE PESSOAL",IF(X391='Tabelas auxiliares'!$A$237,"CUSTEIO",IF(X391='Tabelas auxiliares'!$A$236,"INVESTIMENTO","ERRO - VERIFICAR"))))</f>
        <v>CUSTEIO</v>
      </c>
      <c r="Z391" s="44">
        <v>378</v>
      </c>
      <c r="AC391" s="44">
        <v>378</v>
      </c>
    </row>
    <row r="392" spans="1:29" x14ac:dyDescent="0.25">
      <c r="A392" t="s">
        <v>2319</v>
      </c>
      <c r="B392" s="77" t="s">
        <v>2281</v>
      </c>
      <c r="C392" s="77" t="s">
        <v>2322</v>
      </c>
      <c r="D392" t="s">
        <v>79</v>
      </c>
      <c r="E392" t="s">
        <v>118</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t="s">
        <v>1714</v>
      </c>
      <c r="J392" t="s">
        <v>1715</v>
      </c>
      <c r="K392" t="s">
        <v>1763</v>
      </c>
      <c r="L392" t="s">
        <v>1717</v>
      </c>
      <c r="M392" t="s">
        <v>1764</v>
      </c>
      <c r="N392" t="s">
        <v>223</v>
      </c>
      <c r="O392" t="s">
        <v>224</v>
      </c>
      <c r="P392" t="s">
        <v>225</v>
      </c>
      <c r="Q392" t="s">
        <v>226</v>
      </c>
      <c r="R392" t="s">
        <v>222</v>
      </c>
      <c r="S392" t="s">
        <v>124</v>
      </c>
      <c r="T392" t="s">
        <v>565</v>
      </c>
      <c r="U392" t="s">
        <v>2692</v>
      </c>
      <c r="V392" t="s">
        <v>2698</v>
      </c>
      <c r="W392" t="s">
        <v>2540</v>
      </c>
      <c r="X392" s="51" t="str">
        <f t="shared" si="6"/>
        <v>3</v>
      </c>
      <c r="Y392" s="51" t="str">
        <f>IF(T392="","",IF(AND(T392&lt;&gt;'Tabelas auxiliares'!$B$236,T392&lt;&gt;'Tabelas auxiliares'!$B$237),"FOLHA DE PESSOAL",IF(X392='Tabelas auxiliares'!$A$237,"CUSTEIO",IF(X392='Tabelas auxiliares'!$A$236,"INVESTIMENTO","ERRO - VERIFICAR"))))</f>
        <v>CUSTEIO</v>
      </c>
      <c r="Z392" s="44">
        <v>10275</v>
      </c>
      <c r="AC392" s="44">
        <v>10275</v>
      </c>
    </row>
    <row r="393" spans="1:29" x14ac:dyDescent="0.25">
      <c r="A393" t="s">
        <v>2319</v>
      </c>
      <c r="B393" s="77" t="s">
        <v>2281</v>
      </c>
      <c r="C393" s="77" t="s">
        <v>2322</v>
      </c>
      <c r="D393" t="s">
        <v>79</v>
      </c>
      <c r="E393" t="s">
        <v>118</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t="s">
        <v>693</v>
      </c>
      <c r="J393" t="s">
        <v>1715</v>
      </c>
      <c r="K393" t="s">
        <v>1765</v>
      </c>
      <c r="L393" t="s">
        <v>1766</v>
      </c>
      <c r="M393" t="s">
        <v>1767</v>
      </c>
      <c r="N393" t="s">
        <v>223</v>
      </c>
      <c r="O393" t="s">
        <v>224</v>
      </c>
      <c r="P393" t="s">
        <v>225</v>
      </c>
      <c r="Q393" t="s">
        <v>226</v>
      </c>
      <c r="R393" t="s">
        <v>222</v>
      </c>
      <c r="S393" t="s">
        <v>124</v>
      </c>
      <c r="T393" t="s">
        <v>565</v>
      </c>
      <c r="U393" t="s">
        <v>2692</v>
      </c>
      <c r="V393" t="s">
        <v>2698</v>
      </c>
      <c r="W393" t="s">
        <v>2540</v>
      </c>
      <c r="X393" s="51" t="str">
        <f t="shared" si="6"/>
        <v>3</v>
      </c>
      <c r="Y393" s="51" t="str">
        <f>IF(T393="","",IF(AND(T393&lt;&gt;'Tabelas auxiliares'!$B$236,T393&lt;&gt;'Tabelas auxiliares'!$B$237),"FOLHA DE PESSOAL",IF(X393='Tabelas auxiliares'!$A$237,"CUSTEIO",IF(X393='Tabelas auxiliares'!$A$236,"INVESTIMENTO","ERRO - VERIFICAR"))))</f>
        <v>CUSTEIO</v>
      </c>
      <c r="Z393" s="44">
        <v>27673.15</v>
      </c>
      <c r="AC393" s="44">
        <v>27673.15</v>
      </c>
    </row>
    <row r="394" spans="1:29" x14ac:dyDescent="0.25">
      <c r="A394" t="s">
        <v>2319</v>
      </c>
      <c r="B394" s="77" t="s">
        <v>2281</v>
      </c>
      <c r="C394" s="77" t="s">
        <v>2322</v>
      </c>
      <c r="D394" t="s">
        <v>79</v>
      </c>
      <c r="E394" t="s">
        <v>118</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t="s">
        <v>693</v>
      </c>
      <c r="J394" t="s">
        <v>1715</v>
      </c>
      <c r="K394" t="s">
        <v>1768</v>
      </c>
      <c r="L394" t="s">
        <v>1766</v>
      </c>
      <c r="M394" t="s">
        <v>1767</v>
      </c>
      <c r="N394" t="s">
        <v>223</v>
      </c>
      <c r="O394" t="s">
        <v>224</v>
      </c>
      <c r="P394" t="s">
        <v>225</v>
      </c>
      <c r="Q394" t="s">
        <v>226</v>
      </c>
      <c r="R394" t="s">
        <v>222</v>
      </c>
      <c r="S394" t="s">
        <v>124</v>
      </c>
      <c r="T394" t="s">
        <v>565</v>
      </c>
      <c r="U394" t="s">
        <v>2692</v>
      </c>
      <c r="V394" t="s">
        <v>2698</v>
      </c>
      <c r="W394" t="s">
        <v>2540</v>
      </c>
      <c r="X394" s="51" t="str">
        <f t="shared" si="6"/>
        <v>3</v>
      </c>
      <c r="Y394" s="51" t="str">
        <f>IF(T394="","",IF(AND(T394&lt;&gt;'Tabelas auxiliares'!$B$236,T394&lt;&gt;'Tabelas auxiliares'!$B$237),"FOLHA DE PESSOAL",IF(X394='Tabelas auxiliares'!$A$237,"CUSTEIO",IF(X394='Tabelas auxiliares'!$A$236,"INVESTIMENTO","ERRO - VERIFICAR"))))</f>
        <v>CUSTEIO</v>
      </c>
      <c r="Z394" s="44">
        <v>10794.48</v>
      </c>
      <c r="AC394" s="44">
        <v>10794.48</v>
      </c>
    </row>
    <row r="395" spans="1:29" x14ac:dyDescent="0.25">
      <c r="A395" t="s">
        <v>2319</v>
      </c>
      <c r="B395" s="77" t="s">
        <v>2281</v>
      </c>
      <c r="C395" s="77" t="s">
        <v>2322</v>
      </c>
      <c r="D395" t="s">
        <v>79</v>
      </c>
      <c r="E395" t="s">
        <v>118</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t="s">
        <v>1270</v>
      </c>
      <c r="J395" t="s">
        <v>1769</v>
      </c>
      <c r="K395" t="s">
        <v>1770</v>
      </c>
      <c r="L395" t="s">
        <v>1771</v>
      </c>
      <c r="M395" t="s">
        <v>1772</v>
      </c>
      <c r="N395" t="s">
        <v>223</v>
      </c>
      <c r="O395" t="s">
        <v>224</v>
      </c>
      <c r="P395" t="s">
        <v>225</v>
      </c>
      <c r="Q395" t="s">
        <v>226</v>
      </c>
      <c r="R395" t="s">
        <v>222</v>
      </c>
      <c r="S395" t="s">
        <v>124</v>
      </c>
      <c r="T395" t="s">
        <v>565</v>
      </c>
      <c r="U395" t="s">
        <v>2692</v>
      </c>
      <c r="V395" t="s">
        <v>2698</v>
      </c>
      <c r="W395" t="s">
        <v>2540</v>
      </c>
      <c r="X395" s="51" t="str">
        <f t="shared" si="6"/>
        <v>3</v>
      </c>
      <c r="Y395" s="51" t="str">
        <f>IF(T395="","",IF(AND(T395&lt;&gt;'Tabelas auxiliares'!$B$236,T395&lt;&gt;'Tabelas auxiliares'!$B$237),"FOLHA DE PESSOAL",IF(X395='Tabelas auxiliares'!$A$237,"CUSTEIO",IF(X395='Tabelas auxiliares'!$A$236,"INVESTIMENTO","ERRO - VERIFICAR"))))</f>
        <v>CUSTEIO</v>
      </c>
      <c r="Z395" s="44">
        <v>69840</v>
      </c>
      <c r="AC395" s="44">
        <v>69840</v>
      </c>
    </row>
    <row r="396" spans="1:29" x14ac:dyDescent="0.25">
      <c r="A396" t="s">
        <v>2319</v>
      </c>
      <c r="B396" s="77" t="s">
        <v>2281</v>
      </c>
      <c r="C396" s="77" t="s">
        <v>2322</v>
      </c>
      <c r="D396" t="s">
        <v>79</v>
      </c>
      <c r="E396" t="s">
        <v>118</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t="s">
        <v>1270</v>
      </c>
      <c r="J396" t="s">
        <v>1769</v>
      </c>
      <c r="K396" t="s">
        <v>1773</v>
      </c>
      <c r="L396" t="s">
        <v>1771</v>
      </c>
      <c r="M396" t="s">
        <v>1774</v>
      </c>
      <c r="N396" t="s">
        <v>223</v>
      </c>
      <c r="O396" t="s">
        <v>224</v>
      </c>
      <c r="P396" t="s">
        <v>225</v>
      </c>
      <c r="Q396" t="s">
        <v>226</v>
      </c>
      <c r="R396" t="s">
        <v>222</v>
      </c>
      <c r="S396" t="s">
        <v>124</v>
      </c>
      <c r="T396" t="s">
        <v>565</v>
      </c>
      <c r="U396" t="s">
        <v>2692</v>
      </c>
      <c r="V396" t="s">
        <v>2698</v>
      </c>
      <c r="W396" t="s">
        <v>2540</v>
      </c>
      <c r="X396" s="51" t="str">
        <f t="shared" si="6"/>
        <v>3</v>
      </c>
      <c r="Y396" s="51" t="str">
        <f>IF(T396="","",IF(AND(T396&lt;&gt;'Tabelas auxiliares'!$B$236,T396&lt;&gt;'Tabelas auxiliares'!$B$237),"FOLHA DE PESSOAL",IF(X396='Tabelas auxiliares'!$A$237,"CUSTEIO",IF(X396='Tabelas auxiliares'!$A$236,"INVESTIMENTO","ERRO - VERIFICAR"))))</f>
        <v>CUSTEIO</v>
      </c>
      <c r="Z396" s="44">
        <v>13600</v>
      </c>
      <c r="AC396" s="44">
        <v>13600</v>
      </c>
    </row>
    <row r="397" spans="1:29" x14ac:dyDescent="0.25">
      <c r="A397" t="s">
        <v>2319</v>
      </c>
      <c r="B397" s="77" t="s">
        <v>2281</v>
      </c>
      <c r="C397" s="77" t="s">
        <v>2322</v>
      </c>
      <c r="D397" t="s">
        <v>79</v>
      </c>
      <c r="E397" t="s">
        <v>118</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t="s">
        <v>1270</v>
      </c>
      <c r="J397" t="s">
        <v>1769</v>
      </c>
      <c r="K397" t="s">
        <v>1775</v>
      </c>
      <c r="L397" t="s">
        <v>1771</v>
      </c>
      <c r="M397" t="s">
        <v>1776</v>
      </c>
      <c r="N397" t="s">
        <v>223</v>
      </c>
      <c r="O397" t="s">
        <v>224</v>
      </c>
      <c r="P397" t="s">
        <v>225</v>
      </c>
      <c r="Q397" t="s">
        <v>226</v>
      </c>
      <c r="R397" t="s">
        <v>222</v>
      </c>
      <c r="S397" t="s">
        <v>124</v>
      </c>
      <c r="T397" t="s">
        <v>565</v>
      </c>
      <c r="U397" t="s">
        <v>2692</v>
      </c>
      <c r="V397" t="s">
        <v>2698</v>
      </c>
      <c r="W397" t="s">
        <v>2540</v>
      </c>
      <c r="X397" s="51" t="str">
        <f t="shared" si="6"/>
        <v>3</v>
      </c>
      <c r="Y397" s="51" t="str">
        <f>IF(T397="","",IF(AND(T397&lt;&gt;'Tabelas auxiliares'!$B$236,T397&lt;&gt;'Tabelas auxiliares'!$B$237),"FOLHA DE PESSOAL",IF(X397='Tabelas auxiliares'!$A$237,"CUSTEIO",IF(X397='Tabelas auxiliares'!$A$236,"INVESTIMENTO","ERRO - VERIFICAR"))))</f>
        <v>CUSTEIO</v>
      </c>
      <c r="Z397" s="44">
        <v>3817</v>
      </c>
      <c r="AC397" s="44">
        <v>3817</v>
      </c>
    </row>
    <row r="398" spans="1:29" x14ac:dyDescent="0.25">
      <c r="A398" t="s">
        <v>2319</v>
      </c>
      <c r="B398" s="77" t="s">
        <v>2281</v>
      </c>
      <c r="C398" s="77" t="s">
        <v>2322</v>
      </c>
      <c r="D398" t="s">
        <v>83</v>
      </c>
      <c r="E398" t="s">
        <v>118</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t="s">
        <v>1777</v>
      </c>
      <c r="J398" t="s">
        <v>1778</v>
      </c>
      <c r="K398" t="s">
        <v>1779</v>
      </c>
      <c r="L398" t="s">
        <v>1780</v>
      </c>
      <c r="M398" t="s">
        <v>1781</v>
      </c>
      <c r="N398" t="s">
        <v>280</v>
      </c>
      <c r="O398" t="s">
        <v>224</v>
      </c>
      <c r="P398" t="s">
        <v>281</v>
      </c>
      <c r="Q398" t="s">
        <v>226</v>
      </c>
      <c r="R398" t="s">
        <v>222</v>
      </c>
      <c r="S398" t="s">
        <v>1092</v>
      </c>
      <c r="T398" t="s">
        <v>218</v>
      </c>
      <c r="U398" t="s">
        <v>135</v>
      </c>
      <c r="V398" t="s">
        <v>2690</v>
      </c>
      <c r="W398" t="s">
        <v>2533</v>
      </c>
      <c r="X398" s="51" t="str">
        <f t="shared" si="6"/>
        <v>4</v>
      </c>
      <c r="Y398" s="51" t="str">
        <f>IF(T398="","",IF(AND(T398&lt;&gt;'Tabelas auxiliares'!$B$236,T398&lt;&gt;'Tabelas auxiliares'!$B$237),"FOLHA DE PESSOAL",IF(X398='Tabelas auxiliares'!$A$237,"CUSTEIO",IF(X398='Tabelas auxiliares'!$A$236,"INVESTIMENTO","ERRO - VERIFICAR"))))</f>
        <v>INVESTIMENTO</v>
      </c>
      <c r="Z398" s="44">
        <v>750</v>
      </c>
      <c r="AA398" s="44">
        <v>750</v>
      </c>
    </row>
    <row r="399" spans="1:29" x14ac:dyDescent="0.25">
      <c r="A399" t="s">
        <v>2319</v>
      </c>
      <c r="B399" s="77" t="s">
        <v>2284</v>
      </c>
      <c r="C399" s="77" t="s">
        <v>2322</v>
      </c>
      <c r="D399" t="s">
        <v>35</v>
      </c>
      <c r="E399" t="s">
        <v>118</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t="s">
        <v>1782</v>
      </c>
      <c r="J399" t="s">
        <v>1783</v>
      </c>
      <c r="K399" t="s">
        <v>1784</v>
      </c>
      <c r="L399" t="s">
        <v>1785</v>
      </c>
      <c r="M399" t="s">
        <v>1786</v>
      </c>
      <c r="N399" t="s">
        <v>223</v>
      </c>
      <c r="O399" t="s">
        <v>917</v>
      </c>
      <c r="P399" t="s">
        <v>918</v>
      </c>
      <c r="Q399" t="s">
        <v>226</v>
      </c>
      <c r="R399" t="s">
        <v>222</v>
      </c>
      <c r="S399" t="s">
        <v>919</v>
      </c>
      <c r="T399" t="s">
        <v>218</v>
      </c>
      <c r="U399" t="s">
        <v>2655</v>
      </c>
      <c r="V399" t="s">
        <v>2632</v>
      </c>
      <c r="W399" t="s">
        <v>2491</v>
      </c>
      <c r="X399" s="51" t="str">
        <f t="shared" si="6"/>
        <v>3</v>
      </c>
      <c r="Y399" s="51" t="str">
        <f>IF(T399="","",IF(AND(T399&lt;&gt;'Tabelas auxiliares'!$B$236,T399&lt;&gt;'Tabelas auxiliares'!$B$237),"FOLHA DE PESSOAL",IF(X399='Tabelas auxiliares'!$A$237,"CUSTEIO",IF(X399='Tabelas auxiliares'!$A$236,"INVESTIMENTO","ERRO - VERIFICAR"))))</f>
        <v>CUSTEIO</v>
      </c>
      <c r="Z399" s="44">
        <v>4365.8100000000004</v>
      </c>
      <c r="AA399" s="44">
        <v>4365.8100000000004</v>
      </c>
    </row>
    <row r="400" spans="1:29" x14ac:dyDescent="0.25">
      <c r="A400" t="s">
        <v>2319</v>
      </c>
      <c r="B400" s="77" t="s">
        <v>2284</v>
      </c>
      <c r="C400" s="77" t="s">
        <v>2322</v>
      </c>
      <c r="D400" t="s">
        <v>35</v>
      </c>
      <c r="E400" t="s">
        <v>118</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t="s">
        <v>1787</v>
      </c>
      <c r="J400" t="s">
        <v>1788</v>
      </c>
      <c r="K400" t="s">
        <v>1789</v>
      </c>
      <c r="L400" t="s">
        <v>1790</v>
      </c>
      <c r="M400" t="s">
        <v>1786</v>
      </c>
      <c r="N400" t="s">
        <v>223</v>
      </c>
      <c r="O400" t="s">
        <v>224</v>
      </c>
      <c r="P400" t="s">
        <v>225</v>
      </c>
      <c r="Q400" t="s">
        <v>226</v>
      </c>
      <c r="R400" t="s">
        <v>222</v>
      </c>
      <c r="S400" t="s">
        <v>124</v>
      </c>
      <c r="T400" t="s">
        <v>218</v>
      </c>
      <c r="U400" t="s">
        <v>123</v>
      </c>
      <c r="V400" t="s">
        <v>2632</v>
      </c>
      <c r="W400" t="s">
        <v>2491</v>
      </c>
      <c r="X400" s="51" t="str">
        <f t="shared" si="6"/>
        <v>3</v>
      </c>
      <c r="Y400" s="51" t="str">
        <f>IF(T400="","",IF(AND(T400&lt;&gt;'Tabelas auxiliares'!$B$236,T400&lt;&gt;'Tabelas auxiliares'!$B$237),"FOLHA DE PESSOAL",IF(X400='Tabelas auxiliares'!$A$237,"CUSTEIO",IF(X400='Tabelas auxiliares'!$A$236,"INVESTIMENTO","ERRO - VERIFICAR"))))</f>
        <v>CUSTEIO</v>
      </c>
      <c r="Z400" s="44">
        <v>17479.21</v>
      </c>
      <c r="AA400" s="44">
        <v>17479.21</v>
      </c>
    </row>
    <row r="401" spans="1:29" x14ac:dyDescent="0.25">
      <c r="A401" t="s">
        <v>2319</v>
      </c>
      <c r="B401" s="77" t="s">
        <v>2284</v>
      </c>
      <c r="C401" s="77" t="s">
        <v>2322</v>
      </c>
      <c r="D401" t="s">
        <v>53</v>
      </c>
      <c r="E401" t="s">
        <v>118</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t="s">
        <v>1791</v>
      </c>
      <c r="J401" t="s">
        <v>1792</v>
      </c>
      <c r="K401" t="s">
        <v>1793</v>
      </c>
      <c r="L401" t="s">
        <v>1794</v>
      </c>
      <c r="M401" t="s">
        <v>1795</v>
      </c>
      <c r="N401" t="s">
        <v>223</v>
      </c>
      <c r="O401" t="s">
        <v>224</v>
      </c>
      <c r="P401" t="s">
        <v>225</v>
      </c>
      <c r="Q401" t="s">
        <v>226</v>
      </c>
      <c r="R401" t="s">
        <v>222</v>
      </c>
      <c r="S401" t="s">
        <v>124</v>
      </c>
      <c r="T401" t="s">
        <v>218</v>
      </c>
      <c r="U401" t="s">
        <v>123</v>
      </c>
      <c r="V401" t="s">
        <v>2632</v>
      </c>
      <c r="W401" t="s">
        <v>2491</v>
      </c>
      <c r="X401" s="51" t="str">
        <f t="shared" si="6"/>
        <v>3</v>
      </c>
      <c r="Y401" s="51" t="str">
        <f>IF(T401="","",IF(AND(T401&lt;&gt;'Tabelas auxiliares'!$B$236,T401&lt;&gt;'Tabelas auxiliares'!$B$237),"FOLHA DE PESSOAL",IF(X401='Tabelas auxiliares'!$A$237,"CUSTEIO",IF(X401='Tabelas auxiliares'!$A$236,"INVESTIMENTO","ERRO - VERIFICAR"))))</f>
        <v>CUSTEIO</v>
      </c>
      <c r="Z401" s="44">
        <v>3758.72</v>
      </c>
      <c r="AA401" s="44">
        <v>3659.52</v>
      </c>
      <c r="AB401" s="44">
        <v>24.96</v>
      </c>
      <c r="AC401" s="44">
        <v>74.239999999999995</v>
      </c>
    </row>
    <row r="402" spans="1:29" x14ac:dyDescent="0.25">
      <c r="A402" t="s">
        <v>2319</v>
      </c>
      <c r="B402" s="77" t="s">
        <v>2284</v>
      </c>
      <c r="C402" s="77" t="s">
        <v>2322</v>
      </c>
      <c r="D402" t="s">
        <v>61</v>
      </c>
      <c r="E402" t="s">
        <v>118</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t="s">
        <v>1796</v>
      </c>
      <c r="J402" t="s">
        <v>1797</v>
      </c>
      <c r="K402" t="s">
        <v>1798</v>
      </c>
      <c r="L402" t="s">
        <v>1799</v>
      </c>
      <c r="M402" t="s">
        <v>1800</v>
      </c>
      <c r="N402" t="s">
        <v>223</v>
      </c>
      <c r="O402" t="s">
        <v>224</v>
      </c>
      <c r="P402" t="s">
        <v>225</v>
      </c>
      <c r="Q402" t="s">
        <v>226</v>
      </c>
      <c r="R402" t="s">
        <v>222</v>
      </c>
      <c r="S402" t="s">
        <v>124</v>
      </c>
      <c r="T402" t="s">
        <v>218</v>
      </c>
      <c r="U402" t="s">
        <v>123</v>
      </c>
      <c r="V402" t="s">
        <v>2632</v>
      </c>
      <c r="W402" t="s">
        <v>2491</v>
      </c>
      <c r="X402" s="51" t="str">
        <f t="shared" si="6"/>
        <v>3</v>
      </c>
      <c r="Y402" s="51" t="str">
        <f>IF(T402="","",IF(AND(T402&lt;&gt;'Tabelas auxiliares'!$B$236,T402&lt;&gt;'Tabelas auxiliares'!$B$237),"FOLHA DE PESSOAL",IF(X402='Tabelas auxiliares'!$A$237,"CUSTEIO",IF(X402='Tabelas auxiliares'!$A$236,"INVESTIMENTO","ERRO - VERIFICAR"))))</f>
        <v>CUSTEIO</v>
      </c>
      <c r="Z402" s="44">
        <v>1856.16</v>
      </c>
      <c r="AA402" s="44">
        <v>942.41</v>
      </c>
      <c r="AC402" s="44">
        <v>913.75</v>
      </c>
    </row>
    <row r="403" spans="1:29" x14ac:dyDescent="0.25">
      <c r="A403" t="s">
        <v>2319</v>
      </c>
      <c r="B403" s="77" t="s">
        <v>2284</v>
      </c>
      <c r="C403" s="77" t="s">
        <v>2322</v>
      </c>
      <c r="D403" t="s">
        <v>88</v>
      </c>
      <c r="E403" t="s">
        <v>118</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t="s">
        <v>1801</v>
      </c>
      <c r="J403" t="s">
        <v>1802</v>
      </c>
      <c r="K403" t="s">
        <v>1803</v>
      </c>
      <c r="L403" t="s">
        <v>1804</v>
      </c>
      <c r="M403" t="s">
        <v>1795</v>
      </c>
      <c r="N403" t="s">
        <v>223</v>
      </c>
      <c r="O403" t="s">
        <v>224</v>
      </c>
      <c r="P403" t="s">
        <v>225</v>
      </c>
      <c r="Q403" t="s">
        <v>226</v>
      </c>
      <c r="R403" t="s">
        <v>222</v>
      </c>
      <c r="S403" t="s">
        <v>124</v>
      </c>
      <c r="T403" t="s">
        <v>218</v>
      </c>
      <c r="U403" t="s">
        <v>123</v>
      </c>
      <c r="V403" t="s">
        <v>2632</v>
      </c>
      <c r="W403" t="s">
        <v>2491</v>
      </c>
      <c r="X403" s="51" t="str">
        <f t="shared" si="6"/>
        <v>3</v>
      </c>
      <c r="Y403" s="51" t="str">
        <f>IF(T403="","",IF(AND(T403&lt;&gt;'Tabelas auxiliares'!$B$236,T403&lt;&gt;'Tabelas auxiliares'!$B$237),"FOLHA DE PESSOAL",IF(X403='Tabelas auxiliares'!$A$237,"CUSTEIO",IF(X403='Tabelas auxiliares'!$A$236,"INVESTIMENTO","ERRO - VERIFICAR"))))</f>
        <v>CUSTEIO</v>
      </c>
      <c r="Z403" s="44">
        <v>2394.9899999999998</v>
      </c>
      <c r="AA403" s="44">
        <v>2394.9899999999998</v>
      </c>
    </row>
    <row r="404" spans="1:29" x14ac:dyDescent="0.25">
      <c r="A404" t="s">
        <v>2319</v>
      </c>
      <c r="B404" s="77" t="s">
        <v>2284</v>
      </c>
      <c r="C404" s="77" t="s">
        <v>2322</v>
      </c>
      <c r="D404" t="s">
        <v>88</v>
      </c>
      <c r="E404" t="s">
        <v>118</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t="s">
        <v>1805</v>
      </c>
      <c r="J404" t="s">
        <v>1802</v>
      </c>
      <c r="K404" t="s">
        <v>1806</v>
      </c>
      <c r="L404" t="s">
        <v>1804</v>
      </c>
      <c r="M404" t="s">
        <v>1795</v>
      </c>
      <c r="N404" t="s">
        <v>223</v>
      </c>
      <c r="O404" t="s">
        <v>224</v>
      </c>
      <c r="P404" t="s">
        <v>225</v>
      </c>
      <c r="Q404" t="s">
        <v>226</v>
      </c>
      <c r="R404" t="s">
        <v>222</v>
      </c>
      <c r="S404" t="s">
        <v>124</v>
      </c>
      <c r="T404" t="s">
        <v>218</v>
      </c>
      <c r="U404" t="s">
        <v>123</v>
      </c>
      <c r="V404" t="s">
        <v>2632</v>
      </c>
      <c r="W404" t="s">
        <v>2491</v>
      </c>
      <c r="X404" s="51" t="str">
        <f t="shared" si="6"/>
        <v>3</v>
      </c>
      <c r="Y404" s="51" t="str">
        <f>IF(T404="","",IF(AND(T404&lt;&gt;'Tabelas auxiliares'!$B$236,T404&lt;&gt;'Tabelas auxiliares'!$B$237),"FOLHA DE PESSOAL",IF(X404='Tabelas auxiliares'!$A$237,"CUSTEIO",IF(X404='Tabelas auxiliares'!$A$236,"INVESTIMENTO","ERRO - VERIFICAR"))))</f>
        <v>CUSTEIO</v>
      </c>
      <c r="Z404" s="44">
        <v>2852.28</v>
      </c>
      <c r="AA404" s="44">
        <v>2719.68</v>
      </c>
      <c r="AC404" s="44">
        <v>132.6</v>
      </c>
    </row>
    <row r="405" spans="1:29" x14ac:dyDescent="0.25">
      <c r="A405" t="s">
        <v>2319</v>
      </c>
      <c r="B405" s="77" t="s">
        <v>2287</v>
      </c>
      <c r="C405" s="77" t="s">
        <v>2322</v>
      </c>
      <c r="D405" t="s">
        <v>35</v>
      </c>
      <c r="E405" t="s">
        <v>118</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t="s">
        <v>1807</v>
      </c>
      <c r="J405" t="s">
        <v>434</v>
      </c>
      <c r="K405" t="s">
        <v>1808</v>
      </c>
      <c r="L405" t="s">
        <v>436</v>
      </c>
      <c r="M405" t="s">
        <v>437</v>
      </c>
      <c r="N405" t="s">
        <v>223</v>
      </c>
      <c r="O405" t="s">
        <v>224</v>
      </c>
      <c r="P405" t="s">
        <v>225</v>
      </c>
      <c r="Q405" t="s">
        <v>226</v>
      </c>
      <c r="R405" t="s">
        <v>222</v>
      </c>
      <c r="S405" t="s">
        <v>124</v>
      </c>
      <c r="T405" t="s">
        <v>218</v>
      </c>
      <c r="U405" t="s">
        <v>123</v>
      </c>
      <c r="V405" t="s">
        <v>2633</v>
      </c>
      <c r="W405" t="s">
        <v>2492</v>
      </c>
      <c r="X405" s="51" t="str">
        <f t="shared" si="6"/>
        <v>3</v>
      </c>
      <c r="Y405" s="51" t="str">
        <f>IF(T405="","",IF(AND(T405&lt;&gt;'Tabelas auxiliares'!$B$236,T405&lt;&gt;'Tabelas auxiliares'!$B$237),"FOLHA DE PESSOAL",IF(X405='Tabelas auxiliares'!$A$237,"CUSTEIO",IF(X405='Tabelas auxiliares'!$A$236,"INVESTIMENTO","ERRO - VERIFICAR"))))</f>
        <v>CUSTEIO</v>
      </c>
      <c r="Z405" s="44">
        <v>1238.92</v>
      </c>
      <c r="AA405" s="44">
        <v>115.31</v>
      </c>
      <c r="AC405" s="44">
        <v>1123.6099999999999</v>
      </c>
    </row>
    <row r="406" spans="1:29" x14ac:dyDescent="0.25">
      <c r="A406" t="s">
        <v>2319</v>
      </c>
      <c r="B406" s="77" t="s">
        <v>2287</v>
      </c>
      <c r="C406" s="77" t="s">
        <v>2322</v>
      </c>
      <c r="D406" t="s">
        <v>35</v>
      </c>
      <c r="E406" t="s">
        <v>118</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t="s">
        <v>1809</v>
      </c>
      <c r="J406" t="s">
        <v>1810</v>
      </c>
      <c r="K406" t="s">
        <v>1811</v>
      </c>
      <c r="L406" t="s">
        <v>1812</v>
      </c>
      <c r="M406" t="s">
        <v>1813</v>
      </c>
      <c r="N406" t="s">
        <v>223</v>
      </c>
      <c r="O406" t="s">
        <v>224</v>
      </c>
      <c r="P406" t="s">
        <v>225</v>
      </c>
      <c r="Q406" t="s">
        <v>226</v>
      </c>
      <c r="R406" t="s">
        <v>222</v>
      </c>
      <c r="S406" t="s">
        <v>124</v>
      </c>
      <c r="T406" t="s">
        <v>218</v>
      </c>
      <c r="U406" t="s">
        <v>123</v>
      </c>
      <c r="V406" t="s">
        <v>2629</v>
      </c>
      <c r="W406" t="s">
        <v>2486</v>
      </c>
      <c r="X406" s="51" t="str">
        <f t="shared" si="6"/>
        <v>3</v>
      </c>
      <c r="Y406" s="51" t="str">
        <f>IF(T406="","",IF(AND(T406&lt;&gt;'Tabelas auxiliares'!$B$236,T406&lt;&gt;'Tabelas auxiliares'!$B$237),"FOLHA DE PESSOAL",IF(X406='Tabelas auxiliares'!$A$237,"CUSTEIO",IF(X406='Tabelas auxiliares'!$A$236,"INVESTIMENTO","ERRO - VERIFICAR"))))</f>
        <v>CUSTEIO</v>
      </c>
      <c r="Z406" s="44">
        <v>205803.86</v>
      </c>
      <c r="AA406" s="44">
        <v>90485.98</v>
      </c>
      <c r="AB406" s="44">
        <v>5896.47</v>
      </c>
      <c r="AC406" s="44">
        <v>109421.41</v>
      </c>
    </row>
    <row r="407" spans="1:29" x14ac:dyDescent="0.25">
      <c r="A407" t="s">
        <v>2319</v>
      </c>
      <c r="B407" s="77" t="s">
        <v>2287</v>
      </c>
      <c r="C407" s="77" t="s">
        <v>2322</v>
      </c>
      <c r="D407" t="s">
        <v>35</v>
      </c>
      <c r="E407" t="s">
        <v>118</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t="s">
        <v>1814</v>
      </c>
      <c r="J407" t="s">
        <v>438</v>
      </c>
      <c r="K407" t="s">
        <v>1815</v>
      </c>
      <c r="L407" t="s">
        <v>440</v>
      </c>
      <c r="M407" t="s">
        <v>441</v>
      </c>
      <c r="N407" t="s">
        <v>223</v>
      </c>
      <c r="O407" t="s">
        <v>224</v>
      </c>
      <c r="P407" t="s">
        <v>225</v>
      </c>
      <c r="Q407" t="s">
        <v>226</v>
      </c>
      <c r="R407" t="s">
        <v>222</v>
      </c>
      <c r="S407" t="s">
        <v>124</v>
      </c>
      <c r="T407" t="s">
        <v>218</v>
      </c>
      <c r="U407" t="s">
        <v>123</v>
      </c>
      <c r="V407" t="s">
        <v>2634</v>
      </c>
      <c r="W407" t="s">
        <v>2493</v>
      </c>
      <c r="X407" s="51" t="str">
        <f t="shared" si="6"/>
        <v>3</v>
      </c>
      <c r="Y407" s="51" t="str">
        <f>IF(T407="","",IF(AND(T407&lt;&gt;'Tabelas auxiliares'!$B$236,T407&lt;&gt;'Tabelas auxiliares'!$B$237),"FOLHA DE PESSOAL",IF(X407='Tabelas auxiliares'!$A$237,"CUSTEIO",IF(X407='Tabelas auxiliares'!$A$236,"INVESTIMENTO","ERRO - VERIFICAR"))))</f>
        <v>CUSTEIO</v>
      </c>
      <c r="Z407" s="44">
        <v>650885.47</v>
      </c>
      <c r="AA407" s="44">
        <v>400</v>
      </c>
      <c r="AB407" s="44">
        <v>222186.03</v>
      </c>
      <c r="AC407" s="44">
        <v>428299.44</v>
      </c>
    </row>
    <row r="408" spans="1:29" x14ac:dyDescent="0.25">
      <c r="A408" t="s">
        <v>2319</v>
      </c>
      <c r="B408" s="77" t="s">
        <v>2287</v>
      </c>
      <c r="C408" s="77" t="s">
        <v>2322</v>
      </c>
      <c r="D408" t="s">
        <v>35</v>
      </c>
      <c r="E408" t="s">
        <v>118</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t="s">
        <v>1816</v>
      </c>
      <c r="J408" t="s">
        <v>1817</v>
      </c>
      <c r="K408" t="s">
        <v>1818</v>
      </c>
      <c r="L408" t="s">
        <v>1819</v>
      </c>
      <c r="M408" t="s">
        <v>1820</v>
      </c>
      <c r="N408" t="s">
        <v>223</v>
      </c>
      <c r="O408" t="s">
        <v>224</v>
      </c>
      <c r="P408" t="s">
        <v>225</v>
      </c>
      <c r="Q408" t="s">
        <v>226</v>
      </c>
      <c r="R408" t="s">
        <v>222</v>
      </c>
      <c r="S408" t="s">
        <v>124</v>
      </c>
      <c r="T408" t="s">
        <v>218</v>
      </c>
      <c r="U408" t="s">
        <v>123</v>
      </c>
      <c r="V408" t="s">
        <v>2704</v>
      </c>
      <c r="W408" t="s">
        <v>2546</v>
      </c>
      <c r="X408" s="51" t="str">
        <f t="shared" si="6"/>
        <v>3</v>
      </c>
      <c r="Y408" s="51" t="str">
        <f>IF(T408="","",IF(AND(T408&lt;&gt;'Tabelas auxiliares'!$B$236,T408&lt;&gt;'Tabelas auxiliares'!$B$237),"FOLHA DE PESSOAL",IF(X408='Tabelas auxiliares'!$A$237,"CUSTEIO",IF(X408='Tabelas auxiliares'!$A$236,"INVESTIMENTO","ERRO - VERIFICAR"))))</f>
        <v>CUSTEIO</v>
      </c>
      <c r="Z408" s="44">
        <v>27958.55</v>
      </c>
      <c r="AA408" s="44">
        <v>13185.17</v>
      </c>
      <c r="AC408" s="44">
        <v>14773.38</v>
      </c>
    </row>
    <row r="409" spans="1:29" x14ac:dyDescent="0.25">
      <c r="A409" t="s">
        <v>2319</v>
      </c>
      <c r="B409" t="s">
        <v>2287</v>
      </c>
      <c r="C409" t="s">
        <v>2322</v>
      </c>
      <c r="D409" t="s">
        <v>35</v>
      </c>
      <c r="E409" t="s">
        <v>118</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t="s">
        <v>673</v>
      </c>
      <c r="J409" t="s">
        <v>1817</v>
      </c>
      <c r="K409" t="s">
        <v>1821</v>
      </c>
      <c r="L409" t="s">
        <v>1822</v>
      </c>
      <c r="M409" t="s">
        <v>1820</v>
      </c>
      <c r="N409" t="s">
        <v>223</v>
      </c>
      <c r="O409" t="s">
        <v>224</v>
      </c>
      <c r="P409" t="s">
        <v>225</v>
      </c>
      <c r="Q409" t="s">
        <v>226</v>
      </c>
      <c r="R409" t="s">
        <v>222</v>
      </c>
      <c r="S409" t="s">
        <v>124</v>
      </c>
      <c r="T409" t="s">
        <v>218</v>
      </c>
      <c r="U409" t="s">
        <v>123</v>
      </c>
      <c r="V409" t="s">
        <v>2635</v>
      </c>
      <c r="W409" t="s">
        <v>2494</v>
      </c>
      <c r="X409" s="51" t="str">
        <f t="shared" si="6"/>
        <v>3</v>
      </c>
      <c r="Y409" s="51" t="str">
        <f>IF(T409="","",IF(AND(T409&lt;&gt;'Tabelas auxiliares'!$B$236,T409&lt;&gt;'Tabelas auxiliares'!$B$237),"FOLHA DE PESSOAL",IF(X409='Tabelas auxiliares'!$A$237,"CUSTEIO",IF(X409='Tabelas auxiliares'!$A$236,"INVESTIMENTO","ERRO - VERIFICAR"))))</f>
        <v>CUSTEIO</v>
      </c>
      <c r="Z409" s="44">
        <v>33613.620000000003</v>
      </c>
      <c r="AA409" s="44">
        <v>22817.52</v>
      </c>
      <c r="AC409" s="44">
        <v>10796.1</v>
      </c>
    </row>
    <row r="410" spans="1:29" x14ac:dyDescent="0.25">
      <c r="A410" t="s">
        <v>2319</v>
      </c>
      <c r="B410" t="s">
        <v>2287</v>
      </c>
      <c r="C410" t="s">
        <v>2322</v>
      </c>
      <c r="D410" t="s">
        <v>35</v>
      </c>
      <c r="E410" t="s">
        <v>118</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t="s">
        <v>673</v>
      </c>
      <c r="J410" t="s">
        <v>1817</v>
      </c>
      <c r="K410" t="s">
        <v>1821</v>
      </c>
      <c r="L410" t="s">
        <v>1822</v>
      </c>
      <c r="M410" t="s">
        <v>1820</v>
      </c>
      <c r="N410" t="s">
        <v>223</v>
      </c>
      <c r="O410" t="s">
        <v>224</v>
      </c>
      <c r="P410" t="s">
        <v>225</v>
      </c>
      <c r="Q410" t="s">
        <v>226</v>
      </c>
      <c r="R410" t="s">
        <v>222</v>
      </c>
      <c r="S410" t="s">
        <v>124</v>
      </c>
      <c r="T410" t="s">
        <v>218</v>
      </c>
      <c r="U410" t="s">
        <v>123</v>
      </c>
      <c r="V410" t="s">
        <v>2636</v>
      </c>
      <c r="W410" t="s">
        <v>2495</v>
      </c>
      <c r="X410" s="51" t="str">
        <f t="shared" si="6"/>
        <v>3</v>
      </c>
      <c r="Y410" s="51" t="str">
        <f>IF(T410="","",IF(AND(T410&lt;&gt;'Tabelas auxiliares'!$B$236,T410&lt;&gt;'Tabelas auxiliares'!$B$237),"FOLHA DE PESSOAL",IF(X410='Tabelas auxiliares'!$A$237,"CUSTEIO",IF(X410='Tabelas auxiliares'!$A$236,"INVESTIMENTO","ERRO - VERIFICAR"))))</f>
        <v>CUSTEIO</v>
      </c>
      <c r="Z410" s="44">
        <v>1311.99</v>
      </c>
      <c r="AA410" s="44">
        <v>852.77</v>
      </c>
      <c r="AC410" s="44">
        <v>459.22</v>
      </c>
    </row>
    <row r="411" spans="1:29" x14ac:dyDescent="0.25">
      <c r="A411" t="s">
        <v>2319</v>
      </c>
      <c r="B411" t="s">
        <v>2287</v>
      </c>
      <c r="C411" t="s">
        <v>2322</v>
      </c>
      <c r="D411" t="s">
        <v>35</v>
      </c>
      <c r="E411" t="s">
        <v>118</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t="s">
        <v>610</v>
      </c>
      <c r="J411" t="s">
        <v>438</v>
      </c>
      <c r="K411" t="s">
        <v>1823</v>
      </c>
      <c r="L411" t="s">
        <v>440</v>
      </c>
      <c r="M411" t="s">
        <v>441</v>
      </c>
      <c r="N411" t="s">
        <v>231</v>
      </c>
      <c r="O411" t="s">
        <v>224</v>
      </c>
      <c r="P411" t="s">
        <v>564</v>
      </c>
      <c r="Q411" t="s">
        <v>226</v>
      </c>
      <c r="R411" t="s">
        <v>222</v>
      </c>
      <c r="S411" t="s">
        <v>124</v>
      </c>
      <c r="T411" t="s">
        <v>565</v>
      </c>
      <c r="U411" t="s">
        <v>2675</v>
      </c>
      <c r="V411" t="s">
        <v>2634</v>
      </c>
      <c r="W411" t="s">
        <v>2493</v>
      </c>
      <c r="X411" s="51" t="str">
        <f t="shared" si="6"/>
        <v>3</v>
      </c>
      <c r="Y411" s="51" t="str">
        <f>IF(T411="","",IF(AND(T411&lt;&gt;'Tabelas auxiliares'!$B$236,T411&lt;&gt;'Tabelas auxiliares'!$B$237),"FOLHA DE PESSOAL",IF(X411='Tabelas auxiliares'!$A$237,"CUSTEIO",IF(X411='Tabelas auxiliares'!$A$236,"INVESTIMENTO","ERRO - VERIFICAR"))))</f>
        <v>CUSTEIO</v>
      </c>
      <c r="Z411" s="44">
        <v>45920</v>
      </c>
      <c r="AB411" s="44">
        <v>45920</v>
      </c>
    </row>
    <row r="412" spans="1:29" x14ac:dyDescent="0.25">
      <c r="A412" t="s">
        <v>2319</v>
      </c>
      <c r="B412" t="s">
        <v>2287</v>
      </c>
      <c r="C412" t="s">
        <v>2322</v>
      </c>
      <c r="D412" t="s">
        <v>39</v>
      </c>
      <c r="E412" t="s">
        <v>118</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t="s">
        <v>1824</v>
      </c>
      <c r="J412" t="s">
        <v>442</v>
      </c>
      <c r="K412" t="s">
        <v>1825</v>
      </c>
      <c r="L412" t="s">
        <v>444</v>
      </c>
      <c r="M412" t="s">
        <v>1826</v>
      </c>
      <c r="N412" t="s">
        <v>223</v>
      </c>
      <c r="O412" t="s">
        <v>224</v>
      </c>
      <c r="P412" t="s">
        <v>225</v>
      </c>
      <c r="Q412" t="s">
        <v>226</v>
      </c>
      <c r="R412" t="s">
        <v>222</v>
      </c>
      <c r="S412" t="s">
        <v>124</v>
      </c>
      <c r="T412" t="s">
        <v>218</v>
      </c>
      <c r="U412" t="s">
        <v>123</v>
      </c>
      <c r="V412" t="s">
        <v>2637</v>
      </c>
      <c r="W412" t="s">
        <v>2498</v>
      </c>
      <c r="X412" s="51" t="str">
        <f t="shared" si="6"/>
        <v>3</v>
      </c>
      <c r="Y412" s="51" t="str">
        <f>IF(T412="","",IF(AND(T412&lt;&gt;'Tabelas auxiliares'!$B$236,T412&lt;&gt;'Tabelas auxiliares'!$B$237),"FOLHA DE PESSOAL",IF(X412='Tabelas auxiliares'!$A$237,"CUSTEIO",IF(X412='Tabelas auxiliares'!$A$236,"INVESTIMENTO","ERRO - VERIFICAR"))))</f>
        <v>CUSTEIO</v>
      </c>
      <c r="Z412" s="44">
        <v>18220</v>
      </c>
      <c r="AA412" s="44">
        <v>13060</v>
      </c>
      <c r="AC412" s="44">
        <v>5160</v>
      </c>
    </row>
    <row r="413" spans="1:29" x14ac:dyDescent="0.25">
      <c r="A413" t="s">
        <v>2319</v>
      </c>
      <c r="B413" t="s">
        <v>2287</v>
      </c>
      <c r="C413" t="s">
        <v>2322</v>
      </c>
      <c r="D413" t="s">
        <v>39</v>
      </c>
      <c r="E413" t="s">
        <v>118</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t="s">
        <v>1824</v>
      </c>
      <c r="J413" t="s">
        <v>442</v>
      </c>
      <c r="K413" t="s">
        <v>1827</v>
      </c>
      <c r="L413" t="s">
        <v>444</v>
      </c>
      <c r="M413" t="s">
        <v>445</v>
      </c>
      <c r="N413" t="s">
        <v>223</v>
      </c>
      <c r="O413" t="s">
        <v>224</v>
      </c>
      <c r="P413" t="s">
        <v>225</v>
      </c>
      <c r="Q413" t="s">
        <v>226</v>
      </c>
      <c r="R413" t="s">
        <v>222</v>
      </c>
      <c r="S413" t="s">
        <v>124</v>
      </c>
      <c r="T413" t="s">
        <v>218</v>
      </c>
      <c r="U413" t="s">
        <v>123</v>
      </c>
      <c r="V413" t="s">
        <v>2637</v>
      </c>
      <c r="W413" t="s">
        <v>2498</v>
      </c>
      <c r="X413" s="51" t="str">
        <f t="shared" si="6"/>
        <v>3</v>
      </c>
      <c r="Y413" s="51" t="str">
        <f>IF(T413="","",IF(AND(T413&lt;&gt;'Tabelas auxiliares'!$B$236,T413&lt;&gt;'Tabelas auxiliares'!$B$237),"FOLHA DE PESSOAL",IF(X413='Tabelas auxiliares'!$A$237,"CUSTEIO",IF(X413='Tabelas auxiliares'!$A$236,"INVESTIMENTO","ERRO - VERIFICAR"))))</f>
        <v>CUSTEIO</v>
      </c>
      <c r="Z413" s="44">
        <v>42383.199999999997</v>
      </c>
      <c r="AA413" s="44">
        <v>13973.2</v>
      </c>
      <c r="AC413" s="44">
        <v>28410</v>
      </c>
    </row>
    <row r="414" spans="1:29" x14ac:dyDescent="0.25">
      <c r="A414" t="s">
        <v>2319</v>
      </c>
      <c r="B414" t="s">
        <v>2287</v>
      </c>
      <c r="C414" t="s">
        <v>2322</v>
      </c>
      <c r="D414" t="s">
        <v>39</v>
      </c>
      <c r="E414" t="s">
        <v>118</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t="s">
        <v>1828</v>
      </c>
      <c r="J414" t="s">
        <v>442</v>
      </c>
      <c r="K414" t="s">
        <v>1829</v>
      </c>
      <c r="L414" t="s">
        <v>444</v>
      </c>
      <c r="M414" t="s">
        <v>1826</v>
      </c>
      <c r="N414" t="s">
        <v>223</v>
      </c>
      <c r="O414" t="s">
        <v>224</v>
      </c>
      <c r="P414" t="s">
        <v>225</v>
      </c>
      <c r="Q414" t="s">
        <v>226</v>
      </c>
      <c r="R414" t="s">
        <v>222</v>
      </c>
      <c r="S414" t="s">
        <v>124</v>
      </c>
      <c r="T414" t="s">
        <v>218</v>
      </c>
      <c r="U414" t="s">
        <v>123</v>
      </c>
      <c r="V414" t="s">
        <v>2637</v>
      </c>
      <c r="W414" t="s">
        <v>2498</v>
      </c>
      <c r="X414" s="51" t="str">
        <f t="shared" si="6"/>
        <v>3</v>
      </c>
      <c r="Y414" s="51" t="str">
        <f>IF(T414="","",IF(AND(T414&lt;&gt;'Tabelas auxiliares'!$B$236,T414&lt;&gt;'Tabelas auxiliares'!$B$237),"FOLHA DE PESSOAL",IF(X414='Tabelas auxiliares'!$A$237,"CUSTEIO",IF(X414='Tabelas auxiliares'!$A$236,"INVESTIMENTO","ERRO - VERIFICAR"))))</f>
        <v>CUSTEIO</v>
      </c>
      <c r="Z414" s="44">
        <v>23500</v>
      </c>
      <c r="AA414" s="44">
        <v>22000</v>
      </c>
      <c r="AC414" s="44">
        <v>1500</v>
      </c>
    </row>
    <row r="415" spans="1:29" x14ac:dyDescent="0.25">
      <c r="A415" t="s">
        <v>2319</v>
      </c>
      <c r="B415" t="s">
        <v>2287</v>
      </c>
      <c r="C415" t="s">
        <v>2322</v>
      </c>
      <c r="D415" t="s">
        <v>39</v>
      </c>
      <c r="E415" t="s">
        <v>118</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t="s">
        <v>1828</v>
      </c>
      <c r="J415" t="s">
        <v>442</v>
      </c>
      <c r="K415" t="s">
        <v>1830</v>
      </c>
      <c r="L415" t="s">
        <v>444</v>
      </c>
      <c r="M415" t="s">
        <v>445</v>
      </c>
      <c r="N415" t="s">
        <v>223</v>
      </c>
      <c r="O415" t="s">
        <v>224</v>
      </c>
      <c r="P415" t="s">
        <v>225</v>
      </c>
      <c r="Q415" t="s">
        <v>226</v>
      </c>
      <c r="R415" t="s">
        <v>222</v>
      </c>
      <c r="S415" t="s">
        <v>124</v>
      </c>
      <c r="T415" t="s">
        <v>218</v>
      </c>
      <c r="U415" t="s">
        <v>123</v>
      </c>
      <c r="V415" t="s">
        <v>2637</v>
      </c>
      <c r="W415" t="s">
        <v>2498</v>
      </c>
      <c r="X415" s="51" t="str">
        <f t="shared" si="6"/>
        <v>3</v>
      </c>
      <c r="Y415" s="51" t="str">
        <f>IF(T415="","",IF(AND(T415&lt;&gt;'Tabelas auxiliares'!$B$236,T415&lt;&gt;'Tabelas auxiliares'!$B$237),"FOLHA DE PESSOAL",IF(X415='Tabelas auxiliares'!$A$237,"CUSTEIO",IF(X415='Tabelas auxiliares'!$A$236,"INVESTIMENTO","ERRO - VERIFICAR"))))</f>
        <v>CUSTEIO</v>
      </c>
      <c r="Z415" s="44">
        <v>28070</v>
      </c>
      <c r="AA415" s="44">
        <v>18564.599999999999</v>
      </c>
      <c r="AB415" s="44">
        <v>7545.4</v>
      </c>
      <c r="AC415" s="44">
        <v>1960</v>
      </c>
    </row>
    <row r="416" spans="1:29" x14ac:dyDescent="0.25">
      <c r="A416" t="s">
        <v>2319</v>
      </c>
      <c r="B416" t="s">
        <v>2287</v>
      </c>
      <c r="C416" t="s">
        <v>2322</v>
      </c>
      <c r="D416" t="s">
        <v>61</v>
      </c>
      <c r="E416" t="s">
        <v>118</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t="s">
        <v>923</v>
      </c>
      <c r="J416" t="s">
        <v>1831</v>
      </c>
      <c r="K416" t="s">
        <v>1832</v>
      </c>
      <c r="L416" t="s">
        <v>1833</v>
      </c>
      <c r="M416" t="s">
        <v>1834</v>
      </c>
      <c r="N416" t="s">
        <v>223</v>
      </c>
      <c r="O416" t="s">
        <v>224</v>
      </c>
      <c r="P416" t="s">
        <v>225</v>
      </c>
      <c r="Q416" t="s">
        <v>226</v>
      </c>
      <c r="R416" t="s">
        <v>222</v>
      </c>
      <c r="S416" t="s">
        <v>124</v>
      </c>
      <c r="T416" t="s">
        <v>218</v>
      </c>
      <c r="U416" t="s">
        <v>123</v>
      </c>
      <c r="V416" t="s">
        <v>2558</v>
      </c>
      <c r="W416" t="s">
        <v>2432</v>
      </c>
      <c r="X416" s="51" t="str">
        <f t="shared" si="6"/>
        <v>3</v>
      </c>
      <c r="Y416" s="51" t="str">
        <f>IF(T416="","",IF(AND(T416&lt;&gt;'Tabelas auxiliares'!$B$236,T416&lt;&gt;'Tabelas auxiliares'!$B$237),"FOLHA DE PESSOAL",IF(X416='Tabelas auxiliares'!$A$237,"CUSTEIO",IF(X416='Tabelas auxiliares'!$A$236,"INVESTIMENTO","ERRO - VERIFICAR"))))</f>
        <v>CUSTEIO</v>
      </c>
      <c r="Z416" s="44">
        <v>7108.32</v>
      </c>
      <c r="AA416" s="44">
        <v>3931.25</v>
      </c>
      <c r="AC416" s="44">
        <v>3177.07</v>
      </c>
    </row>
    <row r="417" spans="1:29" x14ac:dyDescent="0.25">
      <c r="A417" t="s">
        <v>2319</v>
      </c>
      <c r="B417" t="s">
        <v>2290</v>
      </c>
      <c r="C417" t="s">
        <v>2322</v>
      </c>
      <c r="D417" t="s">
        <v>63</v>
      </c>
      <c r="E417" t="s">
        <v>118</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t="s">
        <v>1835</v>
      </c>
      <c r="J417" t="s">
        <v>1836</v>
      </c>
      <c r="K417" t="s">
        <v>1837</v>
      </c>
      <c r="L417" t="s">
        <v>1838</v>
      </c>
      <c r="M417" t="s">
        <v>1839</v>
      </c>
      <c r="N417" t="s">
        <v>223</v>
      </c>
      <c r="O417" t="s">
        <v>224</v>
      </c>
      <c r="P417" t="s">
        <v>225</v>
      </c>
      <c r="Q417" t="s">
        <v>226</v>
      </c>
      <c r="R417" t="s">
        <v>222</v>
      </c>
      <c r="S417" t="s">
        <v>124</v>
      </c>
      <c r="T417" t="s">
        <v>218</v>
      </c>
      <c r="U417" t="s">
        <v>123</v>
      </c>
      <c r="V417" t="s">
        <v>2705</v>
      </c>
      <c r="W417" t="s">
        <v>2547</v>
      </c>
      <c r="X417" s="51" t="str">
        <f t="shared" si="6"/>
        <v>3</v>
      </c>
      <c r="Y417" s="51" t="str">
        <f>IF(T417="","",IF(AND(T417&lt;&gt;'Tabelas auxiliares'!$B$236,T417&lt;&gt;'Tabelas auxiliares'!$B$237),"FOLHA DE PESSOAL",IF(X417='Tabelas auxiliares'!$A$237,"CUSTEIO",IF(X417='Tabelas auxiliares'!$A$236,"INVESTIMENTO","ERRO - VERIFICAR"))))</f>
        <v>CUSTEIO</v>
      </c>
      <c r="Z417" s="44">
        <v>18818.189999999999</v>
      </c>
      <c r="AA417" s="44">
        <v>18818.189999999999</v>
      </c>
    </row>
    <row r="418" spans="1:29" x14ac:dyDescent="0.25">
      <c r="A418" t="s">
        <v>2319</v>
      </c>
      <c r="B418" t="s">
        <v>2290</v>
      </c>
      <c r="C418" t="s">
        <v>2322</v>
      </c>
      <c r="D418" t="s">
        <v>63</v>
      </c>
      <c r="E418" t="s">
        <v>118</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t="s">
        <v>1835</v>
      </c>
      <c r="J418" t="s">
        <v>1836</v>
      </c>
      <c r="K418" t="s">
        <v>1840</v>
      </c>
      <c r="L418" t="s">
        <v>1841</v>
      </c>
      <c r="M418" t="s">
        <v>1839</v>
      </c>
      <c r="N418" t="s">
        <v>223</v>
      </c>
      <c r="O418" t="s">
        <v>224</v>
      </c>
      <c r="P418" t="s">
        <v>225</v>
      </c>
      <c r="Q418" t="s">
        <v>226</v>
      </c>
      <c r="R418" t="s">
        <v>222</v>
      </c>
      <c r="S418" t="s">
        <v>124</v>
      </c>
      <c r="T418" t="s">
        <v>218</v>
      </c>
      <c r="U418" t="s">
        <v>123</v>
      </c>
      <c r="V418" t="s">
        <v>2706</v>
      </c>
      <c r="W418" t="s">
        <v>2548</v>
      </c>
      <c r="X418" s="51" t="str">
        <f t="shared" si="6"/>
        <v>3</v>
      </c>
      <c r="Y418" s="51" t="str">
        <f>IF(T418="","",IF(AND(T418&lt;&gt;'Tabelas auxiliares'!$B$236,T418&lt;&gt;'Tabelas auxiliares'!$B$237),"FOLHA DE PESSOAL",IF(X418='Tabelas auxiliares'!$A$237,"CUSTEIO",IF(X418='Tabelas auxiliares'!$A$236,"INVESTIMENTO","ERRO - VERIFICAR"))))</f>
        <v>CUSTEIO</v>
      </c>
      <c r="Z418" s="44">
        <v>16509.04</v>
      </c>
      <c r="AA418" s="44">
        <v>16509.04</v>
      </c>
    </row>
    <row r="419" spans="1:29" x14ac:dyDescent="0.25">
      <c r="A419" t="s">
        <v>2319</v>
      </c>
      <c r="B419" t="s">
        <v>2290</v>
      </c>
      <c r="C419" t="s">
        <v>2322</v>
      </c>
      <c r="D419" t="s">
        <v>63</v>
      </c>
      <c r="E419" t="s">
        <v>118</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t="s">
        <v>1835</v>
      </c>
      <c r="J419" t="s">
        <v>1836</v>
      </c>
      <c r="K419" t="s">
        <v>1842</v>
      </c>
      <c r="L419" t="s">
        <v>1843</v>
      </c>
      <c r="M419" t="s">
        <v>1839</v>
      </c>
      <c r="N419" t="s">
        <v>223</v>
      </c>
      <c r="O419" t="s">
        <v>224</v>
      </c>
      <c r="P419" t="s">
        <v>225</v>
      </c>
      <c r="Q419" t="s">
        <v>226</v>
      </c>
      <c r="R419" t="s">
        <v>222</v>
      </c>
      <c r="S419" t="s">
        <v>124</v>
      </c>
      <c r="T419" t="s">
        <v>218</v>
      </c>
      <c r="U419" t="s">
        <v>123</v>
      </c>
      <c r="V419" t="s">
        <v>2705</v>
      </c>
      <c r="W419" t="s">
        <v>2547</v>
      </c>
      <c r="X419" s="51" t="str">
        <f t="shared" si="6"/>
        <v>3</v>
      </c>
      <c r="Y419" s="51" t="str">
        <f>IF(T419="","",IF(AND(T419&lt;&gt;'Tabelas auxiliares'!$B$236,T419&lt;&gt;'Tabelas auxiliares'!$B$237),"FOLHA DE PESSOAL",IF(X419='Tabelas auxiliares'!$A$237,"CUSTEIO",IF(X419='Tabelas auxiliares'!$A$236,"INVESTIMENTO","ERRO - VERIFICAR"))))</f>
        <v>CUSTEIO</v>
      </c>
      <c r="Z419" s="44">
        <v>757.08</v>
      </c>
      <c r="AA419" s="44">
        <v>757.08</v>
      </c>
    </row>
    <row r="420" spans="1:29" x14ac:dyDescent="0.25">
      <c r="A420" t="s">
        <v>2319</v>
      </c>
      <c r="B420" t="s">
        <v>2290</v>
      </c>
      <c r="C420" t="s">
        <v>2322</v>
      </c>
      <c r="D420" t="s">
        <v>63</v>
      </c>
      <c r="E420" t="s">
        <v>118</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t="s">
        <v>1844</v>
      </c>
      <c r="J420" t="s">
        <v>1845</v>
      </c>
      <c r="K420" t="s">
        <v>1846</v>
      </c>
      <c r="L420" t="s">
        <v>1847</v>
      </c>
      <c r="M420" t="s">
        <v>222</v>
      </c>
      <c r="N420" t="s">
        <v>223</v>
      </c>
      <c r="O420" t="s">
        <v>224</v>
      </c>
      <c r="P420" t="s">
        <v>225</v>
      </c>
      <c r="Q420" t="s">
        <v>226</v>
      </c>
      <c r="R420" t="s">
        <v>222</v>
      </c>
      <c r="S420" t="s">
        <v>124</v>
      </c>
      <c r="T420" t="s">
        <v>218</v>
      </c>
      <c r="U420" t="s">
        <v>123</v>
      </c>
      <c r="V420" t="s">
        <v>2707</v>
      </c>
      <c r="W420" t="s">
        <v>2549</v>
      </c>
      <c r="X420" s="51" t="str">
        <f t="shared" si="6"/>
        <v>3</v>
      </c>
      <c r="Y420" s="51" t="str">
        <f>IF(T420="","",IF(AND(T420&lt;&gt;'Tabelas auxiliares'!$B$236,T420&lt;&gt;'Tabelas auxiliares'!$B$237),"FOLHA DE PESSOAL",IF(X420='Tabelas auxiliares'!$A$237,"CUSTEIO",IF(X420='Tabelas auxiliares'!$A$236,"INVESTIMENTO","ERRO - VERIFICAR"))))</f>
        <v>CUSTEIO</v>
      </c>
      <c r="Z420" s="44">
        <v>348.64</v>
      </c>
      <c r="AA420" s="44">
        <v>348.64</v>
      </c>
    </row>
    <row r="421" spans="1:29" x14ac:dyDescent="0.25">
      <c r="A421" t="s">
        <v>2319</v>
      </c>
      <c r="B421" t="s">
        <v>2290</v>
      </c>
      <c r="C421" t="s">
        <v>2322</v>
      </c>
      <c r="D421" t="s">
        <v>63</v>
      </c>
      <c r="E421" t="s">
        <v>118</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t="s">
        <v>1848</v>
      </c>
      <c r="J421" t="s">
        <v>1836</v>
      </c>
      <c r="K421" t="s">
        <v>1849</v>
      </c>
      <c r="L421" t="s">
        <v>1850</v>
      </c>
      <c r="M421" t="s">
        <v>1839</v>
      </c>
      <c r="N421" t="s">
        <v>223</v>
      </c>
      <c r="O421" t="s">
        <v>224</v>
      </c>
      <c r="P421" t="s">
        <v>225</v>
      </c>
      <c r="Q421" t="s">
        <v>226</v>
      </c>
      <c r="R421" t="s">
        <v>222</v>
      </c>
      <c r="S421" t="s">
        <v>124</v>
      </c>
      <c r="T421" t="s">
        <v>218</v>
      </c>
      <c r="U421" t="s">
        <v>123</v>
      </c>
      <c r="V421" t="s">
        <v>2706</v>
      </c>
      <c r="W421" t="s">
        <v>2548</v>
      </c>
      <c r="X421" s="51" t="str">
        <f t="shared" si="6"/>
        <v>3</v>
      </c>
      <c r="Y421" s="51" t="str">
        <f>IF(T421="","",IF(AND(T421&lt;&gt;'Tabelas auxiliares'!$B$236,T421&lt;&gt;'Tabelas auxiliares'!$B$237),"FOLHA DE PESSOAL",IF(X421='Tabelas auxiliares'!$A$237,"CUSTEIO",IF(X421='Tabelas auxiliares'!$A$236,"INVESTIMENTO","ERRO - VERIFICAR"))))</f>
        <v>CUSTEIO</v>
      </c>
      <c r="Z421" s="44">
        <v>26108.639999999999</v>
      </c>
      <c r="AA421" s="44">
        <v>14978.07</v>
      </c>
      <c r="AC421" s="44">
        <v>11130.57</v>
      </c>
    </row>
    <row r="422" spans="1:29" x14ac:dyDescent="0.25">
      <c r="A422" t="s">
        <v>2319</v>
      </c>
      <c r="B422" t="s">
        <v>2290</v>
      </c>
      <c r="C422" t="s">
        <v>2322</v>
      </c>
      <c r="D422" t="s">
        <v>63</v>
      </c>
      <c r="E422" t="s">
        <v>118</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t="s">
        <v>1848</v>
      </c>
      <c r="J422" t="s">
        <v>1836</v>
      </c>
      <c r="K422" t="s">
        <v>1851</v>
      </c>
      <c r="L422" t="s">
        <v>1850</v>
      </c>
      <c r="M422" t="s">
        <v>1839</v>
      </c>
      <c r="N422" t="s">
        <v>223</v>
      </c>
      <c r="O422" t="s">
        <v>224</v>
      </c>
      <c r="P422" t="s">
        <v>225</v>
      </c>
      <c r="Q422" t="s">
        <v>226</v>
      </c>
      <c r="R422" t="s">
        <v>222</v>
      </c>
      <c r="S422" t="s">
        <v>124</v>
      </c>
      <c r="T422" t="s">
        <v>218</v>
      </c>
      <c r="U422" t="s">
        <v>123</v>
      </c>
      <c r="V422" t="s">
        <v>2705</v>
      </c>
      <c r="W422" t="s">
        <v>2547</v>
      </c>
      <c r="X422" s="51" t="str">
        <f t="shared" si="6"/>
        <v>3</v>
      </c>
      <c r="Y422" s="51" t="str">
        <f>IF(T422="","",IF(AND(T422&lt;&gt;'Tabelas auxiliares'!$B$236,T422&lt;&gt;'Tabelas auxiliares'!$B$237),"FOLHA DE PESSOAL",IF(X422='Tabelas auxiliares'!$A$237,"CUSTEIO",IF(X422='Tabelas auxiliares'!$A$236,"INVESTIMENTO","ERRO - VERIFICAR"))))</f>
        <v>CUSTEIO</v>
      </c>
      <c r="Z422" s="44">
        <v>100000</v>
      </c>
      <c r="AA422" s="44">
        <v>73203.899999999994</v>
      </c>
      <c r="AC422" s="44">
        <v>26796.1</v>
      </c>
    </row>
    <row r="423" spans="1:29" x14ac:dyDescent="0.25">
      <c r="A423" t="s">
        <v>2319</v>
      </c>
      <c r="B423" t="s">
        <v>2290</v>
      </c>
      <c r="C423" t="s">
        <v>2322</v>
      </c>
      <c r="D423" t="s">
        <v>63</v>
      </c>
      <c r="E423" t="s">
        <v>118</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t="s">
        <v>1852</v>
      </c>
      <c r="J423" t="s">
        <v>1836</v>
      </c>
      <c r="K423" t="s">
        <v>1853</v>
      </c>
      <c r="L423" t="s">
        <v>1854</v>
      </c>
      <c r="M423" t="s">
        <v>1839</v>
      </c>
      <c r="N423" t="s">
        <v>223</v>
      </c>
      <c r="O423" t="s">
        <v>224</v>
      </c>
      <c r="P423" t="s">
        <v>225</v>
      </c>
      <c r="Q423" t="s">
        <v>226</v>
      </c>
      <c r="R423" t="s">
        <v>222</v>
      </c>
      <c r="S423" t="s">
        <v>124</v>
      </c>
      <c r="T423" t="s">
        <v>218</v>
      </c>
      <c r="U423" t="s">
        <v>123</v>
      </c>
      <c r="V423" t="s">
        <v>2632</v>
      </c>
      <c r="W423" t="s">
        <v>2491</v>
      </c>
      <c r="X423" s="51" t="str">
        <f t="shared" si="6"/>
        <v>3</v>
      </c>
      <c r="Y423" s="51" t="str">
        <f>IF(T423="","",IF(AND(T423&lt;&gt;'Tabelas auxiliares'!$B$236,T423&lt;&gt;'Tabelas auxiliares'!$B$237),"FOLHA DE PESSOAL",IF(X423='Tabelas auxiliares'!$A$237,"CUSTEIO",IF(X423='Tabelas auxiliares'!$A$236,"INVESTIMENTO","ERRO - VERIFICAR"))))</f>
        <v>CUSTEIO</v>
      </c>
      <c r="Z423" s="44">
        <v>3636.8</v>
      </c>
      <c r="AA423" s="44">
        <v>2468.9699999999998</v>
      </c>
      <c r="AC423" s="44">
        <v>1167.83</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6"/>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6"/>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6"/>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6"/>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6"/>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6"/>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6"/>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6"/>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6"/>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6"/>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6"/>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6"/>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6"/>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6"/>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6"/>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6"/>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6"/>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6"/>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6"/>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6"/>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6"/>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6"/>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6"/>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6"/>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6"/>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6"/>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6"/>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6"/>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6"/>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6"/>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6"/>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6"/>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6"/>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6"/>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6"/>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6"/>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6"/>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6"/>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6"/>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6"/>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6"/>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6"/>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6"/>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6"/>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6"/>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6"/>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6"/>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6"/>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6"/>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6"/>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6"/>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6"/>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6"/>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6"/>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6"/>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6"/>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6"/>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6"/>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6"/>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6"/>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6"/>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6"/>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6"/>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6"/>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6"/>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6"/>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6"/>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6"/>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6"/>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6"/>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6"/>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6"/>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6"/>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6"/>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6"/>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6"/>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6"/>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6"/>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6"/>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6"/>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6"/>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6"/>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6"/>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6"/>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6"/>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6"/>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6"/>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6"/>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6"/>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6"/>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6"/>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6"/>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6"/>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6"/>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6"/>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6"/>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6"/>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6"/>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6"/>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6"/>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6"/>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6"/>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6"/>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6"/>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6"/>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6"/>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6"/>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6"/>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6"/>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6"/>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6"/>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6"/>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6"/>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6"/>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6"/>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6"/>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6"/>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6"/>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6"/>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6"/>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6"/>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6"/>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6"/>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6"/>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6"/>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6"/>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6"/>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6"/>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6"/>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6"/>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6"/>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6"/>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6"/>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6"/>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6"/>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6"/>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6"/>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6"/>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6"/>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6"/>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6"/>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6"/>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6"/>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6"/>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6"/>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6"/>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6"/>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6"/>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6"/>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6"/>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6"/>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6"/>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6"/>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6"/>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6"/>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6"/>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6"/>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6"/>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6"/>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6"/>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6"/>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6"/>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6"/>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6"/>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6"/>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6"/>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6"/>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6"/>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6"/>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6"/>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6"/>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6"/>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6"/>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6"/>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6"/>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6"/>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6"/>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6"/>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6"/>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6"/>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6"/>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6"/>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6"/>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6"/>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6"/>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6"/>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6"/>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6"/>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6"/>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6"/>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6"/>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6"/>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6"/>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6"/>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6"/>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6"/>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6"/>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6"/>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6"/>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6"/>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6"/>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6"/>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6"/>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6"/>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6"/>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6"/>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6"/>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6"/>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6"/>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6"/>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6"/>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6"/>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6"/>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6"/>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6"/>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6"/>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6"/>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6"/>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6"/>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6"/>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6"/>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6"/>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6"/>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6"/>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6"/>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6"/>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6"/>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6"/>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6"/>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6"/>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6"/>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6"/>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6"/>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6"/>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6"/>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6"/>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6"/>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6"/>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6"/>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6"/>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6"/>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6"/>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6"/>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6"/>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6"/>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6"/>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6"/>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6"/>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6"/>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6"/>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6"/>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6"/>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6"/>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6"/>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6"/>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6"/>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6"/>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6"/>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6"/>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6"/>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6"/>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6"/>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6"/>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6"/>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6"/>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6"/>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6"/>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6"/>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6"/>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6"/>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6"/>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6"/>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6"/>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6"/>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6"/>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6"/>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6"/>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6"/>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6"/>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6"/>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6"/>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6"/>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6"/>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6"/>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6"/>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6"/>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6"/>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6"/>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6"/>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6"/>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6"/>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6"/>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6"/>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6"/>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6"/>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6"/>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6"/>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6"/>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6"/>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6"/>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6"/>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6"/>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6"/>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6"/>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6"/>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6"/>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6"/>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6"/>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6"/>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6"/>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6"/>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6"/>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6"/>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6"/>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6"/>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6"/>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6"/>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6"/>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6"/>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6"/>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6"/>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6"/>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6"/>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6"/>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6"/>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6"/>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6"/>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6"/>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6"/>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6"/>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6"/>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6"/>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6"/>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6"/>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6"/>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6"/>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6"/>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6"/>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6"/>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6"/>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6"/>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6"/>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6"/>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6"/>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6"/>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6"/>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6"/>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6"/>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6"/>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6"/>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6"/>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6"/>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6"/>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6"/>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6"/>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6"/>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6"/>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6"/>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6"/>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6"/>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6"/>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6"/>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6"/>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6"/>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6"/>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6"/>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6"/>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6"/>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6"/>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6"/>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6"/>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6"/>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6"/>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6"/>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6"/>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6"/>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6"/>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6"/>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6"/>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6"/>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6"/>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6"/>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6"/>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6"/>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6"/>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6"/>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6"/>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6"/>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6"/>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6"/>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6"/>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6"/>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6"/>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6"/>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6"/>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6"/>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6"/>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6"/>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6"/>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6"/>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6"/>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6"/>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6"/>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6"/>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6"/>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6"/>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6"/>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6"/>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6"/>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6"/>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6"/>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6"/>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6"/>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6"/>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6"/>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6"/>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6"/>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6"/>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6"/>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6"/>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6"/>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6"/>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6"/>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6"/>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6"/>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6"/>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6"/>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6"/>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6"/>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6"/>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6"/>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6"/>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6"/>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6"/>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6"/>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6"/>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6"/>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6"/>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6"/>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6"/>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6"/>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6"/>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6"/>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6"/>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6"/>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6"/>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6"/>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6"/>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6"/>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6"/>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6"/>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6"/>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6"/>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6"/>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6"/>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6"/>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6"/>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6"/>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6"/>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6"/>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6"/>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6"/>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6"/>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6"/>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6"/>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6"/>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6"/>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6"/>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6"/>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6"/>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6"/>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6"/>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6"/>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6"/>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6"/>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6"/>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6"/>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6"/>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6"/>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6"/>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6"/>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6"/>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6"/>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6"/>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6"/>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6"/>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6"/>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6"/>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6"/>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6"/>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6"/>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6"/>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6"/>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6"/>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6"/>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6"/>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6"/>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6"/>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6"/>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6"/>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6"/>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6"/>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6"/>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6"/>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6"/>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6"/>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6"/>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6"/>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6"/>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6"/>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6"/>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6"/>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6"/>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6"/>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6"/>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6"/>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6"/>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6"/>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6"/>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6"/>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6"/>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6"/>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6"/>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6"/>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6"/>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6"/>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6"/>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6"/>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6"/>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6"/>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6"/>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6"/>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6"/>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6"/>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6"/>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6"/>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6"/>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6"/>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6"/>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6"/>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6"/>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6"/>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6"/>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6"/>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6"/>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6"/>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6"/>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6"/>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6"/>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6"/>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6"/>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6"/>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6"/>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6"/>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6"/>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6"/>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6"/>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6"/>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6"/>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6"/>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6"/>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6"/>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6"/>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6"/>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6"/>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6"/>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6"/>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6"/>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6"/>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6"/>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6"/>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6"/>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6"/>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6"/>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6"/>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6"/>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6"/>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8063525.9899999965</v>
      </c>
      <c r="AB1001" s="56">
        <f t="shared" si="16"/>
        <v>1819148.98</v>
      </c>
      <c r="AC1001" s="56">
        <f t="shared" si="16"/>
        <v>14156206.940000001</v>
      </c>
    </row>
  </sheetData>
  <sheetProtection password="BD64" sheet="1" objects="1" scenarios="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abSelected="1" topLeftCell="M66" workbookViewId="0">
      <selection activeCell="P71" sqref="P71"/>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61" t="s">
        <v>506</v>
      </c>
      <c r="B1" s="161"/>
      <c r="M1" s="54"/>
      <c r="N1" s="54"/>
      <c r="O1" s="54"/>
      <c r="P1" s="54"/>
      <c r="Q1" s="54"/>
    </row>
    <row r="2" spans="1:22" ht="18.75" hidden="1" x14ac:dyDescent="0.3">
      <c r="A2" s="161"/>
      <c r="B2" s="161"/>
      <c r="M2" s="54"/>
      <c r="O2" s="54"/>
      <c r="P2" s="54"/>
      <c r="Q2" s="54"/>
      <c r="S2" s="55" t="s">
        <v>200</v>
      </c>
    </row>
    <row r="3" spans="1:22" s="126" customFormat="1" ht="63" x14ac:dyDescent="0.25">
      <c r="A3" s="125" t="s">
        <v>497</v>
      </c>
      <c r="B3" s="125" t="s">
        <v>505</v>
      </c>
      <c r="C3" s="125" t="s">
        <v>492</v>
      </c>
      <c r="D3" s="125" t="s">
        <v>0</v>
      </c>
      <c r="E3" s="125" t="s">
        <v>208</v>
      </c>
      <c r="F3" s="125" t="s">
        <v>1</v>
      </c>
      <c r="G3" s="125" t="s">
        <v>209</v>
      </c>
      <c r="H3" s="124" t="s">
        <v>210</v>
      </c>
      <c r="I3" s="124" t="s">
        <v>211</v>
      </c>
      <c r="J3" s="124" t="s">
        <v>212</v>
      </c>
      <c r="K3" s="125" t="s">
        <v>2773</v>
      </c>
      <c r="L3" s="124" t="s">
        <v>2774</v>
      </c>
      <c r="M3" s="124" t="s">
        <v>215</v>
      </c>
      <c r="N3" s="124" t="s">
        <v>173</v>
      </c>
      <c r="O3" s="124" t="s">
        <v>2406</v>
      </c>
      <c r="P3" s="125" t="s">
        <v>2407</v>
      </c>
      <c r="Q3" s="124" t="s">
        <v>196</v>
      </c>
      <c r="R3" s="125" t="s">
        <v>197</v>
      </c>
      <c r="S3" s="125" t="s">
        <v>2094</v>
      </c>
      <c r="T3" s="125" t="s">
        <v>507</v>
      </c>
      <c r="U3" s="125" t="s">
        <v>508</v>
      </c>
      <c r="V3" s="125" t="s">
        <v>509</v>
      </c>
    </row>
    <row r="4" spans="1:22" ht="14.45" customHeight="1" x14ac:dyDescent="0.25">
      <c r="A4" t="s">
        <v>1855</v>
      </c>
      <c r="B4" t="s">
        <v>1856</v>
      </c>
      <c r="C4" t="s">
        <v>574</v>
      </c>
      <c r="D4" t="s">
        <v>1857</v>
      </c>
      <c r="E4" t="s">
        <v>1858</v>
      </c>
      <c r="F4" t="s">
        <v>1859</v>
      </c>
      <c r="G4" t="s">
        <v>1369</v>
      </c>
      <c r="H4" t="s">
        <v>1860</v>
      </c>
      <c r="I4" t="s">
        <v>224</v>
      </c>
      <c r="J4" t="s">
        <v>1861</v>
      </c>
      <c r="K4" t="s">
        <v>1862</v>
      </c>
      <c r="L4" t="s">
        <v>1863</v>
      </c>
      <c r="M4" t="s">
        <v>218</v>
      </c>
      <c r="N4" t="s">
        <v>2708</v>
      </c>
      <c r="O4" t="s">
        <v>2669</v>
      </c>
      <c r="P4" t="s">
        <v>2520</v>
      </c>
      <c r="Q4" s="51" t="str">
        <f t="shared" ref="Q4:Q67" si="0">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44">
        <v>21919.9</v>
      </c>
      <c r="T4" s="44">
        <v>21919.9</v>
      </c>
    </row>
    <row r="5" spans="1:22" ht="14.45" customHeight="1" x14ac:dyDescent="0.25">
      <c r="A5" t="s">
        <v>1855</v>
      </c>
      <c r="B5" t="s">
        <v>1856</v>
      </c>
      <c r="C5" t="s">
        <v>764</v>
      </c>
      <c r="D5" t="s">
        <v>1864</v>
      </c>
      <c r="E5" t="s">
        <v>1865</v>
      </c>
      <c r="F5" t="s">
        <v>1866</v>
      </c>
      <c r="G5" t="s">
        <v>1867</v>
      </c>
      <c r="H5" t="s">
        <v>1860</v>
      </c>
      <c r="I5" t="s">
        <v>224</v>
      </c>
      <c r="J5" t="s">
        <v>1861</v>
      </c>
      <c r="K5" t="s">
        <v>1862</v>
      </c>
      <c r="L5" t="s">
        <v>1863</v>
      </c>
      <c r="M5" t="s">
        <v>218</v>
      </c>
      <c r="N5" t="s">
        <v>2708</v>
      </c>
      <c r="O5" t="s">
        <v>2668</v>
      </c>
      <c r="P5" t="s">
        <v>2519</v>
      </c>
      <c r="Q5" s="51" t="str">
        <f t="shared" si="0"/>
        <v>4</v>
      </c>
      <c r="R5" s="51" t="str">
        <f>IF(M5="","",IF(AND(M5&lt;&gt;'Tabelas auxiliares'!$B$236,M5&lt;&gt;'Tabelas auxiliares'!$B$237,M5&lt;&gt;'Tabelas auxiliares'!$C$236,M5&lt;&gt;'Tabelas auxiliares'!$C$237),"FOLHA DE PESSOAL",IF(Q5='Tabelas auxiliares'!$A$237,"CUSTEIO",IF(Q5='Tabelas auxiliares'!$A$236,"INVESTIMENTO","ERRO - VERIFICAR"))))</f>
        <v>INVESTIMENTO</v>
      </c>
      <c r="S5" s="44">
        <v>155806.59</v>
      </c>
      <c r="T5" s="44">
        <v>39305.15</v>
      </c>
      <c r="V5" s="44">
        <v>116501.44</v>
      </c>
    </row>
    <row r="6" spans="1:22" x14ac:dyDescent="0.25">
      <c r="A6" t="s">
        <v>1855</v>
      </c>
      <c r="B6" t="s">
        <v>1856</v>
      </c>
      <c r="C6" t="s">
        <v>587</v>
      </c>
      <c r="D6" t="s">
        <v>1868</v>
      </c>
      <c r="E6" t="s">
        <v>1869</v>
      </c>
      <c r="F6" t="s">
        <v>1870</v>
      </c>
      <c r="G6" t="s">
        <v>1871</v>
      </c>
      <c r="H6" t="s">
        <v>1860</v>
      </c>
      <c r="I6" t="s">
        <v>224</v>
      </c>
      <c r="J6" t="s">
        <v>1861</v>
      </c>
      <c r="K6" t="s">
        <v>1862</v>
      </c>
      <c r="L6" t="s">
        <v>1872</v>
      </c>
      <c r="M6" t="s">
        <v>218</v>
      </c>
      <c r="N6" t="s">
        <v>2708</v>
      </c>
      <c r="O6" t="s">
        <v>2668</v>
      </c>
      <c r="P6" t="s">
        <v>2519</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44">
        <v>197960.14</v>
      </c>
      <c r="T6" s="44">
        <v>197960.14</v>
      </c>
    </row>
    <row r="7" spans="1:22" ht="14.45" customHeight="1" x14ac:dyDescent="0.25">
      <c r="A7" t="s">
        <v>1855</v>
      </c>
      <c r="B7" t="s">
        <v>1856</v>
      </c>
      <c r="C7" t="s">
        <v>1623</v>
      </c>
      <c r="D7" t="s">
        <v>1873</v>
      </c>
      <c r="E7" t="s">
        <v>1874</v>
      </c>
      <c r="F7" t="s">
        <v>1875</v>
      </c>
      <c r="G7" t="s">
        <v>1369</v>
      </c>
      <c r="H7" t="s">
        <v>1860</v>
      </c>
      <c r="I7" t="s">
        <v>224</v>
      </c>
      <c r="J7" t="s">
        <v>1861</v>
      </c>
      <c r="K7" t="s">
        <v>1862</v>
      </c>
      <c r="L7" t="s">
        <v>1863</v>
      </c>
      <c r="M7" t="s">
        <v>218</v>
      </c>
      <c r="N7" t="s">
        <v>2708</v>
      </c>
      <c r="O7" t="s">
        <v>2668</v>
      </c>
      <c r="P7" t="s">
        <v>2519</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44180.03</v>
      </c>
      <c r="T7" s="44">
        <v>43770.400000000001</v>
      </c>
      <c r="V7" s="44">
        <v>409.63</v>
      </c>
    </row>
    <row r="8" spans="1:22" x14ac:dyDescent="0.25">
      <c r="A8" t="s">
        <v>1855</v>
      </c>
      <c r="B8" t="s">
        <v>1856</v>
      </c>
      <c r="C8" t="s">
        <v>1053</v>
      </c>
      <c r="D8" t="s">
        <v>1876</v>
      </c>
      <c r="E8" t="s">
        <v>1877</v>
      </c>
      <c r="F8" t="s">
        <v>1878</v>
      </c>
      <c r="G8" t="s">
        <v>1879</v>
      </c>
      <c r="H8" t="s">
        <v>1860</v>
      </c>
      <c r="I8" t="s">
        <v>224</v>
      </c>
      <c r="J8" t="s">
        <v>1861</v>
      </c>
      <c r="K8" t="s">
        <v>1862</v>
      </c>
      <c r="L8" t="s">
        <v>1872</v>
      </c>
      <c r="M8" t="s">
        <v>218</v>
      </c>
      <c r="N8" t="s">
        <v>2708</v>
      </c>
      <c r="O8" t="s">
        <v>2668</v>
      </c>
      <c r="P8" t="s">
        <v>2519</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277273.65000000002</v>
      </c>
      <c r="U8" s="44">
        <v>277273.65000000002</v>
      </c>
    </row>
    <row r="9" spans="1:22" ht="14.45" customHeight="1" x14ac:dyDescent="0.25">
      <c r="A9" t="s">
        <v>1880</v>
      </c>
      <c r="B9" t="s">
        <v>1881</v>
      </c>
      <c r="C9" t="s">
        <v>1882</v>
      </c>
      <c r="D9" t="s">
        <v>1598</v>
      </c>
      <c r="E9" t="s">
        <v>1883</v>
      </c>
      <c r="F9" t="s">
        <v>1600</v>
      </c>
      <c r="G9" t="s">
        <v>1596</v>
      </c>
      <c r="H9" t="s">
        <v>1884</v>
      </c>
      <c r="I9" t="s">
        <v>224</v>
      </c>
      <c r="J9" t="s">
        <v>1885</v>
      </c>
      <c r="K9" t="s">
        <v>1886</v>
      </c>
      <c r="L9" t="s">
        <v>1887</v>
      </c>
      <c r="M9" t="s">
        <v>1888</v>
      </c>
      <c r="N9" t="s">
        <v>2709</v>
      </c>
      <c r="O9" t="s">
        <v>2694</v>
      </c>
      <c r="P9" t="s">
        <v>2536</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44">
        <v>4000000</v>
      </c>
      <c r="V9" s="44">
        <v>4000000</v>
      </c>
    </row>
    <row r="10" spans="1:22" ht="14.45" customHeight="1" x14ac:dyDescent="0.25">
      <c r="A10" t="s">
        <v>1880</v>
      </c>
      <c r="B10" t="s">
        <v>1881</v>
      </c>
      <c r="C10" t="s">
        <v>1460</v>
      </c>
      <c r="D10" t="s">
        <v>1889</v>
      </c>
      <c r="E10" t="s">
        <v>1890</v>
      </c>
      <c r="F10" t="s">
        <v>1891</v>
      </c>
      <c r="G10" t="s">
        <v>1892</v>
      </c>
      <c r="H10" t="s">
        <v>1884</v>
      </c>
      <c r="I10" t="s">
        <v>224</v>
      </c>
      <c r="J10" t="s">
        <v>1885</v>
      </c>
      <c r="K10" t="s">
        <v>919</v>
      </c>
      <c r="L10" t="s">
        <v>1893</v>
      </c>
      <c r="M10" t="s">
        <v>1888</v>
      </c>
      <c r="N10" t="s">
        <v>2710</v>
      </c>
      <c r="O10" t="s">
        <v>2711</v>
      </c>
      <c r="P10" t="s">
        <v>2551</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37000</v>
      </c>
      <c r="T10" s="44">
        <v>37000</v>
      </c>
    </row>
    <row r="11" spans="1:22" ht="14.45" customHeight="1" x14ac:dyDescent="0.25">
      <c r="A11" t="s">
        <v>1880</v>
      </c>
      <c r="B11" t="s">
        <v>1881</v>
      </c>
      <c r="C11" t="s">
        <v>1894</v>
      </c>
      <c r="D11" t="s">
        <v>1598</v>
      </c>
      <c r="E11" t="s">
        <v>1895</v>
      </c>
      <c r="F11" t="s">
        <v>1896</v>
      </c>
      <c r="G11" t="s">
        <v>1596</v>
      </c>
      <c r="H11" t="s">
        <v>1884</v>
      </c>
      <c r="I11" t="s">
        <v>224</v>
      </c>
      <c r="J11" t="s">
        <v>1885</v>
      </c>
      <c r="K11" t="s">
        <v>1897</v>
      </c>
      <c r="L11" t="s">
        <v>1887</v>
      </c>
      <c r="M11" t="s">
        <v>1888</v>
      </c>
      <c r="N11" t="s">
        <v>2709</v>
      </c>
      <c r="O11" t="s">
        <v>2694</v>
      </c>
      <c r="P11" t="s">
        <v>2536</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44">
        <v>2500000</v>
      </c>
      <c r="V11" s="44">
        <v>2500000</v>
      </c>
    </row>
    <row r="12" spans="1:22" ht="14.45" customHeight="1" x14ac:dyDescent="0.25">
      <c r="A12" t="s">
        <v>1880</v>
      </c>
      <c r="B12" t="s">
        <v>1881</v>
      </c>
      <c r="C12" t="s">
        <v>747</v>
      </c>
      <c r="D12" t="s">
        <v>1593</v>
      </c>
      <c r="E12" t="s">
        <v>1898</v>
      </c>
      <c r="F12" t="s">
        <v>1595</v>
      </c>
      <c r="G12" t="s">
        <v>1596</v>
      </c>
      <c r="H12" t="s">
        <v>1884</v>
      </c>
      <c r="I12" t="s">
        <v>224</v>
      </c>
      <c r="J12" t="s">
        <v>1885</v>
      </c>
      <c r="K12" t="s">
        <v>1899</v>
      </c>
      <c r="L12" t="s">
        <v>1887</v>
      </c>
      <c r="M12" t="s">
        <v>218</v>
      </c>
      <c r="N12" t="s">
        <v>2712</v>
      </c>
      <c r="O12" t="s">
        <v>2694</v>
      </c>
      <c r="P12" t="s">
        <v>2536</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44">
        <v>1100000</v>
      </c>
      <c r="V12" s="44">
        <v>1100000</v>
      </c>
    </row>
    <row r="13" spans="1:22" ht="14.45" customHeight="1" x14ac:dyDescent="0.25">
      <c r="A13" t="s">
        <v>1880</v>
      </c>
      <c r="B13" t="s">
        <v>1881</v>
      </c>
      <c r="C13" t="s">
        <v>1010</v>
      </c>
      <c r="D13" t="s">
        <v>1593</v>
      </c>
      <c r="E13" t="s">
        <v>1900</v>
      </c>
      <c r="F13" t="s">
        <v>1595</v>
      </c>
      <c r="G13" t="s">
        <v>1596</v>
      </c>
      <c r="H13" t="s">
        <v>1884</v>
      </c>
      <c r="I13" t="s">
        <v>224</v>
      </c>
      <c r="J13" t="s">
        <v>1885</v>
      </c>
      <c r="K13" t="s">
        <v>1899</v>
      </c>
      <c r="L13" t="s">
        <v>1887</v>
      </c>
      <c r="M13" t="s">
        <v>218</v>
      </c>
      <c r="N13" t="s">
        <v>2712</v>
      </c>
      <c r="O13" t="s">
        <v>2694</v>
      </c>
      <c r="P13" t="s">
        <v>2536</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44">
        <v>63341.35</v>
      </c>
      <c r="V13" s="44">
        <v>63341.35</v>
      </c>
    </row>
    <row r="14" spans="1:22" ht="14.45" customHeight="1" x14ac:dyDescent="0.25">
      <c r="A14" t="s">
        <v>1880</v>
      </c>
      <c r="B14" t="s">
        <v>1881</v>
      </c>
      <c r="C14" t="s">
        <v>1010</v>
      </c>
      <c r="D14" t="s">
        <v>1593</v>
      </c>
      <c r="E14" t="s">
        <v>1901</v>
      </c>
      <c r="F14" t="s">
        <v>1595</v>
      </c>
      <c r="G14" t="s">
        <v>1596</v>
      </c>
      <c r="H14" t="s">
        <v>1884</v>
      </c>
      <c r="I14" t="s">
        <v>224</v>
      </c>
      <c r="J14" t="s">
        <v>1885</v>
      </c>
      <c r="K14" t="s">
        <v>1897</v>
      </c>
      <c r="L14" t="s">
        <v>1887</v>
      </c>
      <c r="M14" t="s">
        <v>218</v>
      </c>
      <c r="N14" t="s">
        <v>2712</v>
      </c>
      <c r="O14" t="s">
        <v>2694</v>
      </c>
      <c r="P14" t="s">
        <v>2536</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136658.65</v>
      </c>
      <c r="T14" s="44">
        <v>136658.65</v>
      </c>
    </row>
    <row r="15" spans="1:22" ht="14.45" customHeight="1" x14ac:dyDescent="0.25">
      <c r="A15" t="s">
        <v>1880</v>
      </c>
      <c r="B15" t="s">
        <v>1881</v>
      </c>
      <c r="C15" t="s">
        <v>1231</v>
      </c>
      <c r="D15" t="s">
        <v>1593</v>
      </c>
      <c r="E15" t="s">
        <v>1902</v>
      </c>
      <c r="F15" t="s">
        <v>1595</v>
      </c>
      <c r="G15" t="s">
        <v>1596</v>
      </c>
      <c r="H15" t="s">
        <v>1884</v>
      </c>
      <c r="I15" t="s">
        <v>224</v>
      </c>
      <c r="J15" t="s">
        <v>1885</v>
      </c>
      <c r="K15" t="s">
        <v>1899</v>
      </c>
      <c r="L15" t="s">
        <v>1887</v>
      </c>
      <c r="M15" t="s">
        <v>218</v>
      </c>
      <c r="N15" t="s">
        <v>2713</v>
      </c>
      <c r="O15" t="s">
        <v>2694</v>
      </c>
      <c r="P15" t="s">
        <v>2536</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44">
        <v>6500000</v>
      </c>
      <c r="T15" s="44">
        <v>6500000</v>
      </c>
    </row>
    <row r="16" spans="1:22" x14ac:dyDescent="0.25">
      <c r="A16" t="s">
        <v>1880</v>
      </c>
      <c r="B16" t="s">
        <v>1881</v>
      </c>
      <c r="C16" t="s">
        <v>764</v>
      </c>
      <c r="D16" t="s">
        <v>417</v>
      </c>
      <c r="E16" t="s">
        <v>1903</v>
      </c>
      <c r="F16" t="s">
        <v>1904</v>
      </c>
      <c r="G16" t="s">
        <v>420</v>
      </c>
      <c r="H16" t="s">
        <v>1905</v>
      </c>
      <c r="I16" t="s">
        <v>224</v>
      </c>
      <c r="J16" t="s">
        <v>1906</v>
      </c>
      <c r="K16" t="s">
        <v>124</v>
      </c>
      <c r="L16" t="s">
        <v>1907</v>
      </c>
      <c r="M16" t="s">
        <v>565</v>
      </c>
      <c r="N16" t="s">
        <v>2714</v>
      </c>
      <c r="O16" t="s">
        <v>2625</v>
      </c>
      <c r="P16" t="s">
        <v>2483</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44">
        <v>600000</v>
      </c>
      <c r="T16" s="44">
        <v>278319.39</v>
      </c>
      <c r="U16" s="44">
        <v>321680.61</v>
      </c>
    </row>
    <row r="17" spans="1:22" ht="14.45" customHeight="1" x14ac:dyDescent="0.25">
      <c r="A17" t="s">
        <v>1880</v>
      </c>
      <c r="B17" t="s">
        <v>1881</v>
      </c>
      <c r="C17" t="s">
        <v>610</v>
      </c>
      <c r="D17" t="s">
        <v>1593</v>
      </c>
      <c r="E17" t="s">
        <v>1908</v>
      </c>
      <c r="F17" t="s">
        <v>1909</v>
      </c>
      <c r="G17" t="s">
        <v>1596</v>
      </c>
      <c r="H17" t="s">
        <v>1884</v>
      </c>
      <c r="I17" t="s">
        <v>224</v>
      </c>
      <c r="J17" t="s">
        <v>1885</v>
      </c>
      <c r="K17" t="s">
        <v>1899</v>
      </c>
      <c r="L17" t="s">
        <v>1887</v>
      </c>
      <c r="M17" t="s">
        <v>218</v>
      </c>
      <c r="N17" t="s">
        <v>2713</v>
      </c>
      <c r="O17" t="s">
        <v>2694</v>
      </c>
      <c r="P17" t="s">
        <v>2536</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2335132.36</v>
      </c>
      <c r="T17" s="44">
        <v>2335132.36</v>
      </c>
    </row>
    <row r="18" spans="1:22" ht="14.45" customHeight="1" x14ac:dyDescent="0.25">
      <c r="A18" t="s">
        <v>1910</v>
      </c>
      <c r="B18" t="s">
        <v>1911</v>
      </c>
      <c r="C18" t="s">
        <v>1601</v>
      </c>
      <c r="D18" t="s">
        <v>1593</v>
      </c>
      <c r="E18" t="s">
        <v>1912</v>
      </c>
      <c r="F18" t="s">
        <v>1595</v>
      </c>
      <c r="G18" t="s">
        <v>1596</v>
      </c>
      <c r="H18" t="s">
        <v>223</v>
      </c>
      <c r="I18" t="s">
        <v>224</v>
      </c>
      <c r="J18" t="s">
        <v>503</v>
      </c>
      <c r="K18" t="s">
        <v>124</v>
      </c>
      <c r="L18" t="s">
        <v>510</v>
      </c>
      <c r="M18" t="s">
        <v>1913</v>
      </c>
      <c r="N18" t="s">
        <v>2715</v>
      </c>
      <c r="O18" t="s">
        <v>2694</v>
      </c>
      <c r="P18" t="s">
        <v>2536</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8016655.5099999998</v>
      </c>
      <c r="T18" s="44">
        <v>5415676.4699999997</v>
      </c>
      <c r="U18" s="44">
        <v>2600979.04</v>
      </c>
    </row>
    <row r="19" spans="1:22" ht="14.45" customHeight="1" x14ac:dyDescent="0.25">
      <c r="A19" t="s">
        <v>1910</v>
      </c>
      <c r="B19" t="s">
        <v>1911</v>
      </c>
      <c r="C19" t="s">
        <v>1010</v>
      </c>
      <c r="D19" t="s">
        <v>1914</v>
      </c>
      <c r="E19" t="s">
        <v>1915</v>
      </c>
      <c r="F19" t="s">
        <v>1916</v>
      </c>
      <c r="G19" t="s">
        <v>1917</v>
      </c>
      <c r="H19" t="s">
        <v>223</v>
      </c>
      <c r="I19" t="s">
        <v>224</v>
      </c>
      <c r="J19" t="s">
        <v>503</v>
      </c>
      <c r="K19" t="s">
        <v>124</v>
      </c>
      <c r="L19" t="s">
        <v>510</v>
      </c>
      <c r="M19" t="s">
        <v>1913</v>
      </c>
      <c r="N19" t="s">
        <v>2715</v>
      </c>
      <c r="O19" t="s">
        <v>2694</v>
      </c>
      <c r="P19" t="s">
        <v>2536</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324915.65999999997</v>
      </c>
      <c r="T19" s="44">
        <v>133802.85</v>
      </c>
      <c r="U19" s="44">
        <v>191112.81</v>
      </c>
    </row>
    <row r="20" spans="1:22" ht="14.45" customHeight="1" x14ac:dyDescent="0.25">
      <c r="A20" t="s">
        <v>1910</v>
      </c>
      <c r="B20" t="s">
        <v>1911</v>
      </c>
      <c r="C20" t="s">
        <v>1592</v>
      </c>
      <c r="D20" t="s">
        <v>1593</v>
      </c>
      <c r="E20" t="s">
        <v>1918</v>
      </c>
      <c r="F20" t="s">
        <v>1919</v>
      </c>
      <c r="G20" t="s">
        <v>1596</v>
      </c>
      <c r="H20" t="s">
        <v>223</v>
      </c>
      <c r="I20" t="s">
        <v>224</v>
      </c>
      <c r="J20" t="s">
        <v>503</v>
      </c>
      <c r="K20" t="s">
        <v>124</v>
      </c>
      <c r="L20" t="s">
        <v>510</v>
      </c>
      <c r="M20" t="s">
        <v>1913</v>
      </c>
      <c r="N20" t="s">
        <v>2716</v>
      </c>
      <c r="O20" t="s">
        <v>2694</v>
      </c>
      <c r="P20" t="s">
        <v>2536</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5000000</v>
      </c>
      <c r="T20" s="44">
        <v>5000000</v>
      </c>
    </row>
    <row r="21" spans="1:22" ht="14.45" customHeight="1" x14ac:dyDescent="0.25">
      <c r="A21" t="s">
        <v>1910</v>
      </c>
      <c r="B21" t="s">
        <v>1911</v>
      </c>
      <c r="C21" t="s">
        <v>1920</v>
      </c>
      <c r="D21" t="s">
        <v>1914</v>
      </c>
      <c r="E21" t="s">
        <v>1921</v>
      </c>
      <c r="F21" t="s">
        <v>1922</v>
      </c>
      <c r="G21" t="s">
        <v>1917</v>
      </c>
      <c r="H21" t="s">
        <v>223</v>
      </c>
      <c r="I21" t="s">
        <v>224</v>
      </c>
      <c r="J21" t="s">
        <v>503</v>
      </c>
      <c r="K21" t="s">
        <v>124</v>
      </c>
      <c r="L21" t="s">
        <v>510</v>
      </c>
      <c r="M21" t="s">
        <v>1913</v>
      </c>
      <c r="N21" t="s">
        <v>2716</v>
      </c>
      <c r="O21" t="s">
        <v>2694</v>
      </c>
      <c r="P21" t="s">
        <v>2536</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108957.95</v>
      </c>
      <c r="T21" s="44">
        <v>108957.95</v>
      </c>
    </row>
    <row r="22" spans="1:22" ht="14.45" customHeight="1" x14ac:dyDescent="0.25">
      <c r="A22" t="s">
        <v>1910</v>
      </c>
      <c r="B22" t="s">
        <v>1911</v>
      </c>
      <c r="C22" t="s">
        <v>1923</v>
      </c>
      <c r="D22" t="s">
        <v>1924</v>
      </c>
      <c r="E22" t="s">
        <v>1925</v>
      </c>
      <c r="F22" t="s">
        <v>1926</v>
      </c>
      <c r="G22" t="s">
        <v>1927</v>
      </c>
      <c r="H22" t="s">
        <v>223</v>
      </c>
      <c r="I22" t="s">
        <v>224</v>
      </c>
      <c r="J22" t="s">
        <v>503</v>
      </c>
      <c r="K22" t="s">
        <v>124</v>
      </c>
      <c r="L22" t="s">
        <v>510</v>
      </c>
      <c r="M22" t="s">
        <v>1913</v>
      </c>
      <c r="N22" t="s">
        <v>2716</v>
      </c>
      <c r="O22" t="s">
        <v>2695</v>
      </c>
      <c r="P22" t="s">
        <v>2537</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850767.73</v>
      </c>
      <c r="T22" s="44">
        <v>719708.25</v>
      </c>
      <c r="U22" s="44">
        <v>131059.48</v>
      </c>
    </row>
    <row r="23" spans="1:22" ht="14.45" customHeight="1" x14ac:dyDescent="0.25">
      <c r="A23" t="s">
        <v>1910</v>
      </c>
      <c r="B23" t="s">
        <v>1911</v>
      </c>
      <c r="C23" t="s">
        <v>582</v>
      </c>
      <c r="D23" t="s">
        <v>1928</v>
      </c>
      <c r="E23" t="s">
        <v>1929</v>
      </c>
      <c r="F23" t="s">
        <v>1930</v>
      </c>
      <c r="G23" t="s">
        <v>1931</v>
      </c>
      <c r="H23" t="s">
        <v>223</v>
      </c>
      <c r="I23" t="s">
        <v>224</v>
      </c>
      <c r="J23" t="s">
        <v>503</v>
      </c>
      <c r="K23" t="s">
        <v>124</v>
      </c>
      <c r="L23" t="s">
        <v>510</v>
      </c>
      <c r="M23" t="s">
        <v>1913</v>
      </c>
      <c r="N23" t="s">
        <v>2716</v>
      </c>
      <c r="O23" t="s">
        <v>2695</v>
      </c>
      <c r="P23" t="s">
        <v>2537</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903459.83</v>
      </c>
      <c r="T23" s="44">
        <v>883876.16</v>
      </c>
      <c r="U23" s="44">
        <v>19583.669999999998</v>
      </c>
    </row>
    <row r="24" spans="1:22" ht="14.45" customHeight="1" x14ac:dyDescent="0.25">
      <c r="A24" t="s">
        <v>1910</v>
      </c>
      <c r="B24" t="s">
        <v>1911</v>
      </c>
      <c r="C24" t="s">
        <v>944</v>
      </c>
      <c r="D24" t="s">
        <v>1593</v>
      </c>
      <c r="E24" t="s">
        <v>1932</v>
      </c>
      <c r="F24" t="s">
        <v>1595</v>
      </c>
      <c r="G24" t="s">
        <v>1596</v>
      </c>
      <c r="H24" t="s">
        <v>223</v>
      </c>
      <c r="I24" t="s">
        <v>224</v>
      </c>
      <c r="J24" t="s">
        <v>503</v>
      </c>
      <c r="K24" t="s">
        <v>124</v>
      </c>
      <c r="L24" t="s">
        <v>510</v>
      </c>
      <c r="M24" t="s">
        <v>1913</v>
      </c>
      <c r="N24" t="s">
        <v>2716</v>
      </c>
      <c r="O24" t="s">
        <v>2694</v>
      </c>
      <c r="P24" t="s">
        <v>2536</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1203025.75</v>
      </c>
      <c r="T24" s="44">
        <v>1203025.75</v>
      </c>
    </row>
    <row r="25" spans="1:22" ht="14.45" customHeight="1" x14ac:dyDescent="0.25">
      <c r="A25" t="s">
        <v>1910</v>
      </c>
      <c r="B25" t="s">
        <v>1911</v>
      </c>
      <c r="C25" t="s">
        <v>782</v>
      </c>
      <c r="D25" t="s">
        <v>1593</v>
      </c>
      <c r="E25" t="s">
        <v>1933</v>
      </c>
      <c r="F25" t="s">
        <v>1934</v>
      </c>
      <c r="G25" t="s">
        <v>1596</v>
      </c>
      <c r="H25" t="s">
        <v>223</v>
      </c>
      <c r="I25" t="s">
        <v>224</v>
      </c>
      <c r="J25" t="s">
        <v>503</v>
      </c>
      <c r="K25" t="s">
        <v>124</v>
      </c>
      <c r="L25" t="s">
        <v>510</v>
      </c>
      <c r="M25" t="s">
        <v>1913</v>
      </c>
      <c r="N25" t="s">
        <v>2716</v>
      </c>
      <c r="O25" t="s">
        <v>2694</v>
      </c>
      <c r="P25" t="s">
        <v>2536</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1933788.74</v>
      </c>
      <c r="T25" s="44">
        <v>1933788.74</v>
      </c>
    </row>
    <row r="26" spans="1:22" ht="14.45" customHeight="1" x14ac:dyDescent="0.25">
      <c r="A26" t="s">
        <v>1935</v>
      </c>
      <c r="B26" t="s">
        <v>1936</v>
      </c>
      <c r="C26" t="s">
        <v>1937</v>
      </c>
      <c r="D26" t="s">
        <v>1938</v>
      </c>
      <c r="E26" t="s">
        <v>1939</v>
      </c>
      <c r="F26" t="s">
        <v>1940</v>
      </c>
      <c r="G26" t="s">
        <v>1839</v>
      </c>
      <c r="H26" t="s">
        <v>1941</v>
      </c>
      <c r="I26" t="s">
        <v>859</v>
      </c>
      <c r="J26" t="s">
        <v>1942</v>
      </c>
      <c r="K26" t="s">
        <v>1943</v>
      </c>
      <c r="L26" t="s">
        <v>1944</v>
      </c>
      <c r="M26" t="s">
        <v>218</v>
      </c>
      <c r="N26" t="s">
        <v>2717</v>
      </c>
      <c r="O26" t="s">
        <v>2706</v>
      </c>
      <c r="P26" t="s">
        <v>2548</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c r="T26" s="44">
        <v>30000</v>
      </c>
    </row>
    <row r="27" spans="1:22" ht="14.45" customHeight="1" x14ac:dyDescent="0.25">
      <c r="A27" t="s">
        <v>1935</v>
      </c>
      <c r="B27" t="s">
        <v>1936</v>
      </c>
      <c r="C27" t="s">
        <v>1937</v>
      </c>
      <c r="D27" t="s">
        <v>1938</v>
      </c>
      <c r="E27" t="s">
        <v>1945</v>
      </c>
      <c r="F27" t="s">
        <v>1946</v>
      </c>
      <c r="G27" t="s">
        <v>1839</v>
      </c>
      <c r="H27" t="s">
        <v>1941</v>
      </c>
      <c r="I27" t="s">
        <v>859</v>
      </c>
      <c r="J27" t="s">
        <v>1942</v>
      </c>
      <c r="K27" t="s">
        <v>1943</v>
      </c>
      <c r="L27" t="s">
        <v>1944</v>
      </c>
      <c r="M27" t="s">
        <v>218</v>
      </c>
      <c r="N27" t="s">
        <v>2717</v>
      </c>
      <c r="O27" t="s">
        <v>2705</v>
      </c>
      <c r="P27" t="s">
        <v>2547</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c r="T27" s="44">
        <v>40000</v>
      </c>
    </row>
    <row r="28" spans="1:22" ht="14.45" customHeight="1" x14ac:dyDescent="0.25">
      <c r="A28" t="s">
        <v>1935</v>
      </c>
      <c r="B28" t="s">
        <v>1936</v>
      </c>
      <c r="C28" t="s">
        <v>1002</v>
      </c>
      <c r="D28" t="s">
        <v>1947</v>
      </c>
      <c r="E28" t="s">
        <v>1948</v>
      </c>
      <c r="F28" t="s">
        <v>1949</v>
      </c>
      <c r="G28" t="s">
        <v>1006</v>
      </c>
      <c r="H28" t="s">
        <v>1950</v>
      </c>
      <c r="I28" t="s">
        <v>1951</v>
      </c>
      <c r="J28" t="s">
        <v>1952</v>
      </c>
      <c r="K28" t="s">
        <v>1953</v>
      </c>
      <c r="L28" t="s">
        <v>1954</v>
      </c>
      <c r="M28" t="s">
        <v>1888</v>
      </c>
      <c r="N28" t="s">
        <v>2718</v>
      </c>
      <c r="O28" t="s">
        <v>2613</v>
      </c>
      <c r="P28" t="s">
        <v>2471</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26380.67</v>
      </c>
      <c r="V28" s="44">
        <v>26380.67</v>
      </c>
    </row>
    <row r="29" spans="1:22" ht="14.45" customHeight="1" x14ac:dyDescent="0.25">
      <c r="A29" t="s">
        <v>1935</v>
      </c>
      <c r="B29" t="s">
        <v>1936</v>
      </c>
      <c r="C29" t="s">
        <v>1955</v>
      </c>
      <c r="D29" t="s">
        <v>1402</v>
      </c>
      <c r="E29" t="s">
        <v>1956</v>
      </c>
      <c r="F29" t="s">
        <v>1408</v>
      </c>
      <c r="G29" t="s">
        <v>1405</v>
      </c>
      <c r="H29" t="s">
        <v>1941</v>
      </c>
      <c r="I29" t="s">
        <v>859</v>
      </c>
      <c r="J29" t="s">
        <v>1942</v>
      </c>
      <c r="K29" t="s">
        <v>1943</v>
      </c>
      <c r="L29" t="s">
        <v>1944</v>
      </c>
      <c r="M29" t="s">
        <v>218</v>
      </c>
      <c r="N29" t="s">
        <v>2717</v>
      </c>
      <c r="O29" t="s">
        <v>2659</v>
      </c>
      <c r="P29" t="s">
        <v>2515</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336</v>
      </c>
      <c r="T29" s="44">
        <v>336</v>
      </c>
    </row>
    <row r="30" spans="1:22" ht="14.45" customHeight="1" x14ac:dyDescent="0.25">
      <c r="A30" t="s">
        <v>1935</v>
      </c>
      <c r="B30" t="s">
        <v>1936</v>
      </c>
      <c r="C30" t="s">
        <v>1957</v>
      </c>
      <c r="D30" t="s">
        <v>1836</v>
      </c>
      <c r="E30" t="s">
        <v>1958</v>
      </c>
      <c r="F30" t="s">
        <v>1854</v>
      </c>
      <c r="G30" t="s">
        <v>1839</v>
      </c>
      <c r="H30" t="s">
        <v>1941</v>
      </c>
      <c r="I30" t="s">
        <v>859</v>
      </c>
      <c r="J30" t="s">
        <v>1942</v>
      </c>
      <c r="K30" t="s">
        <v>1943</v>
      </c>
      <c r="L30" t="s">
        <v>1944</v>
      </c>
      <c r="M30" t="s">
        <v>218</v>
      </c>
      <c r="N30" t="s">
        <v>2717</v>
      </c>
      <c r="O30" t="s">
        <v>2705</v>
      </c>
      <c r="P30" t="s">
        <v>2547</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40000</v>
      </c>
      <c r="T30" s="44">
        <v>40000</v>
      </c>
    </row>
    <row r="31" spans="1:22" ht="14.45" customHeight="1" x14ac:dyDescent="0.25">
      <c r="A31" t="s">
        <v>1935</v>
      </c>
      <c r="B31" t="s">
        <v>1936</v>
      </c>
      <c r="C31" t="s">
        <v>1959</v>
      </c>
      <c r="D31" t="s">
        <v>1836</v>
      </c>
      <c r="E31" t="s">
        <v>1960</v>
      </c>
      <c r="F31" t="s">
        <v>1850</v>
      </c>
      <c r="G31" t="s">
        <v>1839</v>
      </c>
      <c r="H31" t="s">
        <v>1941</v>
      </c>
      <c r="I31" t="s">
        <v>859</v>
      </c>
      <c r="J31" t="s">
        <v>1942</v>
      </c>
      <c r="K31" t="s">
        <v>1943</v>
      </c>
      <c r="L31" t="s">
        <v>1944</v>
      </c>
      <c r="M31" t="s">
        <v>218</v>
      </c>
      <c r="N31" t="s">
        <v>2717</v>
      </c>
      <c r="O31" t="s">
        <v>2706</v>
      </c>
      <c r="P31" t="s">
        <v>2548</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30000</v>
      </c>
      <c r="T31" s="44">
        <v>30000</v>
      </c>
    </row>
    <row r="32" spans="1:22" ht="14.45" customHeight="1" x14ac:dyDescent="0.25">
      <c r="A32" t="s">
        <v>1935</v>
      </c>
      <c r="B32" t="s">
        <v>1936</v>
      </c>
      <c r="C32" t="s">
        <v>1961</v>
      </c>
      <c r="D32" t="s">
        <v>1836</v>
      </c>
      <c r="E32" t="s">
        <v>1962</v>
      </c>
      <c r="F32" t="s">
        <v>1963</v>
      </c>
      <c r="G32" t="s">
        <v>1839</v>
      </c>
      <c r="H32" t="s">
        <v>1941</v>
      </c>
      <c r="I32" t="s">
        <v>859</v>
      </c>
      <c r="J32" t="s">
        <v>1942</v>
      </c>
      <c r="K32" t="s">
        <v>1943</v>
      </c>
      <c r="L32" t="s">
        <v>1944</v>
      </c>
      <c r="M32" t="s">
        <v>218</v>
      </c>
      <c r="N32" t="s">
        <v>2717</v>
      </c>
      <c r="O32" t="s">
        <v>2705</v>
      </c>
      <c r="P32" t="s">
        <v>2547</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85689.21</v>
      </c>
      <c r="T32" s="44">
        <v>85689.21</v>
      </c>
    </row>
    <row r="33" spans="1:20" ht="14.45" customHeight="1" x14ac:dyDescent="0.25">
      <c r="A33" t="s">
        <v>1935</v>
      </c>
      <c r="B33" t="s">
        <v>1936</v>
      </c>
      <c r="C33" t="s">
        <v>1961</v>
      </c>
      <c r="D33" t="s">
        <v>1836</v>
      </c>
      <c r="E33" t="s">
        <v>1964</v>
      </c>
      <c r="F33" t="s">
        <v>1963</v>
      </c>
      <c r="G33" t="s">
        <v>1839</v>
      </c>
      <c r="H33" t="s">
        <v>1941</v>
      </c>
      <c r="I33" t="s">
        <v>859</v>
      </c>
      <c r="J33" t="s">
        <v>1942</v>
      </c>
      <c r="K33" t="s">
        <v>1943</v>
      </c>
      <c r="L33" t="s">
        <v>1944</v>
      </c>
      <c r="M33" t="s">
        <v>218</v>
      </c>
      <c r="N33" t="s">
        <v>2717</v>
      </c>
      <c r="O33" t="s">
        <v>2706</v>
      </c>
      <c r="P33" t="s">
        <v>2548</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45000</v>
      </c>
      <c r="T33" s="44">
        <v>45000</v>
      </c>
    </row>
    <row r="34" spans="1:20" x14ac:dyDescent="0.25">
      <c r="A34" t="s">
        <v>1935</v>
      </c>
      <c r="B34" t="s">
        <v>1936</v>
      </c>
      <c r="C34" t="s">
        <v>900</v>
      </c>
      <c r="D34" t="s">
        <v>1965</v>
      </c>
      <c r="E34" t="s">
        <v>1966</v>
      </c>
      <c r="F34" t="s">
        <v>1967</v>
      </c>
      <c r="G34" t="s">
        <v>1968</v>
      </c>
      <c r="H34" t="s">
        <v>1941</v>
      </c>
      <c r="I34" t="s">
        <v>859</v>
      </c>
      <c r="J34" t="s">
        <v>1942</v>
      </c>
      <c r="K34" t="s">
        <v>1943</v>
      </c>
      <c r="L34" t="s">
        <v>1944</v>
      </c>
      <c r="M34" t="s">
        <v>218</v>
      </c>
      <c r="N34" t="s">
        <v>2717</v>
      </c>
      <c r="O34" t="s">
        <v>2555</v>
      </c>
      <c r="P34" t="s">
        <v>2419</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6183</v>
      </c>
      <c r="T34" s="44">
        <v>6183</v>
      </c>
    </row>
    <row r="35" spans="1:20" x14ac:dyDescent="0.25">
      <c r="A35" t="s">
        <v>1935</v>
      </c>
      <c r="B35" t="s">
        <v>1936</v>
      </c>
      <c r="C35" t="s">
        <v>1969</v>
      </c>
      <c r="D35" t="s">
        <v>1970</v>
      </c>
      <c r="E35" t="s">
        <v>1971</v>
      </c>
      <c r="F35" t="s">
        <v>1972</v>
      </c>
      <c r="G35" t="s">
        <v>1973</v>
      </c>
      <c r="H35" t="s">
        <v>1941</v>
      </c>
      <c r="I35" t="s">
        <v>859</v>
      </c>
      <c r="J35" t="s">
        <v>1942</v>
      </c>
      <c r="K35" t="s">
        <v>1943</v>
      </c>
      <c r="L35" t="s">
        <v>1944</v>
      </c>
      <c r="M35" t="s">
        <v>218</v>
      </c>
      <c r="N35" t="s">
        <v>2717</v>
      </c>
      <c r="O35" t="s">
        <v>2555</v>
      </c>
      <c r="P35" t="s">
        <v>2419</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94.64</v>
      </c>
      <c r="T35" s="44">
        <v>94.64</v>
      </c>
    </row>
    <row r="36" spans="1:20" x14ac:dyDescent="0.25">
      <c r="A36" t="s">
        <v>1935</v>
      </c>
      <c r="B36" t="s">
        <v>1936</v>
      </c>
      <c r="C36" t="s">
        <v>1974</v>
      </c>
      <c r="D36" t="s">
        <v>1975</v>
      </c>
      <c r="E36" t="s">
        <v>1976</v>
      </c>
      <c r="F36" t="s">
        <v>1977</v>
      </c>
      <c r="G36" t="s">
        <v>1978</v>
      </c>
      <c r="H36" t="s">
        <v>1941</v>
      </c>
      <c r="I36" t="s">
        <v>859</v>
      </c>
      <c r="J36" t="s">
        <v>1942</v>
      </c>
      <c r="K36" t="s">
        <v>1943</v>
      </c>
      <c r="L36" t="s">
        <v>1944</v>
      </c>
      <c r="M36" t="s">
        <v>218</v>
      </c>
      <c r="N36" t="s">
        <v>2717</v>
      </c>
      <c r="O36" t="s">
        <v>2555</v>
      </c>
      <c r="P36" t="s">
        <v>2419</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800</v>
      </c>
      <c r="T36" s="44">
        <v>800</v>
      </c>
    </row>
    <row r="37" spans="1:20" x14ac:dyDescent="0.25">
      <c r="A37" t="s">
        <v>1935</v>
      </c>
      <c r="B37" t="s">
        <v>1936</v>
      </c>
      <c r="C37" t="s">
        <v>1979</v>
      </c>
      <c r="D37" t="s">
        <v>1980</v>
      </c>
      <c r="E37" t="s">
        <v>1981</v>
      </c>
      <c r="F37" t="s">
        <v>1982</v>
      </c>
      <c r="G37" t="s">
        <v>1983</v>
      </c>
      <c r="H37" t="s">
        <v>1941</v>
      </c>
      <c r="I37" t="s">
        <v>859</v>
      </c>
      <c r="J37" t="s">
        <v>1942</v>
      </c>
      <c r="K37" t="s">
        <v>1943</v>
      </c>
      <c r="L37" t="s">
        <v>1944</v>
      </c>
      <c r="M37" t="s">
        <v>218</v>
      </c>
      <c r="N37" t="s">
        <v>2717</v>
      </c>
      <c r="O37" t="s">
        <v>2555</v>
      </c>
      <c r="P37" t="s">
        <v>2419</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750</v>
      </c>
      <c r="T37" s="44">
        <v>750</v>
      </c>
    </row>
    <row r="38" spans="1:20" x14ac:dyDescent="0.25">
      <c r="A38" t="s">
        <v>1935</v>
      </c>
      <c r="B38" t="s">
        <v>1936</v>
      </c>
      <c r="C38" t="s">
        <v>1984</v>
      </c>
      <c r="D38" t="s">
        <v>1985</v>
      </c>
      <c r="E38" t="s">
        <v>1986</v>
      </c>
      <c r="F38" t="s">
        <v>1987</v>
      </c>
      <c r="G38" t="s">
        <v>1988</v>
      </c>
      <c r="H38" t="s">
        <v>1941</v>
      </c>
      <c r="I38" t="s">
        <v>859</v>
      </c>
      <c r="J38" t="s">
        <v>1942</v>
      </c>
      <c r="K38" t="s">
        <v>1943</v>
      </c>
      <c r="L38" t="s">
        <v>1944</v>
      </c>
      <c r="M38" t="s">
        <v>218</v>
      </c>
      <c r="N38" t="s">
        <v>2717</v>
      </c>
      <c r="O38" t="s">
        <v>2555</v>
      </c>
      <c r="P38" t="s">
        <v>2419</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2075</v>
      </c>
      <c r="T38" s="44">
        <v>2075</v>
      </c>
    </row>
    <row r="39" spans="1:20" x14ac:dyDescent="0.25">
      <c r="A39" t="s">
        <v>1935</v>
      </c>
      <c r="B39" t="s">
        <v>1936</v>
      </c>
      <c r="C39" t="s">
        <v>570</v>
      </c>
      <c r="D39" t="s">
        <v>1989</v>
      </c>
      <c r="E39" t="s">
        <v>1990</v>
      </c>
      <c r="F39" t="s">
        <v>1991</v>
      </c>
      <c r="G39" t="s">
        <v>222</v>
      </c>
      <c r="H39" t="s">
        <v>1941</v>
      </c>
      <c r="I39" t="s">
        <v>859</v>
      </c>
      <c r="J39" t="s">
        <v>1942</v>
      </c>
      <c r="K39" t="s">
        <v>1943</v>
      </c>
      <c r="L39" t="s">
        <v>1944</v>
      </c>
      <c r="M39" t="s">
        <v>218</v>
      </c>
      <c r="N39" t="s">
        <v>2717</v>
      </c>
      <c r="O39" t="s">
        <v>2555</v>
      </c>
      <c r="P39" t="s">
        <v>2419</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393.56</v>
      </c>
      <c r="T39" s="44">
        <v>393.56</v>
      </c>
    </row>
    <row r="40" spans="1:20" ht="14.45" customHeight="1" x14ac:dyDescent="0.25">
      <c r="A40" t="s">
        <v>1935</v>
      </c>
      <c r="B40" t="s">
        <v>1936</v>
      </c>
      <c r="C40" t="s">
        <v>1574</v>
      </c>
      <c r="D40" t="s">
        <v>1992</v>
      </c>
      <c r="E40" t="s">
        <v>1993</v>
      </c>
      <c r="F40" t="s">
        <v>1994</v>
      </c>
      <c r="G40" t="s">
        <v>1995</v>
      </c>
      <c r="H40" t="s">
        <v>1941</v>
      </c>
      <c r="I40" t="s">
        <v>859</v>
      </c>
      <c r="J40" t="s">
        <v>1942</v>
      </c>
      <c r="K40" t="s">
        <v>1943</v>
      </c>
      <c r="L40" t="s">
        <v>1944</v>
      </c>
      <c r="M40" t="s">
        <v>218</v>
      </c>
      <c r="N40" t="s">
        <v>2717</v>
      </c>
      <c r="O40" t="s">
        <v>2555</v>
      </c>
      <c r="P40" t="s">
        <v>2419</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2000</v>
      </c>
      <c r="T40" s="44">
        <v>2000</v>
      </c>
    </row>
    <row r="41" spans="1:20" ht="14.45" customHeight="1" x14ac:dyDescent="0.25">
      <c r="A41" t="s">
        <v>1935</v>
      </c>
      <c r="B41" t="s">
        <v>1936</v>
      </c>
      <c r="C41" t="s">
        <v>1064</v>
      </c>
      <c r="D41" t="s">
        <v>1996</v>
      </c>
      <c r="E41" t="s">
        <v>1997</v>
      </c>
      <c r="F41" t="s">
        <v>1998</v>
      </c>
      <c r="G41" t="s">
        <v>1999</v>
      </c>
      <c r="H41" t="s">
        <v>1941</v>
      </c>
      <c r="I41" t="s">
        <v>859</v>
      </c>
      <c r="J41" t="s">
        <v>1942</v>
      </c>
      <c r="K41" t="s">
        <v>1943</v>
      </c>
      <c r="L41" t="s">
        <v>1944</v>
      </c>
      <c r="M41" t="s">
        <v>218</v>
      </c>
      <c r="N41" t="s">
        <v>2717</v>
      </c>
      <c r="O41" t="s">
        <v>2555</v>
      </c>
      <c r="P41" t="s">
        <v>2419</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27.46</v>
      </c>
      <c r="T41" s="44">
        <v>27.46</v>
      </c>
    </row>
    <row r="42" spans="1:20" x14ac:dyDescent="0.25">
      <c r="A42" t="s">
        <v>1935</v>
      </c>
      <c r="B42" t="s">
        <v>1936</v>
      </c>
      <c r="C42" t="s">
        <v>2000</v>
      </c>
      <c r="D42" t="s">
        <v>2001</v>
      </c>
      <c r="E42" t="s">
        <v>2002</v>
      </c>
      <c r="F42" t="s">
        <v>2003</v>
      </c>
      <c r="G42" t="s">
        <v>2004</v>
      </c>
      <c r="H42" t="s">
        <v>1941</v>
      </c>
      <c r="I42" t="s">
        <v>859</v>
      </c>
      <c r="J42" t="s">
        <v>1942</v>
      </c>
      <c r="K42" t="s">
        <v>1943</v>
      </c>
      <c r="L42" t="s">
        <v>1944</v>
      </c>
      <c r="M42" t="s">
        <v>218</v>
      </c>
      <c r="N42" t="s">
        <v>2717</v>
      </c>
      <c r="O42" t="s">
        <v>2555</v>
      </c>
      <c r="P42" t="s">
        <v>2419</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292.44</v>
      </c>
      <c r="T42" s="44">
        <v>292.44</v>
      </c>
    </row>
    <row r="43" spans="1:20" x14ac:dyDescent="0.25">
      <c r="A43" t="s">
        <v>1935</v>
      </c>
      <c r="B43" t="s">
        <v>1936</v>
      </c>
      <c r="C43" t="s">
        <v>1130</v>
      </c>
      <c r="D43" t="s">
        <v>2005</v>
      </c>
      <c r="E43" t="s">
        <v>2006</v>
      </c>
      <c r="F43" t="s">
        <v>2007</v>
      </c>
      <c r="G43" t="s">
        <v>222</v>
      </c>
      <c r="H43" t="s">
        <v>1941</v>
      </c>
      <c r="I43" t="s">
        <v>859</v>
      </c>
      <c r="J43" t="s">
        <v>1942</v>
      </c>
      <c r="K43" t="s">
        <v>1943</v>
      </c>
      <c r="L43" t="s">
        <v>1944</v>
      </c>
      <c r="M43" t="s">
        <v>218</v>
      </c>
      <c r="N43" t="s">
        <v>2717</v>
      </c>
      <c r="O43" t="s">
        <v>2555</v>
      </c>
      <c r="P43" t="s">
        <v>2419</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80.64</v>
      </c>
      <c r="T43" s="44">
        <v>80.64</v>
      </c>
    </row>
    <row r="44" spans="1:20" x14ac:dyDescent="0.25">
      <c r="A44" t="s">
        <v>1935</v>
      </c>
      <c r="B44" t="s">
        <v>1936</v>
      </c>
      <c r="C44" t="s">
        <v>1130</v>
      </c>
      <c r="D44" t="s">
        <v>2008</v>
      </c>
      <c r="E44" t="s">
        <v>2009</v>
      </c>
      <c r="F44" t="s">
        <v>2010</v>
      </c>
      <c r="G44" t="s">
        <v>222</v>
      </c>
      <c r="H44" t="s">
        <v>1941</v>
      </c>
      <c r="I44" t="s">
        <v>859</v>
      </c>
      <c r="J44" t="s">
        <v>1942</v>
      </c>
      <c r="K44" t="s">
        <v>1943</v>
      </c>
      <c r="L44" t="s">
        <v>1944</v>
      </c>
      <c r="M44" t="s">
        <v>218</v>
      </c>
      <c r="N44" t="s">
        <v>2717</v>
      </c>
      <c r="O44" t="s">
        <v>2555</v>
      </c>
      <c r="P44" t="s">
        <v>2419</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1729.33</v>
      </c>
      <c r="T44" s="44">
        <v>1729.33</v>
      </c>
    </row>
    <row r="45" spans="1:20" x14ac:dyDescent="0.25">
      <c r="A45" t="s">
        <v>1935</v>
      </c>
      <c r="B45" t="s">
        <v>1936</v>
      </c>
      <c r="C45" t="s">
        <v>2011</v>
      </c>
      <c r="D45" t="s">
        <v>2012</v>
      </c>
      <c r="E45" t="s">
        <v>2013</v>
      </c>
      <c r="F45" t="s">
        <v>2014</v>
      </c>
      <c r="G45" t="s">
        <v>222</v>
      </c>
      <c r="H45" t="s">
        <v>1941</v>
      </c>
      <c r="I45" t="s">
        <v>859</v>
      </c>
      <c r="J45" t="s">
        <v>1942</v>
      </c>
      <c r="K45" t="s">
        <v>1943</v>
      </c>
      <c r="L45" t="s">
        <v>1944</v>
      </c>
      <c r="M45" t="s">
        <v>218</v>
      </c>
      <c r="N45" t="s">
        <v>2717</v>
      </c>
      <c r="O45" t="s">
        <v>2555</v>
      </c>
      <c r="P45" t="s">
        <v>2419</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83.33</v>
      </c>
      <c r="T45" s="44">
        <v>83.33</v>
      </c>
    </row>
    <row r="46" spans="1:20" x14ac:dyDescent="0.25">
      <c r="A46" t="s">
        <v>1935</v>
      </c>
      <c r="B46" t="s">
        <v>1936</v>
      </c>
      <c r="C46" t="s">
        <v>2011</v>
      </c>
      <c r="D46" t="s">
        <v>2015</v>
      </c>
      <c r="E46" t="s">
        <v>2016</v>
      </c>
      <c r="F46" t="s">
        <v>2017</v>
      </c>
      <c r="G46" t="s">
        <v>222</v>
      </c>
      <c r="H46" t="s">
        <v>1941</v>
      </c>
      <c r="I46" t="s">
        <v>859</v>
      </c>
      <c r="J46" t="s">
        <v>1942</v>
      </c>
      <c r="K46" t="s">
        <v>1943</v>
      </c>
      <c r="L46" t="s">
        <v>1944</v>
      </c>
      <c r="M46" t="s">
        <v>218</v>
      </c>
      <c r="N46" t="s">
        <v>2717</v>
      </c>
      <c r="O46" t="s">
        <v>2555</v>
      </c>
      <c r="P46" t="s">
        <v>2419</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44">
        <v>80.63</v>
      </c>
      <c r="T46" s="44">
        <v>80.63</v>
      </c>
    </row>
    <row r="47" spans="1:20" x14ac:dyDescent="0.25">
      <c r="A47" t="s">
        <v>1935</v>
      </c>
      <c r="B47" t="s">
        <v>1936</v>
      </c>
      <c r="C47" t="s">
        <v>965</v>
      </c>
      <c r="D47" t="s">
        <v>2018</v>
      </c>
      <c r="E47" t="s">
        <v>2019</v>
      </c>
      <c r="F47" t="s">
        <v>2020</v>
      </c>
      <c r="G47" t="s">
        <v>2021</v>
      </c>
      <c r="H47" t="s">
        <v>1941</v>
      </c>
      <c r="I47" t="s">
        <v>859</v>
      </c>
      <c r="J47" t="s">
        <v>1942</v>
      </c>
      <c r="K47" t="s">
        <v>1943</v>
      </c>
      <c r="L47" t="s">
        <v>1944</v>
      </c>
      <c r="M47" t="s">
        <v>218</v>
      </c>
      <c r="N47" t="s">
        <v>2717</v>
      </c>
      <c r="O47" t="s">
        <v>2555</v>
      </c>
      <c r="P47" t="s">
        <v>2419</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44">
        <v>1390</v>
      </c>
      <c r="T47" s="44">
        <v>1390</v>
      </c>
    </row>
    <row r="48" spans="1:20" x14ac:dyDescent="0.25">
      <c r="A48" t="s">
        <v>1935</v>
      </c>
      <c r="B48" t="s">
        <v>1936</v>
      </c>
      <c r="C48" t="s">
        <v>1139</v>
      </c>
      <c r="D48" t="s">
        <v>2022</v>
      </c>
      <c r="E48" t="s">
        <v>2023</v>
      </c>
      <c r="F48" t="s">
        <v>2024</v>
      </c>
      <c r="G48" t="s">
        <v>222</v>
      </c>
      <c r="H48" t="s">
        <v>1941</v>
      </c>
      <c r="I48" t="s">
        <v>859</v>
      </c>
      <c r="J48" t="s">
        <v>1942</v>
      </c>
      <c r="K48" t="s">
        <v>1943</v>
      </c>
      <c r="L48" t="s">
        <v>1944</v>
      </c>
      <c r="M48" t="s">
        <v>218</v>
      </c>
      <c r="N48" t="s">
        <v>2717</v>
      </c>
      <c r="O48" t="s">
        <v>2555</v>
      </c>
      <c r="P48" t="s">
        <v>2419</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110</v>
      </c>
      <c r="T48" s="44">
        <v>110</v>
      </c>
    </row>
    <row r="49" spans="1:21" x14ac:dyDescent="0.25">
      <c r="A49" t="s">
        <v>1935</v>
      </c>
      <c r="B49" t="s">
        <v>1936</v>
      </c>
      <c r="C49" t="s">
        <v>574</v>
      </c>
      <c r="D49" t="s">
        <v>2025</v>
      </c>
      <c r="E49" t="s">
        <v>2026</v>
      </c>
      <c r="F49" t="s">
        <v>2027</v>
      </c>
      <c r="G49" t="s">
        <v>222</v>
      </c>
      <c r="H49" t="s">
        <v>1941</v>
      </c>
      <c r="I49" t="s">
        <v>859</v>
      </c>
      <c r="J49" t="s">
        <v>1942</v>
      </c>
      <c r="K49" t="s">
        <v>1943</v>
      </c>
      <c r="L49" t="s">
        <v>1944</v>
      </c>
      <c r="M49" t="s">
        <v>218</v>
      </c>
      <c r="N49" t="s">
        <v>2717</v>
      </c>
      <c r="O49" t="s">
        <v>2621</v>
      </c>
      <c r="P49" t="s">
        <v>2480</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500</v>
      </c>
      <c r="T49" s="44">
        <v>500</v>
      </c>
    </row>
    <row r="50" spans="1:21" x14ac:dyDescent="0.25">
      <c r="A50" t="s">
        <v>1935</v>
      </c>
      <c r="B50" t="s">
        <v>1936</v>
      </c>
      <c r="C50" t="s">
        <v>2028</v>
      </c>
      <c r="D50" t="s">
        <v>2029</v>
      </c>
      <c r="E50" t="s">
        <v>2030</v>
      </c>
      <c r="F50" t="s">
        <v>2031</v>
      </c>
      <c r="G50" t="s">
        <v>2032</v>
      </c>
      <c r="H50" t="s">
        <v>1941</v>
      </c>
      <c r="I50" t="s">
        <v>859</v>
      </c>
      <c r="J50" t="s">
        <v>1942</v>
      </c>
      <c r="K50" t="s">
        <v>1943</v>
      </c>
      <c r="L50" t="s">
        <v>1944</v>
      </c>
      <c r="M50" t="s">
        <v>218</v>
      </c>
      <c r="N50" t="s">
        <v>2717</v>
      </c>
      <c r="O50" t="s">
        <v>2621</v>
      </c>
      <c r="P50" t="s">
        <v>2480</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272.58</v>
      </c>
      <c r="T50" s="44">
        <v>272.58</v>
      </c>
    </row>
    <row r="51" spans="1:21" x14ac:dyDescent="0.25">
      <c r="A51" t="s">
        <v>1935</v>
      </c>
      <c r="B51" t="s">
        <v>1936</v>
      </c>
      <c r="C51" t="s">
        <v>2028</v>
      </c>
      <c r="D51" t="s">
        <v>2033</v>
      </c>
      <c r="E51" t="s">
        <v>2034</v>
      </c>
      <c r="F51" t="s">
        <v>2035</v>
      </c>
      <c r="G51" t="s">
        <v>2036</v>
      </c>
      <c r="H51" t="s">
        <v>1941</v>
      </c>
      <c r="I51" t="s">
        <v>859</v>
      </c>
      <c r="J51" t="s">
        <v>1942</v>
      </c>
      <c r="K51" t="s">
        <v>1943</v>
      </c>
      <c r="L51" t="s">
        <v>1944</v>
      </c>
      <c r="M51" t="s">
        <v>218</v>
      </c>
      <c r="N51" t="s">
        <v>2717</v>
      </c>
      <c r="O51" t="s">
        <v>2555</v>
      </c>
      <c r="P51" t="s">
        <v>2419</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150</v>
      </c>
      <c r="T51" s="44">
        <v>150</v>
      </c>
    </row>
    <row r="52" spans="1:21" x14ac:dyDescent="0.25">
      <c r="A52" t="s">
        <v>1935</v>
      </c>
      <c r="B52" t="s">
        <v>1936</v>
      </c>
      <c r="C52" t="s">
        <v>2028</v>
      </c>
      <c r="D52" t="s">
        <v>2037</v>
      </c>
      <c r="E52" t="s">
        <v>2038</v>
      </c>
      <c r="F52" t="s">
        <v>2039</v>
      </c>
      <c r="G52" t="s">
        <v>222</v>
      </c>
      <c r="H52" t="s">
        <v>1941</v>
      </c>
      <c r="I52" t="s">
        <v>859</v>
      </c>
      <c r="J52" t="s">
        <v>1942</v>
      </c>
      <c r="K52" t="s">
        <v>1943</v>
      </c>
      <c r="L52" t="s">
        <v>1944</v>
      </c>
      <c r="M52" t="s">
        <v>218</v>
      </c>
      <c r="N52" t="s">
        <v>2717</v>
      </c>
      <c r="O52" t="s">
        <v>2555</v>
      </c>
      <c r="P52" t="s">
        <v>2419</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44">
        <v>100</v>
      </c>
      <c r="T52" s="44">
        <v>100</v>
      </c>
    </row>
    <row r="53" spans="1:21" x14ac:dyDescent="0.25">
      <c r="A53" t="s">
        <v>1935</v>
      </c>
      <c r="B53" t="s">
        <v>1936</v>
      </c>
      <c r="C53" t="s">
        <v>2028</v>
      </c>
      <c r="D53" t="s">
        <v>2040</v>
      </c>
      <c r="E53" t="s">
        <v>2041</v>
      </c>
      <c r="F53" t="s">
        <v>2042</v>
      </c>
      <c r="G53" t="s">
        <v>222</v>
      </c>
      <c r="H53" t="s">
        <v>1941</v>
      </c>
      <c r="I53" t="s">
        <v>859</v>
      </c>
      <c r="J53" t="s">
        <v>1942</v>
      </c>
      <c r="K53" t="s">
        <v>1943</v>
      </c>
      <c r="L53" t="s">
        <v>1944</v>
      </c>
      <c r="M53" t="s">
        <v>218</v>
      </c>
      <c r="N53" t="s">
        <v>2717</v>
      </c>
      <c r="O53" t="s">
        <v>2555</v>
      </c>
      <c r="P53" t="s">
        <v>2419</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44">
        <v>400</v>
      </c>
      <c r="T53" s="44">
        <v>400</v>
      </c>
    </row>
    <row r="54" spans="1:21" x14ac:dyDescent="0.25">
      <c r="A54" t="s">
        <v>1935</v>
      </c>
      <c r="B54" t="s">
        <v>1936</v>
      </c>
      <c r="C54" t="s">
        <v>1714</v>
      </c>
      <c r="D54" t="s">
        <v>2043</v>
      </c>
      <c r="E54" t="s">
        <v>2044</v>
      </c>
      <c r="F54" t="s">
        <v>2045</v>
      </c>
      <c r="G54" t="s">
        <v>222</v>
      </c>
      <c r="H54" t="s">
        <v>1941</v>
      </c>
      <c r="I54" t="s">
        <v>859</v>
      </c>
      <c r="J54" t="s">
        <v>1942</v>
      </c>
      <c r="K54" t="s">
        <v>1943</v>
      </c>
      <c r="L54" t="s">
        <v>1944</v>
      </c>
      <c r="M54" t="s">
        <v>218</v>
      </c>
      <c r="N54" t="s">
        <v>2717</v>
      </c>
      <c r="O54" t="s">
        <v>2555</v>
      </c>
      <c r="P54" t="s">
        <v>2419</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44">
        <v>2880</v>
      </c>
      <c r="T54" s="44">
        <v>2880</v>
      </c>
    </row>
    <row r="55" spans="1:21" x14ac:dyDescent="0.25">
      <c r="A55" t="s">
        <v>1935</v>
      </c>
      <c r="B55" t="s">
        <v>1936</v>
      </c>
      <c r="C55" t="s">
        <v>689</v>
      </c>
      <c r="D55" t="s">
        <v>2046</v>
      </c>
      <c r="E55" t="s">
        <v>2047</v>
      </c>
      <c r="F55" t="s">
        <v>2048</v>
      </c>
      <c r="G55" t="s">
        <v>2049</v>
      </c>
      <c r="H55" t="s">
        <v>1941</v>
      </c>
      <c r="I55" t="s">
        <v>859</v>
      </c>
      <c r="J55" t="s">
        <v>1942</v>
      </c>
      <c r="K55" t="s">
        <v>1943</v>
      </c>
      <c r="L55" t="s">
        <v>1944</v>
      </c>
      <c r="M55" t="s">
        <v>218</v>
      </c>
      <c r="N55" t="s">
        <v>2717</v>
      </c>
      <c r="O55" t="s">
        <v>2555</v>
      </c>
      <c r="P55" t="s">
        <v>2419</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44">
        <v>774.41</v>
      </c>
      <c r="T55" s="44">
        <v>774.41</v>
      </c>
    </row>
    <row r="56" spans="1:21" x14ac:dyDescent="0.25">
      <c r="A56" t="s">
        <v>1935</v>
      </c>
      <c r="B56" t="s">
        <v>1936</v>
      </c>
      <c r="C56" t="s">
        <v>689</v>
      </c>
      <c r="D56" t="s">
        <v>2050</v>
      </c>
      <c r="E56" t="s">
        <v>2051</v>
      </c>
      <c r="F56" t="s">
        <v>2052</v>
      </c>
      <c r="G56" t="s">
        <v>2053</v>
      </c>
      <c r="H56" t="s">
        <v>1941</v>
      </c>
      <c r="I56" t="s">
        <v>859</v>
      </c>
      <c r="J56" t="s">
        <v>1942</v>
      </c>
      <c r="K56" t="s">
        <v>1943</v>
      </c>
      <c r="L56" t="s">
        <v>1944</v>
      </c>
      <c r="M56" t="s">
        <v>218</v>
      </c>
      <c r="N56" t="s">
        <v>2717</v>
      </c>
      <c r="O56" t="s">
        <v>2555</v>
      </c>
      <c r="P56" t="s">
        <v>2419</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44">
        <v>346.37</v>
      </c>
      <c r="T56" s="44">
        <v>346.37</v>
      </c>
    </row>
    <row r="57" spans="1:21" x14ac:dyDescent="0.25">
      <c r="A57" t="s">
        <v>1935</v>
      </c>
      <c r="B57" t="s">
        <v>1936</v>
      </c>
      <c r="C57" t="s">
        <v>693</v>
      </c>
      <c r="D57" t="s">
        <v>2054</v>
      </c>
      <c r="E57" t="s">
        <v>2055</v>
      </c>
      <c r="F57" t="s">
        <v>2056</v>
      </c>
      <c r="G57" t="s">
        <v>2057</v>
      </c>
      <c r="H57" t="s">
        <v>1941</v>
      </c>
      <c r="I57" t="s">
        <v>859</v>
      </c>
      <c r="J57" t="s">
        <v>1942</v>
      </c>
      <c r="K57" t="s">
        <v>1943</v>
      </c>
      <c r="L57" t="s">
        <v>1944</v>
      </c>
      <c r="M57" t="s">
        <v>218</v>
      </c>
      <c r="N57" t="s">
        <v>2717</v>
      </c>
      <c r="O57" t="s">
        <v>2555</v>
      </c>
      <c r="P57" t="s">
        <v>2419</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1091.24</v>
      </c>
      <c r="T57" s="44">
        <v>1091.24</v>
      </c>
    </row>
    <row r="58" spans="1:21" x14ac:dyDescent="0.25">
      <c r="A58" t="s">
        <v>2058</v>
      </c>
      <c r="B58" t="s">
        <v>2059</v>
      </c>
      <c r="C58" t="s">
        <v>610</v>
      </c>
      <c r="D58" t="s">
        <v>2060</v>
      </c>
      <c r="E58" t="s">
        <v>2061</v>
      </c>
      <c r="F58" t="s">
        <v>2062</v>
      </c>
      <c r="G58" t="s">
        <v>1006</v>
      </c>
      <c r="H58" t="s">
        <v>2063</v>
      </c>
      <c r="I58" t="s">
        <v>224</v>
      </c>
      <c r="J58" t="s">
        <v>2064</v>
      </c>
      <c r="K58" t="s">
        <v>2065</v>
      </c>
      <c r="L58" t="s">
        <v>2066</v>
      </c>
      <c r="M58" t="s">
        <v>218</v>
      </c>
      <c r="N58" t="s">
        <v>2719</v>
      </c>
      <c r="O58" t="s">
        <v>2647</v>
      </c>
      <c r="P58" t="s">
        <v>2507</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11113.5</v>
      </c>
      <c r="U58" s="44">
        <v>11113.5</v>
      </c>
    </row>
    <row r="59" spans="1:21" x14ac:dyDescent="0.25">
      <c r="A59" t="s">
        <v>2058</v>
      </c>
      <c r="B59" t="s">
        <v>2059</v>
      </c>
      <c r="C59" t="s">
        <v>610</v>
      </c>
      <c r="D59" t="s">
        <v>2060</v>
      </c>
      <c r="E59" t="s">
        <v>2067</v>
      </c>
      <c r="F59" t="s">
        <v>2062</v>
      </c>
      <c r="G59" t="s">
        <v>1006</v>
      </c>
      <c r="H59" t="s">
        <v>2063</v>
      </c>
      <c r="I59" t="s">
        <v>224</v>
      </c>
      <c r="J59" t="s">
        <v>2064</v>
      </c>
      <c r="K59" t="s">
        <v>2065</v>
      </c>
      <c r="L59" t="s">
        <v>2066</v>
      </c>
      <c r="M59" t="s">
        <v>218</v>
      </c>
      <c r="N59" t="s">
        <v>2719</v>
      </c>
      <c r="O59" t="s">
        <v>2689</v>
      </c>
      <c r="P59" t="s">
        <v>2532</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25920</v>
      </c>
      <c r="U59" s="44">
        <v>25920</v>
      </c>
    </row>
    <row r="60" spans="1:21" x14ac:dyDescent="0.25">
      <c r="A60" t="s">
        <v>2058</v>
      </c>
      <c r="B60" t="s">
        <v>2059</v>
      </c>
      <c r="C60" t="s">
        <v>610</v>
      </c>
      <c r="D60" t="s">
        <v>2060</v>
      </c>
      <c r="E60" t="s">
        <v>2067</v>
      </c>
      <c r="F60" t="s">
        <v>2062</v>
      </c>
      <c r="G60" t="s">
        <v>1006</v>
      </c>
      <c r="H60" t="s">
        <v>2063</v>
      </c>
      <c r="I60" t="s">
        <v>224</v>
      </c>
      <c r="J60" t="s">
        <v>2064</v>
      </c>
      <c r="K60" t="s">
        <v>2065</v>
      </c>
      <c r="L60" t="s">
        <v>2066</v>
      </c>
      <c r="M60" t="s">
        <v>218</v>
      </c>
      <c r="N60" t="s">
        <v>2719</v>
      </c>
      <c r="O60" t="s">
        <v>2620</v>
      </c>
      <c r="P60" t="s">
        <v>2477</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25122.799999999999</v>
      </c>
      <c r="U60" s="44">
        <v>25122.799999999999</v>
      </c>
    </row>
    <row r="61" spans="1:21" x14ac:dyDescent="0.25">
      <c r="A61" t="s">
        <v>2058</v>
      </c>
      <c r="B61" t="s">
        <v>2059</v>
      </c>
      <c r="C61" t="s">
        <v>610</v>
      </c>
      <c r="D61" t="s">
        <v>2060</v>
      </c>
      <c r="E61" t="s">
        <v>2068</v>
      </c>
      <c r="F61" t="s">
        <v>2062</v>
      </c>
      <c r="G61" t="s">
        <v>1006</v>
      </c>
      <c r="H61" t="s">
        <v>2063</v>
      </c>
      <c r="I61" t="s">
        <v>224</v>
      </c>
      <c r="J61" t="s">
        <v>2064</v>
      </c>
      <c r="K61" t="s">
        <v>2065</v>
      </c>
      <c r="L61" t="s">
        <v>2066</v>
      </c>
      <c r="M61" t="s">
        <v>218</v>
      </c>
      <c r="N61" t="s">
        <v>2719</v>
      </c>
      <c r="O61" t="s">
        <v>2720</v>
      </c>
      <c r="P61" t="s">
        <v>2507</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8000</v>
      </c>
      <c r="U61" s="44">
        <v>8000</v>
      </c>
    </row>
    <row r="62" spans="1:21" x14ac:dyDescent="0.25">
      <c r="A62" t="s">
        <v>2058</v>
      </c>
      <c r="B62" t="s">
        <v>2059</v>
      </c>
      <c r="C62" t="s">
        <v>610</v>
      </c>
      <c r="D62" t="s">
        <v>2060</v>
      </c>
      <c r="E62" t="s">
        <v>2069</v>
      </c>
      <c r="F62" t="s">
        <v>2070</v>
      </c>
      <c r="G62" t="s">
        <v>1006</v>
      </c>
      <c r="H62" t="s">
        <v>2063</v>
      </c>
      <c r="I62" t="s">
        <v>224</v>
      </c>
      <c r="J62" t="s">
        <v>2064</v>
      </c>
      <c r="K62" t="s">
        <v>2065</v>
      </c>
      <c r="L62" t="s">
        <v>2066</v>
      </c>
      <c r="M62" t="s">
        <v>218</v>
      </c>
      <c r="N62" t="s">
        <v>2719</v>
      </c>
      <c r="O62" t="s">
        <v>2647</v>
      </c>
      <c r="P62" t="s">
        <v>2507</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56486.5</v>
      </c>
      <c r="U62" s="44">
        <v>56486.5</v>
      </c>
    </row>
    <row r="63" spans="1:21" x14ac:dyDescent="0.25">
      <c r="A63" t="s">
        <v>2058</v>
      </c>
      <c r="B63" t="s">
        <v>2059</v>
      </c>
      <c r="C63" t="s">
        <v>610</v>
      </c>
      <c r="D63" t="s">
        <v>2060</v>
      </c>
      <c r="E63" t="s">
        <v>2069</v>
      </c>
      <c r="F63" t="s">
        <v>2070</v>
      </c>
      <c r="G63" t="s">
        <v>1006</v>
      </c>
      <c r="H63" t="s">
        <v>2063</v>
      </c>
      <c r="I63" t="s">
        <v>224</v>
      </c>
      <c r="J63" t="s">
        <v>2064</v>
      </c>
      <c r="K63" t="s">
        <v>2065</v>
      </c>
      <c r="L63" t="s">
        <v>2066</v>
      </c>
      <c r="M63" t="s">
        <v>218</v>
      </c>
      <c r="N63" t="s">
        <v>2719</v>
      </c>
      <c r="O63" t="s">
        <v>2635</v>
      </c>
      <c r="P63" t="s">
        <v>2494</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80114.12</v>
      </c>
      <c r="U63" s="44">
        <v>80114.12</v>
      </c>
    </row>
    <row r="64" spans="1:21" x14ac:dyDescent="0.25">
      <c r="A64" t="s">
        <v>2058</v>
      </c>
      <c r="B64" t="s">
        <v>2059</v>
      </c>
      <c r="C64" t="s">
        <v>610</v>
      </c>
      <c r="D64" t="s">
        <v>2060</v>
      </c>
      <c r="E64" t="s">
        <v>2071</v>
      </c>
      <c r="F64" t="s">
        <v>2070</v>
      </c>
      <c r="G64" t="s">
        <v>1006</v>
      </c>
      <c r="H64" t="s">
        <v>2063</v>
      </c>
      <c r="I64" t="s">
        <v>224</v>
      </c>
      <c r="J64" t="s">
        <v>2064</v>
      </c>
      <c r="K64" t="s">
        <v>2065</v>
      </c>
      <c r="L64" t="s">
        <v>2066</v>
      </c>
      <c r="M64" t="s">
        <v>218</v>
      </c>
      <c r="N64" t="s">
        <v>2719</v>
      </c>
      <c r="O64" t="s">
        <v>2620</v>
      </c>
      <c r="P64" t="s">
        <v>2477</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34087.199999999997</v>
      </c>
      <c r="U64" s="44">
        <v>34087.199999999997</v>
      </c>
    </row>
    <row r="65" spans="1:21" x14ac:dyDescent="0.25">
      <c r="A65" t="s">
        <v>2058</v>
      </c>
      <c r="B65" t="s">
        <v>2059</v>
      </c>
      <c r="C65" t="s">
        <v>610</v>
      </c>
      <c r="D65" t="s">
        <v>2060</v>
      </c>
      <c r="E65" t="s">
        <v>2071</v>
      </c>
      <c r="F65" t="s">
        <v>2070</v>
      </c>
      <c r="G65" t="s">
        <v>1006</v>
      </c>
      <c r="H65" t="s">
        <v>2063</v>
      </c>
      <c r="I65" t="s">
        <v>224</v>
      </c>
      <c r="J65" t="s">
        <v>2064</v>
      </c>
      <c r="K65" t="s">
        <v>2065</v>
      </c>
      <c r="L65" t="s">
        <v>2066</v>
      </c>
      <c r="M65" t="s">
        <v>218</v>
      </c>
      <c r="N65" t="s">
        <v>2719</v>
      </c>
      <c r="O65" t="s">
        <v>2659</v>
      </c>
      <c r="P65" t="s">
        <v>2515</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6477</v>
      </c>
      <c r="U65" s="44">
        <v>6477</v>
      </c>
    </row>
    <row r="66" spans="1:21" x14ac:dyDescent="0.25">
      <c r="A66" t="s">
        <v>2058</v>
      </c>
      <c r="B66" t="s">
        <v>2059</v>
      </c>
      <c r="C66" t="s">
        <v>610</v>
      </c>
      <c r="D66" t="s">
        <v>2060</v>
      </c>
      <c r="E66" t="s">
        <v>2071</v>
      </c>
      <c r="F66" t="s">
        <v>2070</v>
      </c>
      <c r="G66" t="s">
        <v>1006</v>
      </c>
      <c r="H66" t="s">
        <v>2063</v>
      </c>
      <c r="I66" t="s">
        <v>224</v>
      </c>
      <c r="J66" t="s">
        <v>2064</v>
      </c>
      <c r="K66" t="s">
        <v>2065</v>
      </c>
      <c r="L66" t="s">
        <v>2066</v>
      </c>
      <c r="M66" t="s">
        <v>218</v>
      </c>
      <c r="N66" t="s">
        <v>2719</v>
      </c>
      <c r="O66" t="s">
        <v>2721</v>
      </c>
      <c r="P66" t="s">
        <v>2552</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36000</v>
      </c>
      <c r="U66" s="44">
        <v>36000</v>
      </c>
    </row>
    <row r="67" spans="1:21" x14ac:dyDescent="0.25">
      <c r="A67" t="s">
        <v>2058</v>
      </c>
      <c r="B67" t="s">
        <v>2059</v>
      </c>
      <c r="C67" t="s">
        <v>610</v>
      </c>
      <c r="D67" t="s">
        <v>2060</v>
      </c>
      <c r="E67" t="s">
        <v>2072</v>
      </c>
      <c r="F67" t="s">
        <v>2070</v>
      </c>
      <c r="G67" t="s">
        <v>1006</v>
      </c>
      <c r="H67" t="s">
        <v>2063</v>
      </c>
      <c r="I67" t="s">
        <v>224</v>
      </c>
      <c r="J67" t="s">
        <v>2064</v>
      </c>
      <c r="K67" t="s">
        <v>2065</v>
      </c>
      <c r="L67" t="s">
        <v>2066</v>
      </c>
      <c r="M67" t="s">
        <v>218</v>
      </c>
      <c r="N67" t="s">
        <v>2719</v>
      </c>
      <c r="O67" t="s">
        <v>2720</v>
      </c>
      <c r="P67" t="s">
        <v>2507</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12000</v>
      </c>
      <c r="U67" s="44">
        <v>12000</v>
      </c>
    </row>
    <row r="68" spans="1:21" x14ac:dyDescent="0.25">
      <c r="A68" t="s">
        <v>2058</v>
      </c>
      <c r="B68" t="s">
        <v>2059</v>
      </c>
      <c r="C68" t="s">
        <v>610</v>
      </c>
      <c r="D68" t="s">
        <v>2060</v>
      </c>
      <c r="E68" t="s">
        <v>2073</v>
      </c>
      <c r="F68" t="s">
        <v>2062</v>
      </c>
      <c r="G68" t="s">
        <v>1006</v>
      </c>
      <c r="H68" t="s">
        <v>2063</v>
      </c>
      <c r="I68" t="s">
        <v>224</v>
      </c>
      <c r="J68" t="s">
        <v>2064</v>
      </c>
      <c r="K68" t="s">
        <v>2065</v>
      </c>
      <c r="L68" t="s">
        <v>2066</v>
      </c>
      <c r="M68" t="s">
        <v>218</v>
      </c>
      <c r="N68" t="s">
        <v>2719</v>
      </c>
      <c r="O68" t="s">
        <v>2621</v>
      </c>
      <c r="P68" t="s">
        <v>2480</v>
      </c>
      <c r="Q68" s="51" t="str">
        <f t="shared" ref="Q68:Q131" si="1">LEFT(O68,1)</f>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114000</v>
      </c>
      <c r="T68" s="44">
        <v>114000</v>
      </c>
    </row>
    <row r="69" spans="1:21" x14ac:dyDescent="0.25">
      <c r="A69" t="s">
        <v>2058</v>
      </c>
      <c r="B69" t="s">
        <v>2059</v>
      </c>
      <c r="C69" t="s">
        <v>610</v>
      </c>
      <c r="D69" t="s">
        <v>2060</v>
      </c>
      <c r="E69" t="s">
        <v>2074</v>
      </c>
      <c r="F69" t="s">
        <v>2062</v>
      </c>
      <c r="G69" t="s">
        <v>1006</v>
      </c>
      <c r="H69" t="s">
        <v>2063</v>
      </c>
      <c r="I69" t="s">
        <v>224</v>
      </c>
      <c r="J69" t="s">
        <v>2064</v>
      </c>
      <c r="K69" t="s">
        <v>2065</v>
      </c>
      <c r="L69" t="s">
        <v>2066</v>
      </c>
      <c r="M69" t="s">
        <v>218</v>
      </c>
      <c r="N69" t="s">
        <v>2719</v>
      </c>
      <c r="O69" t="s">
        <v>2553</v>
      </c>
      <c r="P69" t="s">
        <v>2408</v>
      </c>
      <c r="Q69" s="51" t="str">
        <f t="shared" si="1"/>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119520</v>
      </c>
      <c r="T69" s="44">
        <v>87474.67</v>
      </c>
      <c r="U69" s="44">
        <v>32045.33</v>
      </c>
    </row>
    <row r="70" spans="1:21" x14ac:dyDescent="0.25">
      <c r="A70" t="s">
        <v>2058</v>
      </c>
      <c r="B70" t="s">
        <v>2059</v>
      </c>
      <c r="C70" t="s">
        <v>610</v>
      </c>
      <c r="D70" t="s">
        <v>2060</v>
      </c>
      <c r="E70" t="s">
        <v>2075</v>
      </c>
      <c r="F70" t="s">
        <v>2070</v>
      </c>
      <c r="G70" t="s">
        <v>1006</v>
      </c>
      <c r="H70" t="s">
        <v>2063</v>
      </c>
      <c r="I70" t="s">
        <v>224</v>
      </c>
      <c r="J70" t="s">
        <v>2064</v>
      </c>
      <c r="K70" t="s">
        <v>2065</v>
      </c>
      <c r="L70" t="s">
        <v>2066</v>
      </c>
      <c r="M70" t="s">
        <v>218</v>
      </c>
      <c r="N70" t="s">
        <v>2719</v>
      </c>
      <c r="O70" t="s">
        <v>2621</v>
      </c>
      <c r="P70" t="s">
        <v>2480</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171000</v>
      </c>
      <c r="T70" s="44">
        <v>171000</v>
      </c>
    </row>
    <row r="71" spans="1:21" x14ac:dyDescent="0.25">
      <c r="A71" t="s">
        <v>2058</v>
      </c>
      <c r="B71" t="s">
        <v>2059</v>
      </c>
      <c r="C71" t="s">
        <v>610</v>
      </c>
      <c r="D71" t="s">
        <v>2060</v>
      </c>
      <c r="E71" t="s">
        <v>2076</v>
      </c>
      <c r="F71" t="s">
        <v>2070</v>
      </c>
      <c r="G71" t="s">
        <v>1006</v>
      </c>
      <c r="H71" t="s">
        <v>2063</v>
      </c>
      <c r="I71" t="s">
        <v>224</v>
      </c>
      <c r="J71" t="s">
        <v>2064</v>
      </c>
      <c r="K71" t="s">
        <v>2065</v>
      </c>
      <c r="L71" t="s">
        <v>2066</v>
      </c>
      <c r="M71" t="s">
        <v>218</v>
      </c>
      <c r="N71" t="s">
        <v>2719</v>
      </c>
      <c r="O71" t="s">
        <v>2553</v>
      </c>
      <c r="P71" t="s">
        <v>2408</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179280</v>
      </c>
      <c r="T71" s="44">
        <v>179280</v>
      </c>
    </row>
    <row r="72" spans="1:21" x14ac:dyDescent="0.25">
      <c r="A72" t="s">
        <v>2058</v>
      </c>
      <c r="B72" t="s">
        <v>2059</v>
      </c>
      <c r="C72" t="s">
        <v>610</v>
      </c>
      <c r="D72" t="s">
        <v>2060</v>
      </c>
      <c r="E72" t="s">
        <v>2077</v>
      </c>
      <c r="F72" t="s">
        <v>2062</v>
      </c>
      <c r="G72" t="s">
        <v>1006</v>
      </c>
      <c r="H72" t="s">
        <v>2063</v>
      </c>
      <c r="I72" t="s">
        <v>224</v>
      </c>
      <c r="J72" t="s">
        <v>2064</v>
      </c>
      <c r="K72" t="s">
        <v>2065</v>
      </c>
      <c r="L72" t="s">
        <v>2066</v>
      </c>
      <c r="M72" t="s">
        <v>218</v>
      </c>
      <c r="N72" t="s">
        <v>2719</v>
      </c>
      <c r="O72" t="s">
        <v>2638</v>
      </c>
      <c r="P72" t="s">
        <v>2499</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16188</v>
      </c>
      <c r="U72" s="44">
        <v>16188</v>
      </c>
    </row>
    <row r="73" spans="1:21" x14ac:dyDescent="0.25">
      <c r="A73" t="s">
        <v>2058</v>
      </c>
      <c r="B73" t="s">
        <v>2059</v>
      </c>
      <c r="C73" t="s">
        <v>610</v>
      </c>
      <c r="D73" t="s">
        <v>2060</v>
      </c>
      <c r="E73" t="s">
        <v>2078</v>
      </c>
      <c r="F73" t="s">
        <v>2070</v>
      </c>
      <c r="G73" t="s">
        <v>1006</v>
      </c>
      <c r="H73" t="s">
        <v>2063</v>
      </c>
      <c r="I73" t="s">
        <v>224</v>
      </c>
      <c r="J73" t="s">
        <v>2064</v>
      </c>
      <c r="K73" t="s">
        <v>2065</v>
      </c>
      <c r="L73" t="s">
        <v>2066</v>
      </c>
      <c r="M73" t="s">
        <v>218</v>
      </c>
      <c r="N73" t="s">
        <v>2719</v>
      </c>
      <c r="O73" t="s">
        <v>2638</v>
      </c>
      <c r="P73" t="s">
        <v>2499</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24282</v>
      </c>
      <c r="U73" s="44">
        <v>24282</v>
      </c>
    </row>
    <row r="74" spans="1:21" x14ac:dyDescent="0.25">
      <c r="A74" t="s">
        <v>2058</v>
      </c>
      <c r="B74" t="s">
        <v>2059</v>
      </c>
      <c r="C74" t="s">
        <v>610</v>
      </c>
      <c r="D74" t="s">
        <v>2079</v>
      </c>
      <c r="E74" t="s">
        <v>2080</v>
      </c>
      <c r="F74" t="s">
        <v>2081</v>
      </c>
      <c r="G74" t="s">
        <v>1006</v>
      </c>
      <c r="H74" t="s">
        <v>2063</v>
      </c>
      <c r="I74" t="s">
        <v>224</v>
      </c>
      <c r="J74" t="s">
        <v>2064</v>
      </c>
      <c r="K74" t="s">
        <v>2065</v>
      </c>
      <c r="L74" t="s">
        <v>2066</v>
      </c>
      <c r="M74" t="s">
        <v>218</v>
      </c>
      <c r="N74" t="s">
        <v>2719</v>
      </c>
      <c r="O74" t="s">
        <v>2613</v>
      </c>
      <c r="P74" t="s">
        <v>2471</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79953.58</v>
      </c>
      <c r="T74" s="44">
        <v>79953.58</v>
      </c>
    </row>
    <row r="75" spans="1:21"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row>
    <row r="76" spans="1:21"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65"/>
    </row>
    <row r="77" spans="1:21"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65"/>
    </row>
    <row r="78" spans="1:21"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65"/>
    </row>
    <row r="79" spans="1:21"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65"/>
    </row>
    <row r="80" spans="1:21"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65"/>
    </row>
    <row r="81" spans="17:19"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65"/>
    </row>
    <row r="82" spans="17:19"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65"/>
    </row>
    <row r="83" spans="17:19"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65"/>
    </row>
    <row r="84" spans="17:19"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65"/>
    </row>
    <row r="85" spans="17:19"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65"/>
    </row>
    <row r="86" spans="17:19"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65"/>
    </row>
    <row r="87" spans="17:19"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65"/>
    </row>
    <row r="88" spans="17:19"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65"/>
    </row>
    <row r="89" spans="17:19"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65"/>
    </row>
    <row r="90" spans="17:19"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65"/>
    </row>
    <row r="91" spans="17:19"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65"/>
    </row>
    <row r="92" spans="17:19"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65"/>
    </row>
    <row r="93" spans="17:19"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65"/>
    </row>
    <row r="94" spans="17:19"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65"/>
    </row>
    <row r="95" spans="17:19"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65"/>
    </row>
    <row r="96" spans="17:19"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65"/>
    </row>
    <row r="97" spans="17:21"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65"/>
      <c r="U97" s="44"/>
    </row>
    <row r="98" spans="17:21"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65"/>
    </row>
    <row r="99" spans="17:21"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65"/>
    </row>
    <row r="100" spans="17:21"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65"/>
    </row>
    <row r="101" spans="17:21"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65"/>
    </row>
    <row r="102" spans="17:21"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65"/>
    </row>
    <row r="103" spans="17:21"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66"/>
      <c r="U103" s="44"/>
    </row>
    <row r="104" spans="17:21"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65"/>
    </row>
    <row r="105" spans="17:21"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65"/>
      <c r="U105" s="44"/>
    </row>
    <row r="106" spans="17:21"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65"/>
      <c r="U106" s="44"/>
    </row>
    <row r="107" spans="17:21"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65"/>
      <c r="U107" s="44"/>
    </row>
    <row r="108" spans="17:21"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65"/>
    </row>
    <row r="109" spans="17:21"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65"/>
    </row>
    <row r="110" spans="17:21"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65"/>
    </row>
    <row r="111" spans="17:21"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66"/>
    </row>
    <row r="112" spans="17:21"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66"/>
    </row>
    <row r="113" spans="17:19"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66"/>
    </row>
    <row r="114" spans="17:19"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66"/>
    </row>
    <row r="115" spans="17:19"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66"/>
    </row>
    <row r="116" spans="17:19"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66"/>
    </row>
    <row r="117" spans="17:19"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66"/>
    </row>
    <row r="118" spans="17:19"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66"/>
    </row>
    <row r="119" spans="17:19"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66"/>
    </row>
    <row r="120" spans="17:19"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66"/>
    </row>
    <row r="121" spans="17:19"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66"/>
    </row>
    <row r="122" spans="17:19"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66"/>
    </row>
    <row r="123" spans="17:19"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66"/>
    </row>
    <row r="124" spans="17:19"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66"/>
    </row>
    <row r="125" spans="17:19"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66"/>
    </row>
    <row r="126" spans="17:19"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66"/>
    </row>
    <row r="127" spans="17:19"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66"/>
    </row>
    <row r="128" spans="17:19"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66"/>
    </row>
    <row r="129" spans="17:19"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66"/>
    </row>
    <row r="130" spans="17:19"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66"/>
    </row>
    <row r="131" spans="17:19"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66"/>
    </row>
    <row r="132" spans="17:19" x14ac:dyDescent="0.25">
      <c r="Q132" s="51" t="str">
        <f t="shared" ref="Q132:Q195" si="2">LEFT(O132,1)</f>
        <v/>
      </c>
      <c r="R132" s="51" t="str">
        <f>IF(M132="","",IF(AND(M132&lt;&gt;'Tabelas auxiliares'!$B$236,M132&lt;&gt;'Tabelas auxiliares'!$B$237,M132&lt;&gt;'Tabelas auxiliares'!$C$236,M132&lt;&gt;'Tabelas auxiliares'!$C$237),"FOLHA DE PESSOAL",IF(Q132='Tabelas auxiliares'!$A$237,"CUSTEIO",IF(Q132='Tabelas auxiliares'!$A$236,"INVESTIMENTO","ERRO - VERIFICAR"))))</f>
        <v/>
      </c>
      <c r="S132" s="66"/>
    </row>
    <row r="133" spans="17:19" x14ac:dyDescent="0.25">
      <c r="Q133" s="51" t="str">
        <f t="shared" si="2"/>
        <v/>
      </c>
      <c r="R133" s="51" t="str">
        <f>IF(M133="","",IF(AND(M133&lt;&gt;'Tabelas auxiliares'!$B$236,M133&lt;&gt;'Tabelas auxiliares'!$B$237,M133&lt;&gt;'Tabelas auxiliares'!$C$236,M133&lt;&gt;'Tabelas auxiliares'!$C$237),"FOLHA DE PESSOAL",IF(Q133='Tabelas auxiliares'!$A$237,"CUSTEIO",IF(Q133='Tabelas auxiliares'!$A$236,"INVESTIMENTO","ERRO - VERIFICAR"))))</f>
        <v/>
      </c>
      <c r="S133" s="66"/>
    </row>
    <row r="134" spans="17:19"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66"/>
    </row>
    <row r="135" spans="17:19"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66"/>
    </row>
    <row r="136" spans="17:19"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66"/>
    </row>
    <row r="137" spans="17:19"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66"/>
    </row>
    <row r="138" spans="17:19"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66"/>
    </row>
    <row r="139" spans="17:19"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66"/>
    </row>
    <row r="140" spans="17:19"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66"/>
    </row>
    <row r="141" spans="17:19"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66"/>
    </row>
    <row r="142" spans="17:19"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66"/>
    </row>
    <row r="143" spans="17:19"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66"/>
    </row>
    <row r="144" spans="17:19"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66"/>
    </row>
    <row r="145" spans="17:19"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66"/>
    </row>
    <row r="146" spans="17:19"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66"/>
    </row>
    <row r="147" spans="17:19"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66"/>
    </row>
    <row r="148" spans="17:19"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66"/>
    </row>
    <row r="149" spans="17:19"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66"/>
    </row>
    <row r="150" spans="17:19"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66"/>
    </row>
    <row r="151" spans="17:19"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66"/>
    </row>
    <row r="152" spans="17:19"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66"/>
    </row>
    <row r="153" spans="17:19"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66"/>
    </row>
    <row r="154" spans="17:19"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66"/>
    </row>
    <row r="155" spans="17:19"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66"/>
    </row>
    <row r="156" spans="17:19"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66"/>
    </row>
    <row r="157" spans="17:19"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66"/>
    </row>
    <row r="158" spans="17:19"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66"/>
    </row>
    <row r="159" spans="17:19"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66"/>
    </row>
    <row r="160" spans="17:19"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66"/>
    </row>
    <row r="161" spans="17:19"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66"/>
    </row>
    <row r="162" spans="17:19"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66"/>
    </row>
    <row r="163" spans="17:19"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66"/>
    </row>
    <row r="164" spans="17:19"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66"/>
    </row>
    <row r="165" spans="17:19"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66"/>
    </row>
    <row r="166" spans="17:19"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66"/>
    </row>
    <row r="167" spans="17:19"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66"/>
    </row>
    <row r="168" spans="17:19"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66"/>
    </row>
    <row r="169" spans="17:19"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66"/>
    </row>
    <row r="170" spans="17:19"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66"/>
    </row>
    <row r="171" spans="17:19"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66"/>
    </row>
    <row r="172" spans="17:19"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66"/>
    </row>
    <row r="173" spans="17:19"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66"/>
    </row>
    <row r="174" spans="17:19"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66"/>
    </row>
    <row r="175" spans="17:19"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66"/>
    </row>
    <row r="176" spans="17:19"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66"/>
    </row>
    <row r="177" spans="17:19"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66"/>
    </row>
    <row r="178" spans="17:19"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66"/>
    </row>
    <row r="179" spans="17:19"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66"/>
    </row>
    <row r="180" spans="17:19"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66"/>
    </row>
    <row r="181" spans="17:19"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66"/>
    </row>
    <row r="182" spans="17:19"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66"/>
    </row>
    <row r="183" spans="17:19"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66"/>
    </row>
    <row r="184" spans="17:19"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66"/>
    </row>
    <row r="185" spans="17:19"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66"/>
    </row>
    <row r="186" spans="17:19"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66"/>
    </row>
    <row r="187" spans="17:19"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66"/>
    </row>
    <row r="188" spans="17:19"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66"/>
    </row>
    <row r="189" spans="17:19"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66"/>
    </row>
    <row r="190" spans="17:19"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66"/>
    </row>
    <row r="191" spans="17:19"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66"/>
    </row>
    <row r="192" spans="17:19"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66"/>
    </row>
    <row r="193" spans="17:19"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66"/>
    </row>
    <row r="194" spans="17:19"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66"/>
    </row>
    <row r="195" spans="17:19"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66"/>
    </row>
    <row r="196" spans="17:19" x14ac:dyDescent="0.25">
      <c r="Q196" s="51" t="str">
        <f t="shared" ref="Q196:Q259" si="3">LEFT(O196,1)</f>
        <v/>
      </c>
      <c r="R196" s="51" t="str">
        <f>IF(M196="","",IF(AND(M196&lt;&gt;'Tabelas auxiliares'!$B$236,M196&lt;&gt;'Tabelas auxiliares'!$B$237,M196&lt;&gt;'Tabelas auxiliares'!$C$236,M196&lt;&gt;'Tabelas auxiliares'!$C$237),"FOLHA DE PESSOAL",IF(Q196='Tabelas auxiliares'!$A$237,"CUSTEIO",IF(Q196='Tabelas auxiliares'!$A$236,"INVESTIMENTO","ERRO - VERIFICAR"))))</f>
        <v/>
      </c>
      <c r="S196" s="66"/>
    </row>
    <row r="197" spans="17:19" x14ac:dyDescent="0.25">
      <c r="Q197" s="51" t="str">
        <f t="shared" si="3"/>
        <v/>
      </c>
      <c r="R197" s="51" t="str">
        <f>IF(M197="","",IF(AND(M197&lt;&gt;'Tabelas auxiliares'!$B$236,M197&lt;&gt;'Tabelas auxiliares'!$B$237,M197&lt;&gt;'Tabelas auxiliares'!$C$236,M197&lt;&gt;'Tabelas auxiliares'!$C$237),"FOLHA DE PESSOAL",IF(Q197='Tabelas auxiliares'!$A$237,"CUSTEIO",IF(Q197='Tabelas auxiliares'!$A$236,"INVESTIMENTO","ERRO - VERIFICAR"))))</f>
        <v/>
      </c>
      <c r="S197" s="66"/>
    </row>
    <row r="198" spans="17:19"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66"/>
    </row>
    <row r="199" spans="17:19"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66"/>
    </row>
    <row r="200" spans="17:19"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66"/>
    </row>
    <row r="201" spans="17:19"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66"/>
    </row>
    <row r="202" spans="17:19"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66"/>
    </row>
    <row r="203" spans="17:19"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66"/>
    </row>
    <row r="204" spans="17:19"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66"/>
    </row>
    <row r="205" spans="17:19"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66"/>
    </row>
    <row r="206" spans="17:19"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66"/>
    </row>
    <row r="207" spans="17:19"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66"/>
    </row>
    <row r="208" spans="17:19"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66"/>
    </row>
    <row r="209" spans="17:19"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66"/>
    </row>
    <row r="210" spans="17:19"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66"/>
    </row>
    <row r="211" spans="17:19"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66"/>
    </row>
    <row r="212" spans="17:19"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66"/>
    </row>
    <row r="213" spans="17:19"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66"/>
    </row>
    <row r="214" spans="17:19"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66"/>
    </row>
    <row r="215" spans="17:19"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66"/>
    </row>
    <row r="216" spans="17:19"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66"/>
    </row>
    <row r="217" spans="17:19"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66"/>
    </row>
    <row r="218" spans="17:19"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66"/>
    </row>
    <row r="219" spans="17:19"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66"/>
    </row>
    <row r="220" spans="17:19"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66"/>
    </row>
    <row r="221" spans="17:19"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66"/>
    </row>
    <row r="222" spans="17:19"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66"/>
    </row>
    <row r="223" spans="17:19"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66"/>
    </row>
    <row r="224" spans="17:19"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66"/>
    </row>
    <row r="225" spans="17:19"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66"/>
    </row>
    <row r="226" spans="17:19"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66"/>
    </row>
    <row r="227" spans="17:19"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66"/>
    </row>
    <row r="228" spans="17:19"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66"/>
    </row>
    <row r="229" spans="17:19"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66"/>
    </row>
    <row r="230" spans="17:19"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66"/>
    </row>
    <row r="231" spans="17:19"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66"/>
    </row>
    <row r="232" spans="17:19"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66"/>
    </row>
    <row r="233" spans="17:19"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66"/>
    </row>
    <row r="234" spans="17:19"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66"/>
    </row>
    <row r="235" spans="17:19"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66"/>
    </row>
    <row r="236" spans="17:19"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66"/>
    </row>
    <row r="237" spans="17:19"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66"/>
    </row>
    <row r="238" spans="17:19"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66"/>
    </row>
    <row r="239" spans="17:19"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66"/>
    </row>
    <row r="240" spans="17:19"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66"/>
    </row>
    <row r="241" spans="17:19"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66"/>
    </row>
    <row r="242" spans="17:19"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66"/>
    </row>
    <row r="243" spans="17:19"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66"/>
    </row>
    <row r="244" spans="17:19"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66"/>
    </row>
    <row r="245" spans="17:19"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66"/>
    </row>
    <row r="246" spans="17:19"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66"/>
    </row>
    <row r="247" spans="17:19"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66"/>
    </row>
    <row r="248" spans="17:19"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66"/>
    </row>
    <row r="249" spans="17:19"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66"/>
    </row>
    <row r="250" spans="17:19"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66"/>
    </row>
    <row r="251" spans="17:19"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66"/>
    </row>
    <row r="252" spans="17:19"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66"/>
    </row>
    <row r="253" spans="17:19"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66"/>
    </row>
    <row r="254" spans="17:19"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66"/>
    </row>
    <row r="255" spans="17:19"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66"/>
    </row>
    <row r="256" spans="17:19"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66"/>
    </row>
    <row r="257" spans="17:19"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66"/>
    </row>
    <row r="258" spans="17:19"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66"/>
    </row>
    <row r="259" spans="17:19"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66"/>
    </row>
    <row r="260" spans="17:19" x14ac:dyDescent="0.25">
      <c r="Q260" s="51" t="str">
        <f t="shared" ref="Q260:Q323" si="4">LEFT(O260,1)</f>
        <v/>
      </c>
      <c r="R260" s="51" t="str">
        <f>IF(M260="","",IF(AND(M260&lt;&gt;'Tabelas auxiliares'!$B$236,M260&lt;&gt;'Tabelas auxiliares'!$B$237,M260&lt;&gt;'Tabelas auxiliares'!$C$236,M260&lt;&gt;'Tabelas auxiliares'!$C$237),"FOLHA DE PESSOAL",IF(Q260='Tabelas auxiliares'!$A$237,"CUSTEIO",IF(Q260='Tabelas auxiliares'!$A$236,"INVESTIMENTO","ERRO - VERIFICAR"))))</f>
        <v/>
      </c>
      <c r="S260" s="66"/>
    </row>
    <row r="261" spans="17:19" x14ac:dyDescent="0.25">
      <c r="Q261" s="51" t="str">
        <f t="shared" si="4"/>
        <v/>
      </c>
      <c r="R261" s="51" t="str">
        <f>IF(M261="","",IF(AND(M261&lt;&gt;'Tabelas auxiliares'!$B$236,M261&lt;&gt;'Tabelas auxiliares'!$B$237,M261&lt;&gt;'Tabelas auxiliares'!$C$236,M261&lt;&gt;'Tabelas auxiliares'!$C$237),"FOLHA DE PESSOAL",IF(Q261='Tabelas auxiliares'!$A$237,"CUSTEIO",IF(Q261='Tabelas auxiliares'!$A$236,"INVESTIMENTO","ERRO - VERIFICAR"))))</f>
        <v/>
      </c>
      <c r="S261" s="66"/>
    </row>
    <row r="262" spans="17:19"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66"/>
    </row>
    <row r="263" spans="17:19"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66"/>
    </row>
    <row r="264" spans="17:19"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66"/>
    </row>
    <row r="265" spans="17:19"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66"/>
    </row>
    <row r="266" spans="17:19"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66"/>
    </row>
    <row r="267" spans="17:19"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66"/>
    </row>
    <row r="268" spans="17:19"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66"/>
    </row>
    <row r="269" spans="17:19"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66"/>
    </row>
    <row r="270" spans="17:19"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66"/>
    </row>
    <row r="271" spans="17:19"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66"/>
    </row>
    <row r="272" spans="17:19"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66"/>
    </row>
    <row r="273" spans="17:19"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66"/>
    </row>
    <row r="274" spans="17:19"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66"/>
    </row>
    <row r="275" spans="17:19"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66"/>
    </row>
    <row r="276" spans="17:19"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66"/>
    </row>
    <row r="277" spans="17:19"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66"/>
    </row>
    <row r="278" spans="17:19"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66"/>
    </row>
    <row r="279" spans="17:19"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66"/>
    </row>
    <row r="280" spans="17:19"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66"/>
    </row>
    <row r="281" spans="17:19"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66"/>
    </row>
    <row r="282" spans="17:19"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66"/>
    </row>
    <row r="283" spans="17:19"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66"/>
    </row>
    <row r="284" spans="17:19"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66"/>
    </row>
    <row r="285" spans="17:19"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66"/>
    </row>
    <row r="286" spans="17:19"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66"/>
    </row>
    <row r="287" spans="17:19"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66"/>
    </row>
    <row r="288" spans="17:19"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66"/>
    </row>
    <row r="289" spans="17:19"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66"/>
    </row>
    <row r="290" spans="17:19"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66"/>
    </row>
    <row r="291" spans="17:19"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66"/>
    </row>
    <row r="292" spans="17:19"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66"/>
    </row>
    <row r="293" spans="17:19"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66"/>
    </row>
    <row r="294" spans="17:19"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66"/>
    </row>
    <row r="295" spans="17:19"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66"/>
    </row>
    <row r="296" spans="17:19"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66"/>
    </row>
    <row r="297" spans="17:19"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66"/>
    </row>
    <row r="298" spans="17:19"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66"/>
    </row>
    <row r="299" spans="17:19"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66"/>
    </row>
    <row r="300" spans="17:19"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66"/>
    </row>
    <row r="301" spans="17:19"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66"/>
    </row>
    <row r="302" spans="17:19"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66"/>
    </row>
    <row r="303" spans="17:19"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66"/>
    </row>
    <row r="304" spans="17:19"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66"/>
    </row>
    <row r="305" spans="17:19"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66"/>
    </row>
    <row r="306" spans="17:19"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66"/>
    </row>
    <row r="307" spans="17:19"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66"/>
    </row>
    <row r="308" spans="17:19"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66"/>
    </row>
    <row r="309" spans="17:19"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66"/>
    </row>
    <row r="310" spans="17:19"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66"/>
    </row>
    <row r="311" spans="17:19"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66"/>
    </row>
    <row r="312" spans="17:19"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66"/>
    </row>
    <row r="313" spans="17:19"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66"/>
    </row>
    <row r="314" spans="17:19"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66"/>
    </row>
    <row r="315" spans="17:19"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66"/>
    </row>
    <row r="316" spans="17:19"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66"/>
    </row>
    <row r="317" spans="17:19"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66"/>
    </row>
    <row r="318" spans="17:19"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66"/>
    </row>
    <row r="319" spans="17:19"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66"/>
    </row>
    <row r="320" spans="17:19"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66"/>
    </row>
    <row r="321" spans="17:19"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66"/>
    </row>
    <row r="322" spans="17:19"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66"/>
    </row>
    <row r="323" spans="17:19"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66"/>
    </row>
    <row r="324" spans="17:19" x14ac:dyDescent="0.25">
      <c r="Q324" s="51" t="str">
        <f t="shared" ref="Q324:Q387" si="5">LEFT(O324,1)</f>
        <v/>
      </c>
      <c r="R324" s="51" t="str">
        <f>IF(M324="","",IF(AND(M324&lt;&gt;'Tabelas auxiliares'!$B$236,M324&lt;&gt;'Tabelas auxiliares'!$B$237,M324&lt;&gt;'Tabelas auxiliares'!$C$236,M324&lt;&gt;'Tabelas auxiliares'!$C$237),"FOLHA DE PESSOAL",IF(Q324='Tabelas auxiliares'!$A$237,"CUSTEIO",IF(Q324='Tabelas auxiliares'!$A$236,"INVESTIMENTO","ERRO - VERIFICAR"))))</f>
        <v/>
      </c>
      <c r="S324" s="66"/>
    </row>
    <row r="325" spans="17:19" x14ac:dyDescent="0.25">
      <c r="Q325" s="51" t="str">
        <f t="shared" si="5"/>
        <v/>
      </c>
      <c r="R325" s="51" t="str">
        <f>IF(M325="","",IF(AND(M325&lt;&gt;'Tabelas auxiliares'!$B$236,M325&lt;&gt;'Tabelas auxiliares'!$B$237,M325&lt;&gt;'Tabelas auxiliares'!$C$236,M325&lt;&gt;'Tabelas auxiliares'!$C$237),"FOLHA DE PESSOAL",IF(Q325='Tabelas auxiliares'!$A$237,"CUSTEIO",IF(Q325='Tabelas auxiliares'!$A$236,"INVESTIMENTO","ERRO - VERIFICAR"))))</f>
        <v/>
      </c>
      <c r="S325" s="66"/>
    </row>
    <row r="326" spans="17:19"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66"/>
    </row>
    <row r="327" spans="17:19"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66"/>
    </row>
    <row r="328" spans="17:19"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66"/>
    </row>
    <row r="329" spans="17:19"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66"/>
    </row>
    <row r="330" spans="17:19"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66"/>
    </row>
    <row r="331" spans="17:19"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66"/>
    </row>
    <row r="332" spans="17:19"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66"/>
    </row>
    <row r="333" spans="17:19"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66"/>
    </row>
    <row r="334" spans="17:19"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66"/>
    </row>
    <row r="335" spans="17:19"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66"/>
    </row>
    <row r="336" spans="17:19"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66"/>
    </row>
    <row r="337" spans="17:19"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66"/>
    </row>
    <row r="338" spans="17:19"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66"/>
    </row>
    <row r="339" spans="17:19"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66"/>
    </row>
    <row r="340" spans="17:19"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66"/>
    </row>
    <row r="341" spans="17:19"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66"/>
    </row>
    <row r="342" spans="17:19"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66"/>
    </row>
    <row r="343" spans="17:19"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66"/>
    </row>
    <row r="344" spans="17:19"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66"/>
    </row>
    <row r="345" spans="17:19"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66"/>
    </row>
    <row r="346" spans="17:19"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66"/>
    </row>
    <row r="347" spans="17:19"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66"/>
    </row>
    <row r="348" spans="17:19"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66"/>
    </row>
    <row r="349" spans="17:19"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66"/>
    </row>
    <row r="350" spans="17:19"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66"/>
    </row>
    <row r="351" spans="17:19"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66"/>
    </row>
    <row r="352" spans="17:19"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66"/>
    </row>
    <row r="353" spans="17:19"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66"/>
    </row>
    <row r="354" spans="17:19"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66"/>
    </row>
    <row r="355" spans="17:19"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66"/>
    </row>
    <row r="356" spans="17:19"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66"/>
    </row>
    <row r="357" spans="17:19"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66"/>
    </row>
    <row r="358" spans="17:19"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66"/>
    </row>
    <row r="359" spans="17:19"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66"/>
    </row>
    <row r="360" spans="17:19"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66"/>
    </row>
    <row r="361" spans="17:19"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66"/>
    </row>
    <row r="362" spans="17:19"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66"/>
    </row>
    <row r="363" spans="17:19"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66"/>
    </row>
    <row r="364" spans="17:19"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66"/>
    </row>
    <row r="365" spans="17:19"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66"/>
    </row>
    <row r="366" spans="17:19"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66"/>
    </row>
    <row r="367" spans="17:19"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66"/>
    </row>
    <row r="368" spans="17:19"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66"/>
    </row>
    <row r="369" spans="17:19"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66"/>
    </row>
    <row r="370" spans="17:19"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66"/>
    </row>
    <row r="371" spans="17:19"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66"/>
    </row>
    <row r="372" spans="17:19"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66"/>
    </row>
    <row r="373" spans="17:19"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66"/>
    </row>
    <row r="374" spans="17:19"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66"/>
    </row>
    <row r="375" spans="17:19"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66"/>
    </row>
    <row r="376" spans="17:19"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66"/>
    </row>
    <row r="377" spans="17:19"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66"/>
    </row>
    <row r="378" spans="17:19"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66"/>
    </row>
    <row r="379" spans="17:19"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66"/>
    </row>
    <row r="380" spans="17:19"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66"/>
    </row>
    <row r="381" spans="17:19"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66"/>
    </row>
    <row r="382" spans="17:19"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66"/>
    </row>
    <row r="383" spans="17:19"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66"/>
    </row>
    <row r="384" spans="17:19"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66"/>
    </row>
    <row r="385" spans="17:19"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66"/>
    </row>
    <row r="386" spans="17:19"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66"/>
    </row>
    <row r="387" spans="17:19"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66"/>
    </row>
    <row r="388" spans="17:19" x14ac:dyDescent="0.25">
      <c r="Q388" s="51" t="str">
        <f t="shared" ref="Q388:Q451" si="6">LEFT(O388,1)</f>
        <v/>
      </c>
      <c r="R388" s="51" t="str">
        <f>IF(M388="","",IF(AND(M388&lt;&gt;'Tabelas auxiliares'!$B$236,M388&lt;&gt;'Tabelas auxiliares'!$B$237,M388&lt;&gt;'Tabelas auxiliares'!$C$236,M388&lt;&gt;'Tabelas auxiliares'!$C$237),"FOLHA DE PESSOAL",IF(Q388='Tabelas auxiliares'!$A$237,"CUSTEIO",IF(Q388='Tabelas auxiliares'!$A$236,"INVESTIMENTO","ERRO - VERIFICAR"))))</f>
        <v/>
      </c>
      <c r="S388" s="66"/>
    </row>
    <row r="389" spans="17:19" x14ac:dyDescent="0.25">
      <c r="Q389" s="51" t="str">
        <f t="shared" si="6"/>
        <v/>
      </c>
      <c r="R389" s="51" t="str">
        <f>IF(M389="","",IF(AND(M389&lt;&gt;'Tabelas auxiliares'!$B$236,M389&lt;&gt;'Tabelas auxiliares'!$B$237,M389&lt;&gt;'Tabelas auxiliares'!$C$236,M389&lt;&gt;'Tabelas auxiliares'!$C$237),"FOLHA DE PESSOAL",IF(Q389='Tabelas auxiliares'!$A$237,"CUSTEIO",IF(Q389='Tabelas auxiliares'!$A$236,"INVESTIMENTO","ERRO - VERIFICAR"))))</f>
        <v/>
      </c>
      <c r="S389" s="66"/>
    </row>
    <row r="390" spans="17:19"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66"/>
    </row>
    <row r="391" spans="17:19"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66"/>
    </row>
    <row r="392" spans="17:19"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66"/>
    </row>
    <row r="393" spans="17:19"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66"/>
    </row>
    <row r="394" spans="17:19"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66"/>
    </row>
    <row r="395" spans="17:19"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66"/>
    </row>
    <row r="396" spans="17:19"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66"/>
    </row>
    <row r="397" spans="17:19"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66"/>
    </row>
    <row r="398" spans="17:19"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66"/>
    </row>
    <row r="399" spans="17:19"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66"/>
    </row>
    <row r="400" spans="17:19"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66"/>
    </row>
    <row r="401" spans="17:19"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66"/>
    </row>
    <row r="402" spans="17:19"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66"/>
    </row>
    <row r="403" spans="17:19"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66"/>
    </row>
    <row r="404" spans="17:19"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66"/>
    </row>
    <row r="405" spans="17:19"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66"/>
    </row>
    <row r="406" spans="17:19"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66"/>
    </row>
    <row r="407" spans="17:19"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66"/>
    </row>
    <row r="408" spans="17:19"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66"/>
    </row>
    <row r="409" spans="17:19"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66"/>
    </row>
    <row r="410" spans="17:19"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66"/>
    </row>
    <row r="411" spans="17:19"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66"/>
    </row>
    <row r="412" spans="17:19"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66"/>
    </row>
    <row r="413" spans="17:19"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66"/>
    </row>
    <row r="414" spans="17:19"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66"/>
    </row>
    <row r="415" spans="17:19"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66"/>
    </row>
    <row r="416" spans="17:19"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66"/>
    </row>
    <row r="417" spans="17:19"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66"/>
    </row>
    <row r="418" spans="17:19"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66"/>
    </row>
    <row r="419" spans="17:19"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66"/>
    </row>
    <row r="420" spans="17:19"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66"/>
    </row>
    <row r="421" spans="17:19"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66"/>
    </row>
    <row r="422" spans="17:19"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66"/>
    </row>
    <row r="423" spans="17:19"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66"/>
    </row>
    <row r="424" spans="17:19"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66"/>
    </row>
    <row r="425" spans="17:19"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66"/>
    </row>
    <row r="426" spans="17:19"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66"/>
    </row>
    <row r="427" spans="17:19"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66"/>
    </row>
    <row r="428" spans="17:19"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66"/>
    </row>
    <row r="429" spans="17:19"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66"/>
    </row>
    <row r="430" spans="17:19"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66"/>
    </row>
    <row r="431" spans="17:19"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66"/>
    </row>
    <row r="432" spans="17:19"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66"/>
    </row>
    <row r="433" spans="17:19"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66"/>
    </row>
    <row r="434" spans="17:19"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66"/>
    </row>
    <row r="435" spans="17:19"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66"/>
    </row>
    <row r="436" spans="17:19"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66"/>
    </row>
    <row r="437" spans="17:19"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66"/>
    </row>
    <row r="438" spans="17:19"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66"/>
    </row>
    <row r="439" spans="17:19"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66"/>
    </row>
    <row r="440" spans="17:19"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66"/>
    </row>
    <row r="441" spans="17:19"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66"/>
    </row>
    <row r="442" spans="17:19"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66"/>
    </row>
    <row r="443" spans="17:19"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66"/>
    </row>
    <row r="444" spans="17:19"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66"/>
    </row>
    <row r="445" spans="17:19"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66"/>
    </row>
    <row r="446" spans="17:19"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66"/>
    </row>
    <row r="447" spans="17:19"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66"/>
    </row>
    <row r="448" spans="17:19"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66"/>
    </row>
    <row r="449" spans="17:19"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66"/>
    </row>
    <row r="450" spans="17:19"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66"/>
    </row>
    <row r="451" spans="17:19"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66"/>
    </row>
    <row r="452" spans="17:19" x14ac:dyDescent="0.25">
      <c r="Q452" s="51" t="str">
        <f t="shared" ref="Q452:Q515" si="7">LEFT(O452,1)</f>
        <v/>
      </c>
      <c r="R452" s="51" t="str">
        <f>IF(M452="","",IF(AND(M452&lt;&gt;'Tabelas auxiliares'!$B$236,M452&lt;&gt;'Tabelas auxiliares'!$B$237,M452&lt;&gt;'Tabelas auxiliares'!$C$236,M452&lt;&gt;'Tabelas auxiliares'!$C$237),"FOLHA DE PESSOAL",IF(Q452='Tabelas auxiliares'!$A$237,"CUSTEIO",IF(Q452='Tabelas auxiliares'!$A$236,"INVESTIMENTO","ERRO - VERIFICAR"))))</f>
        <v/>
      </c>
      <c r="S452" s="66"/>
    </row>
    <row r="453" spans="17:19" x14ac:dyDescent="0.25">
      <c r="Q453" s="51" t="str">
        <f t="shared" si="7"/>
        <v/>
      </c>
      <c r="R453" s="51" t="str">
        <f>IF(M453="","",IF(AND(M453&lt;&gt;'Tabelas auxiliares'!$B$236,M453&lt;&gt;'Tabelas auxiliares'!$B$237,M453&lt;&gt;'Tabelas auxiliares'!$C$236,M453&lt;&gt;'Tabelas auxiliares'!$C$237),"FOLHA DE PESSOAL",IF(Q453='Tabelas auxiliares'!$A$237,"CUSTEIO",IF(Q453='Tabelas auxiliares'!$A$236,"INVESTIMENTO","ERRO - VERIFICAR"))))</f>
        <v/>
      </c>
      <c r="S453" s="66"/>
    </row>
    <row r="454" spans="17:19"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66"/>
    </row>
    <row r="455" spans="17:19"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66"/>
    </row>
    <row r="456" spans="17:19"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66"/>
    </row>
    <row r="457" spans="17:19"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66"/>
    </row>
    <row r="458" spans="17:19"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66"/>
    </row>
    <row r="459" spans="17:19"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66"/>
    </row>
    <row r="460" spans="17:19"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66"/>
    </row>
    <row r="461" spans="17:19"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66"/>
    </row>
    <row r="462" spans="17:19"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66"/>
    </row>
    <row r="463" spans="17:19"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66"/>
    </row>
    <row r="464" spans="17:19"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66"/>
    </row>
    <row r="465" spans="17:19"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66"/>
    </row>
    <row r="466" spans="17:19"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66"/>
    </row>
    <row r="467" spans="17:19"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66"/>
    </row>
    <row r="468" spans="17:19"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66"/>
    </row>
    <row r="469" spans="17:19"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66"/>
    </row>
    <row r="470" spans="17:19"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66"/>
    </row>
    <row r="471" spans="17:19"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66"/>
    </row>
    <row r="472" spans="17:19"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66"/>
    </row>
    <row r="473" spans="17:19"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66"/>
    </row>
    <row r="474" spans="17:19"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66"/>
    </row>
    <row r="475" spans="17:19"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66"/>
    </row>
    <row r="476" spans="17:19"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66"/>
    </row>
    <row r="477" spans="17:19"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66"/>
    </row>
    <row r="478" spans="17:19"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66"/>
    </row>
    <row r="479" spans="17:19"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66"/>
    </row>
    <row r="480" spans="17:19"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66"/>
    </row>
    <row r="481" spans="17:19"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66"/>
    </row>
    <row r="482" spans="17:19"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66"/>
    </row>
    <row r="483" spans="17:19"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66"/>
    </row>
    <row r="484" spans="17:19"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66"/>
    </row>
    <row r="485" spans="17:19"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66"/>
    </row>
    <row r="486" spans="17:19"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66"/>
    </row>
    <row r="487" spans="17:19"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66"/>
    </row>
    <row r="488" spans="17:19"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66"/>
    </row>
    <row r="489" spans="17:19"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66"/>
    </row>
    <row r="490" spans="17:19"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66"/>
    </row>
    <row r="491" spans="17:19"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66"/>
    </row>
    <row r="492" spans="17:19"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66"/>
    </row>
    <row r="493" spans="17:19"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6"/>
    </row>
    <row r="494" spans="17:19"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6"/>
    </row>
    <row r="495" spans="17:19"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6"/>
    </row>
    <row r="496" spans="17:19"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6"/>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6"/>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6"/>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6"/>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6"/>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6"/>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6"/>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6"/>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6"/>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6"/>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6"/>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6"/>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6"/>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6"/>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6"/>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6"/>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6"/>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6"/>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6"/>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6"/>
    </row>
    <row r="516" spans="17:19" x14ac:dyDescent="0.25">
      <c r="Q516" s="51" t="str">
        <f t="shared" ref="Q516:Q579" si="8">LEFT(O516,1)</f>
        <v/>
      </c>
      <c r="R516" s="51" t="str">
        <f>IF(M516="","",IF(AND(M516&lt;&gt;'Tabelas auxiliares'!$B$236,M516&lt;&gt;'Tabelas auxiliares'!$B$237,M516&lt;&gt;'Tabelas auxiliares'!$C$236,M516&lt;&gt;'Tabelas auxiliares'!$C$237),"FOLHA DE PESSOAL",IF(Q516='Tabelas auxiliares'!$A$237,"CUSTEIO",IF(Q516='Tabelas auxiliares'!$A$236,"INVESTIMENTO","ERRO - VERIFICAR"))))</f>
        <v/>
      </c>
      <c r="S516" s="66"/>
    </row>
    <row r="517" spans="17:19" x14ac:dyDescent="0.25">
      <c r="Q517" s="51" t="str">
        <f t="shared" si="8"/>
        <v/>
      </c>
      <c r="R517" s="51" t="str">
        <f>IF(M517="","",IF(AND(M517&lt;&gt;'Tabelas auxiliares'!$B$236,M517&lt;&gt;'Tabelas auxiliares'!$B$237,M517&lt;&gt;'Tabelas auxiliares'!$C$236,M517&lt;&gt;'Tabelas auxiliares'!$C$237),"FOLHA DE PESSOAL",IF(Q517='Tabelas auxiliares'!$A$237,"CUSTEIO",IF(Q517='Tabelas auxiliares'!$A$236,"INVESTIMENTO","ERRO - VERIFICAR"))))</f>
        <v/>
      </c>
      <c r="S517" s="66"/>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6"/>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6"/>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6"/>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6"/>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6"/>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6"/>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6"/>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6"/>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6"/>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6"/>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6"/>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6"/>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6"/>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6"/>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6"/>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6"/>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6"/>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6"/>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6"/>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6"/>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6"/>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6"/>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6"/>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6"/>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6"/>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6"/>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6"/>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6"/>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6"/>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6"/>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6"/>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6"/>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6"/>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6"/>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6"/>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6"/>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6"/>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6"/>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6"/>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6"/>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6"/>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6"/>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6"/>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6"/>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6"/>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6"/>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6"/>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6"/>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6"/>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6"/>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6"/>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6"/>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6"/>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6"/>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6"/>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6"/>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6"/>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6"/>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6"/>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6"/>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6"/>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6"/>
    </row>
    <row r="580" spans="17:19" x14ac:dyDescent="0.25">
      <c r="Q580" s="51" t="str">
        <f t="shared" ref="Q580:Q643" si="9">LEFT(O580,1)</f>
        <v/>
      </c>
      <c r="R580" s="51" t="str">
        <f>IF(M580="","",IF(AND(M580&lt;&gt;'Tabelas auxiliares'!$B$236,M580&lt;&gt;'Tabelas auxiliares'!$B$237,M580&lt;&gt;'Tabelas auxiliares'!$C$236,M580&lt;&gt;'Tabelas auxiliares'!$C$237),"FOLHA DE PESSOAL",IF(Q580='Tabelas auxiliares'!$A$237,"CUSTEIO",IF(Q580='Tabelas auxiliares'!$A$236,"INVESTIMENTO","ERRO - VERIFICAR"))))</f>
        <v/>
      </c>
      <c r="S580" s="66"/>
    </row>
    <row r="581" spans="17:19" x14ac:dyDescent="0.25">
      <c r="Q581" s="51" t="str">
        <f t="shared" si="9"/>
        <v/>
      </c>
      <c r="R581" s="51" t="str">
        <f>IF(M581="","",IF(AND(M581&lt;&gt;'Tabelas auxiliares'!$B$236,M581&lt;&gt;'Tabelas auxiliares'!$B$237,M581&lt;&gt;'Tabelas auxiliares'!$C$236,M581&lt;&gt;'Tabelas auxiliares'!$C$237),"FOLHA DE PESSOAL",IF(Q581='Tabelas auxiliares'!$A$237,"CUSTEIO",IF(Q581='Tabelas auxiliares'!$A$236,"INVESTIMENTO","ERRO - VERIFICAR"))))</f>
        <v/>
      </c>
      <c r="S581" s="66"/>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6"/>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6"/>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6"/>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6"/>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6"/>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6"/>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6"/>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6"/>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6"/>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6"/>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6"/>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6"/>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6"/>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6"/>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6"/>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6"/>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6"/>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6"/>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6"/>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6"/>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6"/>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6"/>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6"/>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6"/>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6"/>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6"/>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6"/>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6"/>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6"/>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6"/>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6"/>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6"/>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6"/>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6"/>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6"/>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6"/>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6"/>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6"/>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6"/>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6"/>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6"/>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6"/>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6"/>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6"/>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6"/>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6"/>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6"/>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6"/>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6"/>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6"/>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6"/>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6"/>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6"/>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6"/>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6"/>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6"/>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6"/>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6"/>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6"/>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6"/>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6"/>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6"/>
    </row>
    <row r="644" spans="17:19" x14ac:dyDescent="0.25">
      <c r="Q644" s="51" t="str">
        <f t="shared" ref="Q644:Q707" si="10">LEFT(O644,1)</f>
        <v/>
      </c>
      <c r="R644" s="51" t="str">
        <f>IF(M644="","",IF(AND(M644&lt;&gt;'Tabelas auxiliares'!$B$236,M644&lt;&gt;'Tabelas auxiliares'!$B$237,M644&lt;&gt;'Tabelas auxiliares'!$C$236,M644&lt;&gt;'Tabelas auxiliares'!$C$237),"FOLHA DE PESSOAL",IF(Q644='Tabelas auxiliares'!$A$237,"CUSTEIO",IF(Q644='Tabelas auxiliares'!$A$236,"INVESTIMENTO","ERRO - VERIFICAR"))))</f>
        <v/>
      </c>
      <c r="S644" s="66"/>
    </row>
    <row r="645" spans="17:19" x14ac:dyDescent="0.25">
      <c r="Q645" s="51" t="str">
        <f t="shared" si="10"/>
        <v/>
      </c>
      <c r="R645" s="51" t="str">
        <f>IF(M645="","",IF(AND(M645&lt;&gt;'Tabelas auxiliares'!$B$236,M645&lt;&gt;'Tabelas auxiliares'!$B$237,M645&lt;&gt;'Tabelas auxiliares'!$C$236,M645&lt;&gt;'Tabelas auxiliares'!$C$237),"FOLHA DE PESSOAL",IF(Q645='Tabelas auxiliares'!$A$237,"CUSTEIO",IF(Q645='Tabelas auxiliares'!$A$236,"INVESTIMENTO","ERRO - VERIFICAR"))))</f>
        <v/>
      </c>
      <c r="S645" s="66"/>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6"/>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6"/>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6"/>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6"/>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6"/>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6"/>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6"/>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6"/>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6"/>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6"/>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6"/>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6"/>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6"/>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6"/>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6"/>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6"/>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6"/>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6"/>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6"/>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6"/>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6"/>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6"/>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6"/>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6"/>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6"/>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6"/>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6"/>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6"/>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6"/>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6"/>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6"/>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6"/>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6"/>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6"/>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6"/>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6"/>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6"/>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6"/>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6"/>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6"/>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6"/>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6"/>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6"/>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6"/>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6"/>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6"/>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6"/>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6"/>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6"/>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6"/>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6"/>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6"/>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6"/>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6"/>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6"/>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6"/>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6"/>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6"/>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6"/>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6"/>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6"/>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6"/>
    </row>
    <row r="708" spans="17:19" x14ac:dyDescent="0.25">
      <c r="Q708" s="51" t="str">
        <f t="shared" ref="Q708:Q771" si="11">LEFT(O708,1)</f>
        <v/>
      </c>
      <c r="R708" s="51" t="str">
        <f>IF(M708="","",IF(AND(M708&lt;&gt;'Tabelas auxiliares'!$B$236,M708&lt;&gt;'Tabelas auxiliares'!$B$237,M708&lt;&gt;'Tabelas auxiliares'!$C$236,M708&lt;&gt;'Tabelas auxiliares'!$C$237),"FOLHA DE PESSOAL",IF(Q708='Tabelas auxiliares'!$A$237,"CUSTEIO",IF(Q708='Tabelas auxiliares'!$A$236,"INVESTIMENTO","ERRO - VERIFICAR"))))</f>
        <v/>
      </c>
      <c r="S708" s="66"/>
    </row>
    <row r="709" spans="17:19" x14ac:dyDescent="0.25">
      <c r="Q709" s="51" t="str">
        <f t="shared" si="11"/>
        <v/>
      </c>
      <c r="R709" s="51" t="str">
        <f>IF(M709="","",IF(AND(M709&lt;&gt;'Tabelas auxiliares'!$B$236,M709&lt;&gt;'Tabelas auxiliares'!$B$237,M709&lt;&gt;'Tabelas auxiliares'!$C$236,M709&lt;&gt;'Tabelas auxiliares'!$C$237),"FOLHA DE PESSOAL",IF(Q709='Tabelas auxiliares'!$A$237,"CUSTEIO",IF(Q709='Tabelas auxiliares'!$A$236,"INVESTIMENTO","ERRO - VERIFICAR"))))</f>
        <v/>
      </c>
      <c r="S709" s="66"/>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6"/>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6"/>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6"/>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6"/>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6"/>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6"/>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6"/>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6"/>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6"/>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6"/>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6"/>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6"/>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6"/>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6"/>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6"/>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6"/>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6"/>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6"/>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6"/>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6"/>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6"/>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6"/>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6"/>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6"/>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6"/>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6"/>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6"/>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6"/>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6"/>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6"/>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6"/>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6"/>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6"/>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6"/>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6"/>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6"/>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6"/>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6"/>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6"/>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6"/>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6"/>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6"/>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6"/>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6"/>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6"/>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6"/>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6"/>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6"/>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6"/>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6"/>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6"/>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6"/>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6"/>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6"/>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6"/>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6"/>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6"/>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6"/>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6"/>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6"/>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6"/>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6"/>
    </row>
    <row r="772" spans="17:19" x14ac:dyDescent="0.25">
      <c r="Q772" s="51" t="str">
        <f t="shared" ref="Q772:Q835" si="12">LEFT(O772,1)</f>
        <v/>
      </c>
      <c r="R772" s="51" t="str">
        <f>IF(M772="","",IF(AND(M772&lt;&gt;'Tabelas auxiliares'!$B$236,M772&lt;&gt;'Tabelas auxiliares'!$B$237,M772&lt;&gt;'Tabelas auxiliares'!$C$236,M772&lt;&gt;'Tabelas auxiliares'!$C$237),"FOLHA DE PESSOAL",IF(Q772='Tabelas auxiliares'!$A$237,"CUSTEIO",IF(Q772='Tabelas auxiliares'!$A$236,"INVESTIMENTO","ERRO - VERIFICAR"))))</f>
        <v/>
      </c>
      <c r="S772" s="66"/>
    </row>
    <row r="773" spans="17:19" x14ac:dyDescent="0.25">
      <c r="Q773" s="51" t="str">
        <f t="shared" si="12"/>
        <v/>
      </c>
      <c r="R773" s="51" t="str">
        <f>IF(M773="","",IF(AND(M773&lt;&gt;'Tabelas auxiliares'!$B$236,M773&lt;&gt;'Tabelas auxiliares'!$B$237,M773&lt;&gt;'Tabelas auxiliares'!$C$236,M773&lt;&gt;'Tabelas auxiliares'!$C$237),"FOLHA DE PESSOAL",IF(Q773='Tabelas auxiliares'!$A$237,"CUSTEIO",IF(Q773='Tabelas auxiliares'!$A$236,"INVESTIMENTO","ERRO - VERIFICAR"))))</f>
        <v/>
      </c>
      <c r="S773" s="66"/>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6"/>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6"/>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6"/>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6"/>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6"/>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6"/>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6"/>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6"/>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6"/>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6"/>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6"/>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6"/>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6"/>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6"/>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6"/>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6"/>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6"/>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6"/>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6"/>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6"/>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6"/>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6"/>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6"/>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6"/>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6"/>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6"/>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6"/>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6"/>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6"/>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6"/>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6"/>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6"/>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6"/>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6"/>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6"/>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6"/>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6"/>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6"/>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6"/>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6"/>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6"/>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6"/>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6"/>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6"/>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6"/>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6"/>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6"/>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6"/>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6"/>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6"/>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6"/>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6"/>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6"/>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6"/>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6"/>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6"/>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6"/>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6"/>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6"/>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6"/>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6"/>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6"/>
    </row>
    <row r="836" spans="17:19" x14ac:dyDescent="0.25">
      <c r="Q836" s="51" t="str">
        <f t="shared" ref="Q836:Q899" si="13">LEFT(O836,1)</f>
        <v/>
      </c>
      <c r="R836" s="51" t="str">
        <f>IF(M836="","",IF(AND(M836&lt;&gt;'Tabelas auxiliares'!$B$236,M836&lt;&gt;'Tabelas auxiliares'!$B$237,M836&lt;&gt;'Tabelas auxiliares'!$C$236,M836&lt;&gt;'Tabelas auxiliares'!$C$237),"FOLHA DE PESSOAL",IF(Q836='Tabelas auxiliares'!$A$237,"CUSTEIO",IF(Q836='Tabelas auxiliares'!$A$236,"INVESTIMENTO","ERRO - VERIFICAR"))))</f>
        <v/>
      </c>
      <c r="S836" s="66"/>
    </row>
    <row r="837" spans="17:19" x14ac:dyDescent="0.25">
      <c r="Q837" s="51" t="str">
        <f t="shared" si="13"/>
        <v/>
      </c>
      <c r="R837" s="51" t="str">
        <f>IF(M837="","",IF(AND(M837&lt;&gt;'Tabelas auxiliares'!$B$236,M837&lt;&gt;'Tabelas auxiliares'!$B$237,M837&lt;&gt;'Tabelas auxiliares'!$C$236,M837&lt;&gt;'Tabelas auxiliares'!$C$237),"FOLHA DE PESSOAL",IF(Q837='Tabelas auxiliares'!$A$237,"CUSTEIO",IF(Q837='Tabelas auxiliares'!$A$236,"INVESTIMENTO","ERRO - VERIFICAR"))))</f>
        <v/>
      </c>
      <c r="S837" s="66"/>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6"/>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6"/>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6"/>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6"/>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6"/>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6"/>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6"/>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6"/>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6"/>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6"/>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6"/>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6"/>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6"/>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6"/>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6"/>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6"/>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6"/>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6"/>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6"/>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6"/>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6"/>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6"/>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6"/>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6"/>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6"/>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6"/>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6"/>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6"/>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6"/>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6"/>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6"/>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6"/>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6"/>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6"/>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6"/>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6"/>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6"/>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6"/>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6"/>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6"/>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6"/>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6"/>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6"/>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6"/>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6"/>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6"/>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6"/>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6"/>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6"/>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6"/>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6"/>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6"/>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6"/>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6"/>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6"/>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6"/>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6"/>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6"/>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6"/>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6"/>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6"/>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6"/>
    </row>
    <row r="900" spans="17:19" x14ac:dyDescent="0.25">
      <c r="Q900" s="51" t="str">
        <f t="shared" ref="Q900:Q963" si="14">LEFT(O900,1)</f>
        <v/>
      </c>
      <c r="R900" s="51" t="str">
        <f>IF(M900="","",IF(AND(M900&lt;&gt;'Tabelas auxiliares'!$B$236,M900&lt;&gt;'Tabelas auxiliares'!$B$237,M900&lt;&gt;'Tabelas auxiliares'!$C$236,M900&lt;&gt;'Tabelas auxiliares'!$C$237),"FOLHA DE PESSOAL",IF(Q900='Tabelas auxiliares'!$A$237,"CUSTEIO",IF(Q900='Tabelas auxiliares'!$A$236,"INVESTIMENTO","ERRO - VERIFICAR"))))</f>
        <v/>
      </c>
      <c r="S900" s="66"/>
    </row>
    <row r="901" spans="17:19" x14ac:dyDescent="0.25">
      <c r="Q901" s="51" t="str">
        <f t="shared" si="14"/>
        <v/>
      </c>
      <c r="R901" s="51" t="str">
        <f>IF(M901="","",IF(AND(M901&lt;&gt;'Tabelas auxiliares'!$B$236,M901&lt;&gt;'Tabelas auxiliares'!$B$237,M901&lt;&gt;'Tabelas auxiliares'!$C$236,M901&lt;&gt;'Tabelas auxiliares'!$C$237),"FOLHA DE PESSOAL",IF(Q901='Tabelas auxiliares'!$A$237,"CUSTEIO",IF(Q901='Tabelas auxiliares'!$A$236,"INVESTIMENTO","ERRO - VERIFICAR"))))</f>
        <v/>
      </c>
      <c r="S901" s="66"/>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6"/>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6"/>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6"/>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6"/>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6"/>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6"/>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6"/>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6"/>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6"/>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6"/>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6"/>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6"/>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6"/>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6"/>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6"/>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6"/>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6"/>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6"/>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6"/>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6"/>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6"/>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6"/>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6"/>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6"/>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6"/>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6"/>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6"/>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6"/>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6"/>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6"/>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6"/>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6"/>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6"/>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6"/>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6"/>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6"/>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6"/>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6"/>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6"/>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6"/>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6"/>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6"/>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6"/>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6"/>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6"/>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6"/>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6"/>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6"/>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6"/>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6"/>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6"/>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6"/>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6"/>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6"/>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6"/>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6"/>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6"/>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6"/>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6"/>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6"/>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6"/>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6"/>
    </row>
    <row r="964" spans="17:19" x14ac:dyDescent="0.25">
      <c r="Q964" s="51" t="str">
        <f t="shared" ref="Q964:Q1000" si="15">LEFT(O964,1)</f>
        <v/>
      </c>
      <c r="R964" s="51" t="str">
        <f>IF(M964="","",IF(AND(M964&lt;&gt;'Tabelas auxiliares'!$B$236,M964&lt;&gt;'Tabelas auxiliares'!$B$237,M964&lt;&gt;'Tabelas auxiliares'!$C$236,M964&lt;&gt;'Tabelas auxiliares'!$C$237),"FOLHA DE PESSOAL",IF(Q964='Tabelas auxiliares'!$A$237,"CUSTEIO",IF(Q964='Tabelas auxiliares'!$A$236,"INVESTIMENTO","ERRO - VERIFICAR"))))</f>
        <v/>
      </c>
      <c r="S964" s="66"/>
    </row>
    <row r="965" spans="17:19" x14ac:dyDescent="0.25">
      <c r="Q965" s="51" t="str">
        <f t="shared" si="15"/>
        <v/>
      </c>
      <c r="R965" s="51" t="str">
        <f>IF(M965="","",IF(AND(M965&lt;&gt;'Tabelas auxiliares'!$B$236,M965&lt;&gt;'Tabelas auxiliares'!$B$237,M965&lt;&gt;'Tabelas auxiliares'!$C$236,M965&lt;&gt;'Tabelas auxiliares'!$C$237),"FOLHA DE PESSOAL",IF(Q965='Tabelas auxiliares'!$A$237,"CUSTEIO",IF(Q965='Tabelas auxiliares'!$A$236,"INVESTIMENTO","ERRO - VERIFICAR"))))</f>
        <v/>
      </c>
      <c r="S965" s="66"/>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6"/>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6"/>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6"/>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6"/>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6"/>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6"/>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6"/>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6"/>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6"/>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6"/>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6"/>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6"/>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6"/>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6"/>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6"/>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6"/>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6"/>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6"/>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6"/>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6"/>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6"/>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6"/>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6"/>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6"/>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6"/>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6"/>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6"/>
    </row>
    <row r="993" spans="1:21"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6"/>
    </row>
    <row r="994" spans="1:21"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6"/>
    </row>
    <row r="995" spans="1:21"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6"/>
    </row>
    <row r="996" spans="1:21"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6"/>
    </row>
    <row r="997" spans="1:21"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6"/>
    </row>
    <row r="998" spans="1:21"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6"/>
    </row>
    <row r="999" spans="1:21"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6"/>
    </row>
    <row r="1000" spans="1:21"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6"/>
    </row>
    <row r="1001" spans="1:21"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U1001" si="16">SUBTOTAL(9,T4:T1000)</f>
        <v>25914240.249999996</v>
      </c>
      <c r="U1001" s="56">
        <f t="shared" si="16"/>
        <v>3909525.71</v>
      </c>
    </row>
  </sheetData>
  <sheetProtection password="BD64" sheet="1" objects="1" scenarios="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workbookViewId="0">
      <selection activeCell="C10" sqref="C10"/>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513</v>
      </c>
      <c r="B5" s="12" t="s">
        <v>529</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2732</v>
      </c>
      <c r="B10" s="12" t="s">
        <v>2771</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202</v>
      </c>
      <c r="B17" s="12" t="s">
        <v>206</v>
      </c>
      <c r="C17" t="str">
        <f t="shared" si="0"/>
        <v>E2 -&gt; PU - MOBILIÁRIOS * D.U.C</v>
      </c>
    </row>
    <row r="18" spans="1:3" x14ac:dyDescent="0.25">
      <c r="A18" s="12" t="s">
        <v>205</v>
      </c>
      <c r="B18" s="12" t="s">
        <v>207</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519</v>
      </c>
      <c r="B23" s="12" t="s">
        <v>516</v>
      </c>
      <c r="C23" t="str">
        <f t="shared" si="0"/>
        <v>F8 -&gt; CECS - TRI</v>
      </c>
    </row>
    <row r="24" spans="1:3" x14ac:dyDescent="0.25">
      <c r="A24" s="12" t="s">
        <v>511</v>
      </c>
      <c r="B24" s="12" t="s">
        <v>530</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520</v>
      </c>
      <c r="B27" s="12" t="s">
        <v>517</v>
      </c>
      <c r="C27" t="str">
        <f t="shared" si="0"/>
        <v>G8 -&gt; CMCC - TRI</v>
      </c>
    </row>
    <row r="28" spans="1:3" x14ac:dyDescent="0.25">
      <c r="A28" s="12" t="s">
        <v>2344</v>
      </c>
      <c r="B28" s="12" t="s">
        <v>2345</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521</v>
      </c>
      <c r="B31" s="12" t="s">
        <v>518</v>
      </c>
      <c r="C31" t="str">
        <f t="shared" si="0"/>
        <v>H8 -&gt; CCNH - TRI</v>
      </c>
    </row>
    <row r="32" spans="1:3" x14ac:dyDescent="0.25">
      <c r="A32" s="12" t="s">
        <v>2346</v>
      </c>
      <c r="B32" s="12" t="s">
        <v>2347</v>
      </c>
      <c r="C32" t="str">
        <f t="shared" si="0"/>
        <v>H9 -&gt; CCNH - CONVÊNIOS/PARCERIAS</v>
      </c>
    </row>
    <row r="33" spans="1:3" x14ac:dyDescent="0.25">
      <c r="A33" s="12" t="s">
        <v>53</v>
      </c>
      <c r="B33" s="12" t="s">
        <v>54</v>
      </c>
      <c r="C33" t="str">
        <f t="shared" si="0"/>
        <v>I0 -&gt; PROGRAD - PRÓ-REITORIA DE GRADUAÇÃO</v>
      </c>
    </row>
    <row r="34" spans="1:3" x14ac:dyDescent="0.25">
      <c r="A34" s="12" t="s">
        <v>522</v>
      </c>
      <c r="B34" s="12" t="s">
        <v>523</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515</v>
      </c>
      <c r="B38" s="12" t="s">
        <v>524</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525</v>
      </c>
      <c r="B44" s="12" t="s">
        <v>526</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527</v>
      </c>
      <c r="B47" s="12" t="s">
        <v>528</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203</v>
      </c>
      <c r="B50" s="12" t="s">
        <v>204</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2092</v>
      </c>
      <c r="C52" t="str">
        <f t="shared" si="0"/>
        <v>S0 -&gt; SPO - SUPERINTENDÊNCIA DE OBRAS</v>
      </c>
    </row>
    <row r="53" spans="1:3" x14ac:dyDescent="0.25">
      <c r="A53" s="12" t="s">
        <v>514</v>
      </c>
      <c r="B53" s="12" t="s">
        <v>532</v>
      </c>
      <c r="C53" t="str">
        <f t="shared" si="0"/>
        <v>S1 -&gt; SPO - OBRAS SANTO ANDRÉ</v>
      </c>
    </row>
    <row r="54" spans="1:3" x14ac:dyDescent="0.25">
      <c r="A54" s="12" t="s">
        <v>531</v>
      </c>
      <c r="B54" s="12" t="s">
        <v>533</v>
      </c>
      <c r="C54" t="str">
        <f t="shared" si="0"/>
        <v>S2 -&gt; SPO - OBRAS SÃO BERNARDO DO CAMPO</v>
      </c>
    </row>
    <row r="55" spans="1:3" x14ac:dyDescent="0.25">
      <c r="A55" s="12" t="s">
        <v>83</v>
      </c>
      <c r="B55" s="12" t="s">
        <v>2091</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64" t="s">
        <v>2314</v>
      </c>
      <c r="B64" s="164"/>
      <c r="C64" s="164"/>
    </row>
    <row r="65" spans="1:3" ht="75" x14ac:dyDescent="0.25">
      <c r="A65" s="88" t="s">
        <v>2200</v>
      </c>
      <c r="B65" s="89" t="s">
        <v>2201</v>
      </c>
      <c r="C65" s="90" t="s">
        <v>2293</v>
      </c>
    </row>
    <row r="66" spans="1:3" x14ac:dyDescent="0.25">
      <c r="A66" s="79" t="s">
        <v>2202</v>
      </c>
      <c r="B66" s="80" t="s">
        <v>2302</v>
      </c>
      <c r="C66" s="81" t="s">
        <v>2203</v>
      </c>
    </row>
    <row r="67" spans="1:3" ht="45" x14ac:dyDescent="0.25">
      <c r="A67" s="79" t="s">
        <v>2204</v>
      </c>
      <c r="B67" s="80" t="s">
        <v>2205</v>
      </c>
      <c r="C67" s="81" t="s">
        <v>2206</v>
      </c>
    </row>
    <row r="68" spans="1:3" ht="30" x14ac:dyDescent="0.25">
      <c r="A68" s="79" t="s">
        <v>2207</v>
      </c>
      <c r="B68" s="80" t="s">
        <v>2208</v>
      </c>
      <c r="C68" s="81" t="s">
        <v>2303</v>
      </c>
    </row>
    <row r="69" spans="1:3" x14ac:dyDescent="0.25">
      <c r="A69" s="79" t="s">
        <v>2209</v>
      </c>
      <c r="B69" s="80" t="s">
        <v>2210</v>
      </c>
      <c r="C69" s="81" t="s">
        <v>2211</v>
      </c>
    </row>
    <row r="70" spans="1:3" ht="30" x14ac:dyDescent="0.25">
      <c r="A70" s="79" t="s">
        <v>2212</v>
      </c>
      <c r="B70" s="80" t="s">
        <v>2213</v>
      </c>
      <c r="C70" s="81" t="s">
        <v>2306</v>
      </c>
    </row>
    <row r="71" spans="1:3" x14ac:dyDescent="0.25">
      <c r="A71" s="79" t="s">
        <v>2214</v>
      </c>
      <c r="B71" s="80" t="s">
        <v>2215</v>
      </c>
      <c r="C71" s="81" t="s">
        <v>2307</v>
      </c>
    </row>
    <row r="72" spans="1:3" ht="45" x14ac:dyDescent="0.25">
      <c r="A72" s="79" t="s">
        <v>2216</v>
      </c>
      <c r="B72" s="80" t="s">
        <v>2217</v>
      </c>
      <c r="C72" s="81" t="s">
        <v>2218</v>
      </c>
    </row>
    <row r="73" spans="1:3" s="50" customFormat="1" ht="45" x14ac:dyDescent="0.25">
      <c r="A73" s="82" t="s">
        <v>2219</v>
      </c>
      <c r="B73" s="83" t="s">
        <v>2220</v>
      </c>
      <c r="C73" s="84" t="s">
        <v>2301</v>
      </c>
    </row>
    <row r="74" spans="1:3" s="50" customFormat="1" ht="30" x14ac:dyDescent="0.25">
      <c r="A74" s="82" t="s">
        <v>2221</v>
      </c>
      <c r="B74" s="83" t="s">
        <v>2305</v>
      </c>
      <c r="C74" s="84" t="s">
        <v>2304</v>
      </c>
    </row>
    <row r="75" spans="1:3" ht="30" x14ac:dyDescent="0.25">
      <c r="A75" s="79" t="s">
        <v>2222</v>
      </c>
      <c r="B75" s="80" t="s">
        <v>2223</v>
      </c>
      <c r="C75" s="81" t="s">
        <v>2224</v>
      </c>
    </row>
    <row r="76" spans="1:3" x14ac:dyDescent="0.25">
      <c r="A76" s="79" t="s">
        <v>2225</v>
      </c>
      <c r="B76" s="80" t="s">
        <v>2226</v>
      </c>
      <c r="C76" s="81" t="s">
        <v>2227</v>
      </c>
    </row>
    <row r="77" spans="1:3" x14ac:dyDescent="0.25">
      <c r="A77" s="79" t="s">
        <v>2228</v>
      </c>
      <c r="B77" s="80" t="s">
        <v>2229</v>
      </c>
      <c r="C77" s="81" t="s">
        <v>2230</v>
      </c>
    </row>
    <row r="78" spans="1:3" x14ac:dyDescent="0.25">
      <c r="A78" s="79" t="s">
        <v>2294</v>
      </c>
      <c r="B78" s="80" t="s">
        <v>2298</v>
      </c>
      <c r="C78" s="81" t="s">
        <v>2295</v>
      </c>
    </row>
    <row r="79" spans="1:3" ht="45" x14ac:dyDescent="0.25">
      <c r="A79" s="79" t="s">
        <v>2231</v>
      </c>
      <c r="B79" s="80" t="s">
        <v>2232</v>
      </c>
      <c r="C79" s="81" t="s">
        <v>2233</v>
      </c>
    </row>
    <row r="80" spans="1:3" ht="30" x14ac:dyDescent="0.25">
      <c r="A80" s="79" t="s">
        <v>2234</v>
      </c>
      <c r="B80" s="80" t="s">
        <v>2235</v>
      </c>
      <c r="C80" s="81" t="s">
        <v>2236</v>
      </c>
    </row>
    <row r="81" spans="1:3" ht="45" x14ac:dyDescent="0.25">
      <c r="A81" s="79" t="s">
        <v>2237</v>
      </c>
      <c r="B81" s="80" t="s">
        <v>2238</v>
      </c>
      <c r="C81" s="81" t="s">
        <v>2239</v>
      </c>
    </row>
    <row r="82" spans="1:3" ht="30" x14ac:dyDescent="0.25">
      <c r="A82" s="79" t="s">
        <v>2240</v>
      </c>
      <c r="B82" s="80" t="s">
        <v>2300</v>
      </c>
      <c r="C82" s="81" t="s">
        <v>2241</v>
      </c>
    </row>
    <row r="83" spans="1:3" x14ac:dyDescent="0.25">
      <c r="A83" s="79" t="s">
        <v>2242</v>
      </c>
      <c r="B83" s="80" t="s">
        <v>2243</v>
      </c>
      <c r="C83" s="81" t="s">
        <v>2244</v>
      </c>
    </row>
    <row r="84" spans="1:3" ht="45" x14ac:dyDescent="0.25">
      <c r="A84" s="79" t="s">
        <v>2296</v>
      </c>
      <c r="B84" s="80" t="s">
        <v>2299</v>
      </c>
      <c r="C84" s="81" t="s">
        <v>2297</v>
      </c>
    </row>
    <row r="85" spans="1:3" ht="45" x14ac:dyDescent="0.25">
      <c r="A85" s="79" t="s">
        <v>2245</v>
      </c>
      <c r="B85" s="80" t="s">
        <v>2246</v>
      </c>
      <c r="C85" s="81" t="s">
        <v>2311</v>
      </c>
    </row>
    <row r="86" spans="1:3" ht="27.75" customHeight="1" x14ac:dyDescent="0.25">
      <c r="A86" s="79" t="s">
        <v>2308</v>
      </c>
      <c r="B86" s="80" t="s">
        <v>2309</v>
      </c>
      <c r="C86" s="81" t="s">
        <v>2310</v>
      </c>
    </row>
    <row r="87" spans="1:3" ht="30" x14ac:dyDescent="0.25">
      <c r="A87" s="79" t="s">
        <v>2247</v>
      </c>
      <c r="B87" s="80" t="s">
        <v>2248</v>
      </c>
      <c r="C87" s="81" t="s">
        <v>2249</v>
      </c>
    </row>
    <row r="88" spans="1:3" ht="45" x14ac:dyDescent="0.25">
      <c r="A88" s="79" t="s">
        <v>2250</v>
      </c>
      <c r="B88" s="80" t="s">
        <v>2251</v>
      </c>
      <c r="C88" s="81" t="s">
        <v>2252</v>
      </c>
    </row>
    <row r="89" spans="1:3" ht="60" x14ac:dyDescent="0.25">
      <c r="A89" s="79" t="s">
        <v>2253</v>
      </c>
      <c r="B89" s="80" t="s">
        <v>2254</v>
      </c>
      <c r="C89" s="81" t="s">
        <v>2255</v>
      </c>
    </row>
    <row r="90" spans="1:3" ht="60" x14ac:dyDescent="0.25">
      <c r="A90" s="79" t="s">
        <v>2256</v>
      </c>
      <c r="B90" s="80" t="s">
        <v>2257</v>
      </c>
      <c r="C90" s="81" t="s">
        <v>2258</v>
      </c>
    </row>
    <row r="91" spans="1:3" ht="30" x14ac:dyDescent="0.25">
      <c r="A91" s="79" t="s">
        <v>2259</v>
      </c>
      <c r="B91" s="80" t="s">
        <v>2260</v>
      </c>
      <c r="C91" s="81" t="s">
        <v>2261</v>
      </c>
    </row>
    <row r="92" spans="1:3" ht="30" x14ac:dyDescent="0.25">
      <c r="A92" s="79" t="s">
        <v>2262</v>
      </c>
      <c r="B92" s="80" t="s">
        <v>2263</v>
      </c>
      <c r="C92" s="81" t="s">
        <v>2264</v>
      </c>
    </row>
    <row r="93" spans="1:3" ht="60" x14ac:dyDescent="0.25">
      <c r="A93" s="79" t="s">
        <v>2265</v>
      </c>
      <c r="B93" s="80" t="s">
        <v>2266</v>
      </c>
      <c r="C93" s="81" t="s">
        <v>2267</v>
      </c>
    </row>
    <row r="94" spans="1:3" ht="60" x14ac:dyDescent="0.25">
      <c r="A94" s="79" t="s">
        <v>2268</v>
      </c>
      <c r="B94" s="80" t="s">
        <v>2269</v>
      </c>
      <c r="C94" s="81" t="s">
        <v>2270</v>
      </c>
    </row>
    <row r="95" spans="1:3" ht="45" x14ac:dyDescent="0.25">
      <c r="A95" s="79" t="s">
        <v>2271</v>
      </c>
      <c r="B95" s="80" t="s">
        <v>2272</v>
      </c>
      <c r="C95" s="81" t="s">
        <v>2312</v>
      </c>
    </row>
    <row r="96" spans="1:3" x14ac:dyDescent="0.25">
      <c r="A96" s="79" t="s">
        <v>2273</v>
      </c>
      <c r="B96" s="80" t="s">
        <v>2274</v>
      </c>
      <c r="C96" s="81" t="s">
        <v>2313</v>
      </c>
    </row>
    <row r="97" spans="1:5" x14ac:dyDescent="0.25">
      <c r="A97" s="79" t="s">
        <v>2275</v>
      </c>
      <c r="B97" s="80" t="s">
        <v>2276</v>
      </c>
      <c r="C97" s="81" t="s">
        <v>2277</v>
      </c>
    </row>
    <row r="98" spans="1:5" x14ac:dyDescent="0.25">
      <c r="A98" s="79" t="s">
        <v>2278</v>
      </c>
      <c r="B98" s="80" t="s">
        <v>2279</v>
      </c>
      <c r="C98" s="81" t="s">
        <v>2280</v>
      </c>
    </row>
    <row r="99" spans="1:5" x14ac:dyDescent="0.25">
      <c r="A99" s="79" t="s">
        <v>2281</v>
      </c>
      <c r="B99" s="80" t="s">
        <v>2282</v>
      </c>
      <c r="C99" s="81" t="s">
        <v>2283</v>
      </c>
    </row>
    <row r="100" spans="1:5" ht="45" x14ac:dyDescent="0.25">
      <c r="A100" s="79" t="s">
        <v>2284</v>
      </c>
      <c r="B100" s="80" t="s">
        <v>2285</v>
      </c>
      <c r="C100" s="81" t="s">
        <v>2286</v>
      </c>
    </row>
    <row r="101" spans="1:5" ht="45" x14ac:dyDescent="0.25">
      <c r="A101" s="79" t="s">
        <v>2287</v>
      </c>
      <c r="B101" s="80" t="s">
        <v>2288</v>
      </c>
      <c r="C101" s="81" t="s">
        <v>2289</v>
      </c>
    </row>
    <row r="102" spans="1:5" ht="30" x14ac:dyDescent="0.25">
      <c r="A102" s="85" t="s">
        <v>2290</v>
      </c>
      <c r="B102" s="86" t="s">
        <v>2291</v>
      </c>
      <c r="C102" s="87" t="s">
        <v>2292</v>
      </c>
    </row>
    <row r="110" spans="1:5" ht="75" x14ac:dyDescent="0.25">
      <c r="C110" s="2" t="s">
        <v>109</v>
      </c>
      <c r="D110" s="70" t="s">
        <v>110</v>
      </c>
      <c r="E110" s="70" t="s">
        <v>111</v>
      </c>
    </row>
    <row r="111" spans="1:5" x14ac:dyDescent="0.25">
      <c r="A111" s="39" t="s">
        <v>15</v>
      </c>
      <c r="B111" s="39" t="s">
        <v>16</v>
      </c>
      <c r="C111" s="68">
        <v>1400000</v>
      </c>
      <c r="D111" s="41">
        <v>1062496.576698334</v>
      </c>
      <c r="E111" s="42">
        <v>337503.42330166599</v>
      </c>
    </row>
    <row r="112" spans="1:5" x14ac:dyDescent="0.25">
      <c r="A112" s="39" t="s">
        <v>17</v>
      </c>
      <c r="B112" s="39" t="s">
        <v>18</v>
      </c>
      <c r="C112" s="68">
        <v>100000</v>
      </c>
      <c r="D112" s="10">
        <v>75892.61262130957</v>
      </c>
      <c r="E112" s="11">
        <v>24107.387378690426</v>
      </c>
    </row>
    <row r="113" spans="1:5" x14ac:dyDescent="0.25">
      <c r="A113" s="39" t="s">
        <v>19</v>
      </c>
      <c r="B113" s="39" t="s">
        <v>20</v>
      </c>
      <c r="C113" s="68">
        <v>3500</v>
      </c>
      <c r="D113" s="10">
        <v>2656.2414417458349</v>
      </c>
      <c r="E113" s="11">
        <v>843.75855825416488</v>
      </c>
    </row>
    <row r="114" spans="1:5" x14ac:dyDescent="0.25">
      <c r="A114" s="39" t="s">
        <v>21</v>
      </c>
      <c r="B114" s="39" t="s">
        <v>22</v>
      </c>
      <c r="C114" s="68">
        <v>110000</v>
      </c>
      <c r="D114" s="10">
        <v>83481.873883440538</v>
      </c>
      <c r="E114" s="11">
        <v>26518.12611655947</v>
      </c>
    </row>
    <row r="115" spans="1:5" x14ac:dyDescent="0.25">
      <c r="A115" s="39" t="s">
        <v>23</v>
      </c>
      <c r="B115" s="39" t="s">
        <v>24</v>
      </c>
      <c r="C115" s="68">
        <v>2340</v>
      </c>
      <c r="D115" s="10">
        <v>1775.8871353386439</v>
      </c>
      <c r="E115" s="11">
        <v>564.11286466135596</v>
      </c>
    </row>
    <row r="116" spans="1:5" x14ac:dyDescent="0.25">
      <c r="A116" s="39" t="s">
        <v>25</v>
      </c>
      <c r="B116" s="39" t="s">
        <v>26</v>
      </c>
      <c r="C116" s="68">
        <v>8000</v>
      </c>
      <c r="D116" s="10">
        <v>6071.4090097047656</v>
      </c>
      <c r="E116" s="11">
        <v>1928.590990295234</v>
      </c>
    </row>
    <row r="117" spans="1:5" x14ac:dyDescent="0.25">
      <c r="A117" s="39" t="s">
        <v>27</v>
      </c>
      <c r="B117" s="39" t="s">
        <v>28</v>
      </c>
      <c r="C117" s="68">
        <v>55000</v>
      </c>
      <c r="D117" s="10">
        <v>41740.936941720269</v>
      </c>
      <c r="E117" s="11">
        <v>13259.063058279735</v>
      </c>
    </row>
    <row r="118" spans="1:5" x14ac:dyDescent="0.25">
      <c r="A118" s="39" t="s">
        <v>29</v>
      </c>
      <c r="B118" s="39" t="s">
        <v>30</v>
      </c>
      <c r="C118" s="68">
        <v>50000</v>
      </c>
      <c r="D118" s="10">
        <v>37946.306310654785</v>
      </c>
      <c r="E118" s="11">
        <v>12053.693689345213</v>
      </c>
    </row>
    <row r="119" spans="1:5" x14ac:dyDescent="0.25">
      <c r="A119" s="39" t="s">
        <v>31</v>
      </c>
      <c r="B119" s="39" t="s">
        <v>32</v>
      </c>
      <c r="C119" s="68">
        <v>40000</v>
      </c>
      <c r="D119" s="10">
        <v>30357.045048523829</v>
      </c>
      <c r="E119" s="11">
        <v>9642.9549514761711</v>
      </c>
    </row>
    <row r="120" spans="1:5" x14ac:dyDescent="0.25">
      <c r="A120" s="39" t="s">
        <v>33</v>
      </c>
      <c r="B120" s="39" t="s">
        <v>34</v>
      </c>
      <c r="C120" s="68">
        <v>100000</v>
      </c>
      <c r="D120" s="10">
        <v>75892.61262130957</v>
      </c>
      <c r="E120" s="11">
        <v>24107.387378690426</v>
      </c>
    </row>
    <row r="121" spans="1:5" x14ac:dyDescent="0.25">
      <c r="A121" s="39" t="s">
        <v>35</v>
      </c>
      <c r="B121" s="39" t="s">
        <v>36</v>
      </c>
      <c r="C121" s="68">
        <v>22000000</v>
      </c>
      <c r="D121" s="10">
        <v>16696374.776688106</v>
      </c>
      <c r="E121" s="11">
        <v>5303625.2233118936</v>
      </c>
    </row>
    <row r="122" spans="1:5" x14ac:dyDescent="0.25">
      <c r="A122" s="39" t="s">
        <v>37</v>
      </c>
      <c r="B122" s="39" t="s">
        <v>38</v>
      </c>
      <c r="C122" s="68">
        <v>250000</v>
      </c>
      <c r="D122" s="10">
        <v>189731.53155327393</v>
      </c>
      <c r="E122" s="11">
        <v>60268.468446726067</v>
      </c>
    </row>
    <row r="123" spans="1:5" x14ac:dyDescent="0.25">
      <c r="A123" s="39" t="s">
        <v>39</v>
      </c>
      <c r="B123" s="39" t="s">
        <v>40</v>
      </c>
      <c r="C123" s="68">
        <v>300000</v>
      </c>
      <c r="D123" s="10">
        <v>227677.83786392873</v>
      </c>
      <c r="E123" s="11">
        <v>72322.162136071274</v>
      </c>
    </row>
    <row r="124" spans="1:5" ht="30" x14ac:dyDescent="0.25">
      <c r="A124" s="39" t="s">
        <v>41</v>
      </c>
      <c r="B124" s="39" t="s">
        <v>42</v>
      </c>
      <c r="C124" s="68">
        <v>150000</v>
      </c>
      <c r="D124" s="10">
        <v>113838.91893196436</v>
      </c>
      <c r="E124" s="11">
        <v>36161.081068035637</v>
      </c>
    </row>
    <row r="125" spans="1:5" x14ac:dyDescent="0.25">
      <c r="A125" s="39" t="s">
        <v>43</v>
      </c>
      <c r="B125" s="39" t="s">
        <v>44</v>
      </c>
      <c r="C125" s="68">
        <v>84500</v>
      </c>
      <c r="D125" s="10">
        <v>64129.257665006589</v>
      </c>
      <c r="E125" s="11">
        <v>20370.742334993411</v>
      </c>
    </row>
    <row r="126" spans="1:5" ht="30" x14ac:dyDescent="0.25">
      <c r="A126" s="39" t="s">
        <v>45</v>
      </c>
      <c r="B126" s="39" t="s">
        <v>46</v>
      </c>
      <c r="C126" s="68">
        <v>150000</v>
      </c>
      <c r="D126" s="10">
        <v>113838.91893196436</v>
      </c>
      <c r="E126" s="11">
        <v>36161.081068035637</v>
      </c>
    </row>
    <row r="127" spans="1:5" x14ac:dyDescent="0.25">
      <c r="A127" s="39" t="s">
        <v>47</v>
      </c>
      <c r="B127" s="39" t="s">
        <v>48</v>
      </c>
      <c r="C127" s="68">
        <v>100000</v>
      </c>
      <c r="D127" s="10">
        <v>75892.61262130957</v>
      </c>
      <c r="E127" s="11">
        <v>24107.387378690426</v>
      </c>
    </row>
    <row r="128" spans="1:5" x14ac:dyDescent="0.25">
      <c r="A128" s="39" t="s">
        <v>49</v>
      </c>
      <c r="B128" s="39" t="s">
        <v>50</v>
      </c>
      <c r="C128" s="68">
        <v>150000</v>
      </c>
      <c r="D128" s="10">
        <v>113838.91893196436</v>
      </c>
      <c r="E128" s="11">
        <v>36161.081068035637</v>
      </c>
    </row>
    <row r="129" spans="1:5" x14ac:dyDescent="0.25">
      <c r="A129" s="39" t="s">
        <v>51</v>
      </c>
      <c r="B129" s="39" t="s">
        <v>52</v>
      </c>
      <c r="C129" s="68">
        <v>350000</v>
      </c>
      <c r="D129" s="10">
        <v>265624.14417458349</v>
      </c>
      <c r="E129" s="11">
        <v>84375.855825416496</v>
      </c>
    </row>
    <row r="130" spans="1:5" x14ac:dyDescent="0.25">
      <c r="A130" s="39" t="s">
        <v>53</v>
      </c>
      <c r="B130" s="39" t="s">
        <v>54</v>
      </c>
      <c r="C130" s="68">
        <v>1150000</v>
      </c>
      <c r="D130" s="10">
        <v>872765.04514506005</v>
      </c>
      <c r="E130" s="11">
        <v>277234.95485493989</v>
      </c>
    </row>
    <row r="131" spans="1:5" x14ac:dyDescent="0.25">
      <c r="A131" s="39" t="s">
        <v>55</v>
      </c>
      <c r="B131" s="39" t="s">
        <v>56</v>
      </c>
      <c r="C131" s="68">
        <v>1350000</v>
      </c>
      <c r="D131" s="10">
        <v>1024550.2703876792</v>
      </c>
      <c r="E131" s="11">
        <v>325449.72961232072</v>
      </c>
    </row>
    <row r="132" spans="1:5" x14ac:dyDescent="0.25">
      <c r="A132" s="39" t="s">
        <v>57</v>
      </c>
      <c r="B132" s="39" t="s">
        <v>58</v>
      </c>
      <c r="C132" s="68">
        <v>140000</v>
      </c>
      <c r="D132" s="10">
        <v>106249.65766983341</v>
      </c>
      <c r="E132" s="11">
        <v>33750.342330166597</v>
      </c>
    </row>
    <row r="133" spans="1:5" x14ac:dyDescent="0.25">
      <c r="A133" s="39" t="s">
        <v>59</v>
      </c>
      <c r="B133" s="39" t="s">
        <v>60</v>
      </c>
      <c r="C133" s="68">
        <v>400000</v>
      </c>
      <c r="D133" s="10">
        <v>303570.45048523828</v>
      </c>
      <c r="E133" s="11">
        <v>96429.549514761704</v>
      </c>
    </row>
    <row r="134" spans="1:5" x14ac:dyDescent="0.25">
      <c r="A134" s="39" t="s">
        <v>61</v>
      </c>
      <c r="B134" s="39" t="s">
        <v>62</v>
      </c>
      <c r="C134" s="68">
        <v>250000</v>
      </c>
      <c r="D134" s="10">
        <v>189731.53155327393</v>
      </c>
      <c r="E134" s="11">
        <v>60268.468446726067</v>
      </c>
    </row>
    <row r="135" spans="1:5" x14ac:dyDescent="0.25">
      <c r="A135" s="39" t="s">
        <v>63</v>
      </c>
      <c r="B135" s="39" t="s">
        <v>64</v>
      </c>
      <c r="C135" s="68">
        <v>450000</v>
      </c>
      <c r="D135" s="10">
        <v>341516.75679589307</v>
      </c>
      <c r="E135" s="11">
        <v>108483.24320410691</v>
      </c>
    </row>
    <row r="136" spans="1:5" ht="30" x14ac:dyDescent="0.25">
      <c r="A136" s="39" t="s">
        <v>65</v>
      </c>
      <c r="B136" s="39" t="s">
        <v>66</v>
      </c>
      <c r="C136" s="68">
        <v>10000</v>
      </c>
      <c r="D136" s="10">
        <v>7589.2612621309572</v>
      </c>
      <c r="E136" s="11">
        <v>2410.7387378690428</v>
      </c>
    </row>
    <row r="137" spans="1:5" x14ac:dyDescent="0.25">
      <c r="A137" s="40" t="s">
        <v>67</v>
      </c>
      <c r="B137" s="39" t="s">
        <v>68</v>
      </c>
      <c r="C137" s="68">
        <v>5800000</v>
      </c>
      <c r="D137" s="10">
        <v>4401771.5320359552</v>
      </c>
      <c r="E137" s="11">
        <v>1398228.4679640448</v>
      </c>
    </row>
    <row r="138" spans="1:5" x14ac:dyDescent="0.25">
      <c r="A138" s="40" t="s">
        <v>69</v>
      </c>
      <c r="B138" s="39" t="s">
        <v>70</v>
      </c>
      <c r="C138" s="68">
        <v>10000000</v>
      </c>
      <c r="D138" s="10">
        <v>7589261.2621309571</v>
      </c>
      <c r="E138" s="11">
        <v>2410738.7378690424</v>
      </c>
    </row>
    <row r="139" spans="1:5" x14ac:dyDescent="0.25">
      <c r="A139" s="39" t="s">
        <v>71</v>
      </c>
      <c r="B139" s="39" t="s">
        <v>72</v>
      </c>
      <c r="C139" s="68">
        <v>500000</v>
      </c>
      <c r="D139" s="10">
        <v>379463.06310654787</v>
      </c>
      <c r="E139" s="11">
        <v>120536.93689345213</v>
      </c>
    </row>
    <row r="140" spans="1:5" x14ac:dyDescent="0.25">
      <c r="A140" s="39" t="s">
        <v>73</v>
      </c>
      <c r="B140" s="39" t="s">
        <v>74</v>
      </c>
      <c r="C140" s="68">
        <v>3800000</v>
      </c>
      <c r="D140" s="10">
        <v>2883919.279609764</v>
      </c>
      <c r="E140" s="11">
        <v>916080.72039023624</v>
      </c>
    </row>
    <row r="141" spans="1:5" x14ac:dyDescent="0.25">
      <c r="A141" s="39" t="s">
        <v>75</v>
      </c>
      <c r="B141" s="39" t="s">
        <v>76</v>
      </c>
      <c r="C141" s="68">
        <v>1195000</v>
      </c>
      <c r="D141" s="10">
        <v>906916.72082464944</v>
      </c>
      <c r="E141" s="11">
        <v>288083.27917535062</v>
      </c>
    </row>
    <row r="142" spans="1:5" x14ac:dyDescent="0.25">
      <c r="A142" s="39" t="s">
        <v>77</v>
      </c>
      <c r="B142" s="39" t="s">
        <v>78</v>
      </c>
      <c r="C142" s="68">
        <v>1200000</v>
      </c>
      <c r="D142" s="10">
        <v>910711.3514557149</v>
      </c>
      <c r="E142" s="11">
        <v>289288.6485442851</v>
      </c>
    </row>
    <row r="143" spans="1:5" x14ac:dyDescent="0.25">
      <c r="A143" s="39" t="s">
        <v>79</v>
      </c>
      <c r="B143" s="39" t="s">
        <v>80</v>
      </c>
      <c r="C143" s="68">
        <v>105000</v>
      </c>
      <c r="D143" s="10">
        <v>79687.243252375047</v>
      </c>
      <c r="E143" s="11">
        <v>25312.756747624946</v>
      </c>
    </row>
    <row r="144" spans="1:5" x14ac:dyDescent="0.25">
      <c r="A144" s="39" t="s">
        <v>81</v>
      </c>
      <c r="B144" s="39" t="s">
        <v>82</v>
      </c>
      <c r="C144" s="68">
        <v>1200000</v>
      </c>
      <c r="D144" s="10">
        <v>910711.3514557149</v>
      </c>
      <c r="E144" s="11">
        <v>289288.6485442851</v>
      </c>
    </row>
    <row r="145" spans="1:5" x14ac:dyDescent="0.25">
      <c r="A145" s="39" t="s">
        <v>83</v>
      </c>
      <c r="B145" s="39" t="s">
        <v>2091</v>
      </c>
      <c r="C145" s="68">
        <v>125000</v>
      </c>
      <c r="D145" s="10">
        <v>94865.765776636967</v>
      </c>
      <c r="E145" s="11">
        <v>30134.234223363033</v>
      </c>
    </row>
    <row r="146" spans="1:5" x14ac:dyDescent="0.25">
      <c r="A146" s="39" t="s">
        <v>84</v>
      </c>
      <c r="B146" s="39" t="s">
        <v>85</v>
      </c>
      <c r="C146" s="68">
        <v>125000</v>
      </c>
      <c r="D146" s="10">
        <v>94865.765776636967</v>
      </c>
      <c r="E146" s="11">
        <v>30134.234223363033</v>
      </c>
    </row>
    <row r="147" spans="1:5" x14ac:dyDescent="0.25">
      <c r="A147" s="39" t="s">
        <v>86</v>
      </c>
      <c r="B147" s="39" t="s">
        <v>87</v>
      </c>
      <c r="C147" s="68">
        <v>300000</v>
      </c>
      <c r="D147" s="10">
        <v>227677.83786392873</v>
      </c>
      <c r="E147" s="11">
        <v>72322.162136071274</v>
      </c>
    </row>
    <row r="148" spans="1:5" x14ac:dyDescent="0.25">
      <c r="A148" s="39" t="s">
        <v>88</v>
      </c>
      <c r="B148" s="39" t="s">
        <v>89</v>
      </c>
      <c r="C148" s="68">
        <v>450000</v>
      </c>
      <c r="D148" s="10">
        <v>341516.75679589307</v>
      </c>
      <c r="E148" s="11">
        <v>108483.24320410691</v>
      </c>
    </row>
    <row r="149" spans="1:5" x14ac:dyDescent="0.25">
      <c r="A149" s="39" t="s">
        <v>90</v>
      </c>
      <c r="B149" s="39" t="s">
        <v>91</v>
      </c>
      <c r="C149" s="68">
        <v>2208348</v>
      </c>
      <c r="D149" s="10">
        <v>1675972.9929704375</v>
      </c>
      <c r="E149" s="11">
        <v>532375.00702956249</v>
      </c>
    </row>
    <row r="150" spans="1:5" x14ac:dyDescent="0.25">
      <c r="A150" s="39" t="s">
        <v>92</v>
      </c>
      <c r="B150" s="39" t="s">
        <v>93</v>
      </c>
      <c r="C150" s="68">
        <v>600000</v>
      </c>
      <c r="D150" s="10">
        <v>455355.67572785745</v>
      </c>
      <c r="E150" s="11">
        <v>144644.32427214255</v>
      </c>
    </row>
    <row r="151" spans="1:5" x14ac:dyDescent="0.25">
      <c r="A151" s="39" t="s">
        <v>94</v>
      </c>
      <c r="B151" s="39" t="s">
        <v>95</v>
      </c>
      <c r="C151" s="68">
        <v>340000</v>
      </c>
      <c r="D151" s="10">
        <v>258034.88291245257</v>
      </c>
      <c r="E151" s="11">
        <v>81965.117087547449</v>
      </c>
    </row>
    <row r="152" spans="1:5" x14ac:dyDescent="0.25">
      <c r="A152" s="39" t="s">
        <v>96</v>
      </c>
      <c r="B152" s="39" t="s">
        <v>97</v>
      </c>
      <c r="C152" s="68">
        <v>3808077.0000000298</v>
      </c>
      <c r="D152" s="10">
        <v>2890049.1259312094</v>
      </c>
      <c r="E152" s="11">
        <v>918027.87406882015</v>
      </c>
    </row>
    <row r="159" spans="1:5" x14ac:dyDescent="0.25">
      <c r="A159" s="131" t="s">
        <v>7</v>
      </c>
      <c r="B159" s="131"/>
    </row>
    <row r="160" spans="1:5" x14ac:dyDescent="0.25">
      <c r="A160" s="39" t="s">
        <v>15</v>
      </c>
      <c r="B160" s="39" t="s">
        <v>16</v>
      </c>
      <c r="C160" s="68"/>
    </row>
    <row r="161" spans="1:3" x14ac:dyDescent="0.25">
      <c r="A161" s="39" t="s">
        <v>21</v>
      </c>
      <c r="B161" s="39" t="s">
        <v>22</v>
      </c>
      <c r="C161" s="68"/>
    </row>
    <row r="162" spans="1:3" x14ac:dyDescent="0.25">
      <c r="A162" s="39" t="s">
        <v>513</v>
      </c>
      <c r="B162" s="39" t="s">
        <v>529</v>
      </c>
      <c r="C162" s="68"/>
    </row>
    <row r="163" spans="1:3" x14ac:dyDescent="0.25">
      <c r="A163" s="39" t="s">
        <v>17</v>
      </c>
      <c r="B163" s="39" t="s">
        <v>18</v>
      </c>
      <c r="C163" s="68"/>
    </row>
    <row r="164" spans="1:3" x14ac:dyDescent="0.25">
      <c r="A164" s="39" t="s">
        <v>19</v>
      </c>
      <c r="B164" s="39" t="s">
        <v>20</v>
      </c>
      <c r="C164" s="68"/>
    </row>
    <row r="165" spans="1:3" x14ac:dyDescent="0.25">
      <c r="A165" s="39" t="s">
        <v>23</v>
      </c>
      <c r="B165" s="39" t="s">
        <v>24</v>
      </c>
      <c r="C165" s="68"/>
    </row>
    <row r="166" spans="1:3" x14ac:dyDescent="0.25">
      <c r="A166" s="39" t="s">
        <v>94</v>
      </c>
      <c r="B166" s="39" t="s">
        <v>95</v>
      </c>
      <c r="C166" s="68"/>
    </row>
    <row r="167" spans="1:3" x14ac:dyDescent="0.25">
      <c r="A167" s="39" t="s">
        <v>25</v>
      </c>
      <c r="B167" s="39" t="s">
        <v>26</v>
      </c>
      <c r="C167" s="68"/>
    </row>
    <row r="168" spans="1:3" x14ac:dyDescent="0.25">
      <c r="A168" s="39" t="s">
        <v>27</v>
      </c>
      <c r="B168" s="39" t="s">
        <v>28</v>
      </c>
      <c r="C168" s="68"/>
    </row>
    <row r="169" spans="1:3" x14ac:dyDescent="0.25">
      <c r="A169" s="39" t="s">
        <v>31</v>
      </c>
      <c r="B169" s="39" t="s">
        <v>32</v>
      </c>
      <c r="C169" s="68"/>
    </row>
    <row r="170" spans="1:3" x14ac:dyDescent="0.25">
      <c r="A170" s="39" t="s">
        <v>33</v>
      </c>
      <c r="B170" s="39" t="s">
        <v>34</v>
      </c>
      <c r="C170" s="68"/>
    </row>
    <row r="171" spans="1:3" x14ac:dyDescent="0.25">
      <c r="A171" s="39" t="s">
        <v>35</v>
      </c>
      <c r="B171" s="39" t="s">
        <v>36</v>
      </c>
      <c r="C171" s="68"/>
    </row>
    <row r="172" spans="1:3" x14ac:dyDescent="0.25">
      <c r="A172" s="39" t="s">
        <v>37</v>
      </c>
      <c r="B172" s="39" t="s">
        <v>38</v>
      </c>
      <c r="C172" s="68"/>
    </row>
    <row r="173" spans="1:3" x14ac:dyDescent="0.25">
      <c r="A173" s="39" t="s">
        <v>202</v>
      </c>
      <c r="B173" s="39" t="s">
        <v>206</v>
      </c>
      <c r="C173" s="68"/>
    </row>
    <row r="174" spans="1:3" x14ac:dyDescent="0.25">
      <c r="A174" s="39" t="s">
        <v>205</v>
      </c>
      <c r="B174" s="39" t="s">
        <v>207</v>
      </c>
      <c r="C174" s="68"/>
    </row>
    <row r="175" spans="1:3" x14ac:dyDescent="0.25">
      <c r="A175" s="39" t="s">
        <v>39</v>
      </c>
      <c r="B175" s="39" t="s">
        <v>40</v>
      </c>
      <c r="C175" s="68"/>
    </row>
    <row r="176" spans="1:3" x14ac:dyDescent="0.25">
      <c r="A176" s="39" t="s">
        <v>29</v>
      </c>
      <c r="B176" s="39" t="s">
        <v>30</v>
      </c>
      <c r="C176" s="68"/>
    </row>
    <row r="177" spans="1:3" ht="30" x14ac:dyDescent="0.25">
      <c r="A177" s="39" t="s">
        <v>41</v>
      </c>
      <c r="B177" s="39" t="s">
        <v>42</v>
      </c>
      <c r="C177" s="68"/>
    </row>
    <row r="178" spans="1:3" x14ac:dyDescent="0.25">
      <c r="A178" s="39" t="s">
        <v>43</v>
      </c>
      <c r="B178" s="39" t="s">
        <v>44</v>
      </c>
      <c r="C178" s="68"/>
    </row>
    <row r="179" spans="1:3" x14ac:dyDescent="0.25">
      <c r="A179" s="39" t="s">
        <v>519</v>
      </c>
      <c r="B179" s="39" t="s">
        <v>516</v>
      </c>
      <c r="C179" s="68"/>
    </row>
    <row r="180" spans="1:3" x14ac:dyDescent="0.25">
      <c r="A180" s="39" t="s">
        <v>511</v>
      </c>
      <c r="B180" s="39" t="s">
        <v>530</v>
      </c>
      <c r="C180" s="68"/>
    </row>
    <row r="181" spans="1:3" ht="30" x14ac:dyDescent="0.25">
      <c r="A181" s="39" t="s">
        <v>45</v>
      </c>
      <c r="B181" s="39" t="s">
        <v>46</v>
      </c>
      <c r="C181" s="68"/>
    </row>
    <row r="182" spans="1:3" x14ac:dyDescent="0.25">
      <c r="A182" s="39" t="s">
        <v>47</v>
      </c>
      <c r="B182" s="39" t="s">
        <v>48</v>
      </c>
      <c r="C182" s="68"/>
    </row>
    <row r="183" spans="1:3" x14ac:dyDescent="0.25">
      <c r="A183" s="39" t="s">
        <v>520</v>
      </c>
      <c r="B183" s="39" t="s">
        <v>517</v>
      </c>
      <c r="C183" s="68"/>
    </row>
    <row r="184" spans="1:3" x14ac:dyDescent="0.25">
      <c r="A184" s="39" t="s">
        <v>49</v>
      </c>
      <c r="B184" s="39" t="s">
        <v>50</v>
      </c>
      <c r="C184" s="68"/>
    </row>
    <row r="185" spans="1:3" x14ac:dyDescent="0.25">
      <c r="A185" s="39" t="s">
        <v>51</v>
      </c>
      <c r="B185" s="39" t="s">
        <v>52</v>
      </c>
      <c r="C185" s="68"/>
    </row>
    <row r="186" spans="1:3" x14ac:dyDescent="0.25">
      <c r="A186" s="39" t="s">
        <v>521</v>
      </c>
      <c r="B186" s="39" t="s">
        <v>518</v>
      </c>
      <c r="C186" s="68"/>
    </row>
    <row r="187" spans="1:3" x14ac:dyDescent="0.25">
      <c r="A187" s="39" t="s">
        <v>53</v>
      </c>
      <c r="B187" s="39" t="s">
        <v>54</v>
      </c>
      <c r="C187" s="68"/>
    </row>
    <row r="188" spans="1:3" x14ac:dyDescent="0.25">
      <c r="A188" s="39" t="s">
        <v>522</v>
      </c>
      <c r="B188" s="39" t="s">
        <v>523</v>
      </c>
      <c r="C188" s="68"/>
    </row>
    <row r="189" spans="1:3" x14ac:dyDescent="0.25">
      <c r="A189" s="39" t="s">
        <v>55</v>
      </c>
      <c r="B189" s="39" t="s">
        <v>56</v>
      </c>
      <c r="C189" s="68"/>
    </row>
    <row r="190" spans="1:3" x14ac:dyDescent="0.25">
      <c r="A190" s="39" t="s">
        <v>57</v>
      </c>
      <c r="B190" s="39" t="s">
        <v>58</v>
      </c>
      <c r="C190" s="68"/>
    </row>
    <row r="191" spans="1:3" x14ac:dyDescent="0.25">
      <c r="A191" s="39" t="s">
        <v>59</v>
      </c>
      <c r="B191" s="39" t="s">
        <v>60</v>
      </c>
      <c r="C191" s="68"/>
    </row>
    <row r="192" spans="1:3" x14ac:dyDescent="0.25">
      <c r="A192" s="39" t="s">
        <v>515</v>
      </c>
      <c r="B192" s="39" t="s">
        <v>524</v>
      </c>
      <c r="C192" s="68"/>
    </row>
    <row r="193" spans="1:3" x14ac:dyDescent="0.25">
      <c r="A193" s="39" t="s">
        <v>61</v>
      </c>
      <c r="B193" s="39" t="s">
        <v>62</v>
      </c>
      <c r="C193" s="68"/>
    </row>
    <row r="194" spans="1:3" x14ac:dyDescent="0.25">
      <c r="A194" s="39" t="s">
        <v>63</v>
      </c>
      <c r="B194" s="39" t="s">
        <v>64</v>
      </c>
      <c r="C194" s="68"/>
    </row>
    <row r="195" spans="1:3" ht="30" x14ac:dyDescent="0.25">
      <c r="A195" s="39" t="s">
        <v>65</v>
      </c>
      <c r="B195" s="39" t="s">
        <v>66</v>
      </c>
      <c r="C195" s="68"/>
    </row>
    <row r="196" spans="1:3" x14ac:dyDescent="0.25">
      <c r="A196" s="39" t="s">
        <v>69</v>
      </c>
      <c r="B196" s="39" t="s">
        <v>70</v>
      </c>
      <c r="C196" s="68"/>
    </row>
    <row r="197" spans="1:3" x14ac:dyDescent="0.25">
      <c r="A197" s="39" t="s">
        <v>67</v>
      </c>
      <c r="B197" s="39" t="s">
        <v>68</v>
      </c>
      <c r="C197" s="68"/>
    </row>
    <row r="198" spans="1:3" x14ac:dyDescent="0.25">
      <c r="A198" s="39" t="s">
        <v>525</v>
      </c>
      <c r="B198" s="39" t="s">
        <v>526</v>
      </c>
      <c r="C198" s="68"/>
    </row>
    <row r="199" spans="1:3" x14ac:dyDescent="0.25">
      <c r="A199" s="39" t="s">
        <v>71</v>
      </c>
      <c r="B199" s="39" t="s">
        <v>72</v>
      </c>
      <c r="C199" s="68"/>
    </row>
    <row r="200" spans="1:3" x14ac:dyDescent="0.25">
      <c r="A200" s="39" t="s">
        <v>73</v>
      </c>
      <c r="B200" s="39" t="s">
        <v>74</v>
      </c>
      <c r="C200" s="68"/>
    </row>
    <row r="201" spans="1:3" x14ac:dyDescent="0.25">
      <c r="A201" s="39" t="s">
        <v>527</v>
      </c>
      <c r="B201" s="39" t="s">
        <v>528</v>
      </c>
      <c r="C201" s="68"/>
    </row>
    <row r="202" spans="1:3" x14ac:dyDescent="0.25">
      <c r="A202" s="39" t="s">
        <v>75</v>
      </c>
      <c r="B202" s="39" t="s">
        <v>76</v>
      </c>
      <c r="C202" s="68"/>
    </row>
    <row r="203" spans="1:3" x14ac:dyDescent="0.25">
      <c r="A203" s="39" t="s">
        <v>77</v>
      </c>
      <c r="B203" s="39" t="s">
        <v>78</v>
      </c>
      <c r="C203" s="68"/>
    </row>
    <row r="204" spans="1:3" x14ac:dyDescent="0.25">
      <c r="A204" s="39" t="s">
        <v>203</v>
      </c>
      <c r="B204" s="39" t="s">
        <v>204</v>
      </c>
      <c r="C204" s="68"/>
    </row>
    <row r="205" spans="1:3" x14ac:dyDescent="0.25">
      <c r="A205" s="39" t="s">
        <v>79</v>
      </c>
      <c r="B205" s="39" t="s">
        <v>80</v>
      </c>
      <c r="C205" s="68"/>
    </row>
    <row r="206" spans="1:3" x14ac:dyDescent="0.25">
      <c r="A206" s="39" t="s">
        <v>81</v>
      </c>
      <c r="B206" s="39" t="s">
        <v>2092</v>
      </c>
      <c r="C206" s="68"/>
    </row>
    <row r="207" spans="1:3" x14ac:dyDescent="0.25">
      <c r="A207" s="39" t="s">
        <v>514</v>
      </c>
      <c r="B207" s="39" t="s">
        <v>532</v>
      </c>
      <c r="C207" s="68"/>
    </row>
    <row r="208" spans="1:3" x14ac:dyDescent="0.25">
      <c r="A208" s="39" t="s">
        <v>531</v>
      </c>
      <c r="B208" s="39" t="s">
        <v>533</v>
      </c>
      <c r="C208" s="68"/>
    </row>
    <row r="209" spans="1:5" x14ac:dyDescent="0.25">
      <c r="A209" s="39" t="s">
        <v>83</v>
      </c>
      <c r="B209" s="39" t="s">
        <v>2091</v>
      </c>
      <c r="C209" s="68"/>
    </row>
    <row r="210" spans="1:5" x14ac:dyDescent="0.25">
      <c r="A210" s="39" t="s">
        <v>84</v>
      </c>
      <c r="B210" s="39" t="s">
        <v>85</v>
      </c>
      <c r="C210" s="68"/>
    </row>
    <row r="211" spans="1:5" x14ac:dyDescent="0.25">
      <c r="A211" s="39" t="s">
        <v>88</v>
      </c>
      <c r="B211" s="39" t="s">
        <v>89</v>
      </c>
      <c r="C211" s="68"/>
    </row>
    <row r="212" spans="1:5" x14ac:dyDescent="0.25">
      <c r="A212" s="39" t="s">
        <v>90</v>
      </c>
      <c r="B212" s="39" t="s">
        <v>91</v>
      </c>
      <c r="C212" s="68"/>
    </row>
    <row r="213" spans="1:5" x14ac:dyDescent="0.25">
      <c r="A213" s="39" t="s">
        <v>92</v>
      </c>
      <c r="B213" s="39" t="s">
        <v>93</v>
      </c>
      <c r="C213" s="68"/>
    </row>
    <row r="214" spans="1:5" x14ac:dyDescent="0.25">
      <c r="A214" s="39" t="s">
        <v>86</v>
      </c>
      <c r="B214" s="39" t="s">
        <v>87</v>
      </c>
      <c r="C214" s="68"/>
    </row>
    <row r="215" spans="1:5" x14ac:dyDescent="0.25">
      <c r="A215" s="39" t="s">
        <v>96</v>
      </c>
      <c r="B215" s="39" t="s">
        <v>97</v>
      </c>
      <c r="C215" s="68">
        <v>13812259</v>
      </c>
    </row>
    <row r="216" spans="1:5" x14ac:dyDescent="0.25">
      <c r="B216" s="39" t="s">
        <v>98</v>
      </c>
      <c r="C216" s="68">
        <f>'Origem dos recursos'!B11</f>
        <v>14683753</v>
      </c>
    </row>
    <row r="221" spans="1:5" x14ac:dyDescent="0.25">
      <c r="A221">
        <v>3</v>
      </c>
      <c r="B221" t="s">
        <v>183</v>
      </c>
    </row>
    <row r="222" spans="1:5" x14ac:dyDescent="0.25">
      <c r="A222">
        <v>4</v>
      </c>
      <c r="B222" t="s">
        <v>184</v>
      </c>
    </row>
    <row r="223" spans="1:5" x14ac:dyDescent="0.25">
      <c r="A223" s="50" t="s">
        <v>186</v>
      </c>
      <c r="B223" s="50"/>
      <c r="C223" s="50"/>
      <c r="D223" s="50"/>
      <c r="E223" s="50"/>
    </row>
    <row r="224" spans="1:5" x14ac:dyDescent="0.25">
      <c r="A224" s="52" t="s">
        <v>187</v>
      </c>
      <c r="B224" s="45" t="s">
        <v>175</v>
      </c>
      <c r="C224" s="46">
        <v>3190</v>
      </c>
      <c r="D224" s="47" t="s">
        <v>177</v>
      </c>
      <c r="E224" t="s">
        <v>185</v>
      </c>
    </row>
    <row r="225" spans="1:5" x14ac:dyDescent="0.25">
      <c r="A225" s="52" t="s">
        <v>142</v>
      </c>
      <c r="B225" s="45" t="s">
        <v>176</v>
      </c>
      <c r="C225" s="46">
        <v>3191</v>
      </c>
      <c r="D225" s="47" t="s">
        <v>178</v>
      </c>
      <c r="E225" t="s">
        <v>185</v>
      </c>
    </row>
    <row r="226" spans="1:5" x14ac:dyDescent="0.25">
      <c r="A226" s="52" t="s">
        <v>188</v>
      </c>
      <c r="B226" s="45" t="s">
        <v>176</v>
      </c>
      <c r="C226" s="46">
        <v>3190</v>
      </c>
      <c r="D226" s="47" t="s">
        <v>179</v>
      </c>
      <c r="E226" t="s">
        <v>185</v>
      </c>
    </row>
    <row r="227" spans="1:5" x14ac:dyDescent="0.25">
      <c r="A227" s="52" t="s">
        <v>189</v>
      </c>
      <c r="B227" s="45" t="s">
        <v>176</v>
      </c>
      <c r="C227" s="46">
        <v>3390</v>
      </c>
      <c r="D227" s="47" t="s">
        <v>180</v>
      </c>
      <c r="E227" t="s">
        <v>185</v>
      </c>
    </row>
    <row r="228" spans="1:5" x14ac:dyDescent="0.25">
      <c r="A228" s="52" t="s">
        <v>190</v>
      </c>
      <c r="B228" s="45" t="s">
        <v>176</v>
      </c>
      <c r="C228" s="46">
        <v>3390</v>
      </c>
      <c r="D228" s="47" t="s">
        <v>180</v>
      </c>
      <c r="E228" t="s">
        <v>185</v>
      </c>
    </row>
    <row r="229" spans="1:5" x14ac:dyDescent="0.25">
      <c r="A229" s="53" t="s">
        <v>191</v>
      </c>
      <c r="B229" s="48" t="s">
        <v>176</v>
      </c>
      <c r="C229" s="49">
        <v>3190</v>
      </c>
      <c r="D229" s="47" t="s">
        <v>181</v>
      </c>
      <c r="E229" t="s">
        <v>185</v>
      </c>
    </row>
    <row r="230" spans="1:5" x14ac:dyDescent="0.25">
      <c r="A230" s="53" t="s">
        <v>192</v>
      </c>
      <c r="B230" s="48" t="s">
        <v>176</v>
      </c>
      <c r="C230" s="49">
        <v>3390</v>
      </c>
      <c r="D230" s="47" t="s">
        <v>180</v>
      </c>
      <c r="E230" t="s">
        <v>185</v>
      </c>
    </row>
    <row r="231" spans="1:5" x14ac:dyDescent="0.25">
      <c r="A231" s="53" t="s">
        <v>193</v>
      </c>
      <c r="B231" s="48" t="s">
        <v>176</v>
      </c>
      <c r="C231" s="49">
        <v>3390</v>
      </c>
      <c r="D231" s="47" t="s">
        <v>182</v>
      </c>
      <c r="E231" t="s">
        <v>185</v>
      </c>
    </row>
    <row r="232" spans="1:5" x14ac:dyDescent="0.25">
      <c r="A232" s="53" t="s">
        <v>194</v>
      </c>
      <c r="B232" s="48" t="s">
        <v>176</v>
      </c>
      <c r="C232" s="49">
        <v>3390</v>
      </c>
      <c r="D232" s="47" t="s">
        <v>180</v>
      </c>
      <c r="E232" t="s">
        <v>185</v>
      </c>
    </row>
    <row r="233" spans="1:5" x14ac:dyDescent="0.25">
      <c r="A233" s="53" t="s">
        <v>188</v>
      </c>
      <c r="B233" s="48" t="s">
        <v>176</v>
      </c>
      <c r="C233" s="49">
        <v>3191</v>
      </c>
      <c r="D233" s="47" t="s">
        <v>179</v>
      </c>
      <c r="E233" t="s">
        <v>185</v>
      </c>
    </row>
    <row r="236" spans="1:5" x14ac:dyDescent="0.25">
      <c r="A236" s="54" t="s">
        <v>199</v>
      </c>
      <c r="B236" s="54" t="s">
        <v>218</v>
      </c>
      <c r="C236" s="54" t="s">
        <v>1913</v>
      </c>
    </row>
    <row r="237" spans="1:5" x14ac:dyDescent="0.25">
      <c r="A237" s="54" t="s">
        <v>198</v>
      </c>
      <c r="B237" s="54" t="s">
        <v>565</v>
      </c>
      <c r="C237" s="54" t="s">
        <v>1888</v>
      </c>
    </row>
  </sheetData>
  <sortState ref="A2:B59">
    <sortCondition ref="A2:A58"/>
  </sortState>
  <mergeCells count="2">
    <mergeCell ref="A64:C64"/>
    <mergeCell ref="A159:B15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F23" sqref="F23"/>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customWidth="1"/>
    <col min="11" max="11" width="14.28515625" customWidth="1"/>
    <col min="12" max="12" width="11.5703125" bestFit="1" customWidth="1"/>
  </cols>
  <sheetData>
    <row r="1" spans="1:11" ht="62.25" customHeight="1" x14ac:dyDescent="0.25">
      <c r="A1" s="131" t="s">
        <v>7</v>
      </c>
      <c r="B1" s="131"/>
      <c r="C1" s="1" t="s">
        <v>8</v>
      </c>
      <c r="D1" s="1" t="s">
        <v>9</v>
      </c>
      <c r="E1" s="1" t="s">
        <v>10</v>
      </c>
      <c r="F1" s="2" t="s">
        <v>2343</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ht="14.45" x14ac:dyDescent="0.3">
      <c r="A3" s="12" t="s">
        <v>17</v>
      </c>
      <c r="B3" s="12" t="s">
        <v>18</v>
      </c>
      <c r="C3" s="13">
        <v>60000</v>
      </c>
      <c r="D3" s="14">
        <v>60416.780000000028</v>
      </c>
      <c r="E3" s="15">
        <v>108920</v>
      </c>
      <c r="F3" s="16">
        <v>100000</v>
      </c>
      <c r="G3" s="17"/>
      <c r="H3" s="9">
        <v>100000</v>
      </c>
      <c r="J3" s="10">
        <v>75892.61262130957</v>
      </c>
      <c r="K3" s="11">
        <v>24107.387378690426</v>
      </c>
    </row>
    <row r="4" spans="1:11" ht="14.45" x14ac:dyDescent="0.3">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ht="14.45" x14ac:dyDescent="0.3">
      <c r="A6" s="12" t="s">
        <v>23</v>
      </c>
      <c r="B6" s="12" t="s">
        <v>24</v>
      </c>
      <c r="C6" s="13">
        <v>2340</v>
      </c>
      <c r="D6" s="14">
        <v>0</v>
      </c>
      <c r="E6" s="15">
        <v>2340</v>
      </c>
      <c r="F6" s="16">
        <v>2340</v>
      </c>
      <c r="G6" s="17"/>
      <c r="H6" s="9">
        <v>2340</v>
      </c>
      <c r="J6" s="10">
        <v>1775.8871353386439</v>
      </c>
      <c r="K6" s="11">
        <v>564.11286466135596</v>
      </c>
    </row>
    <row r="7" spans="1:11" ht="14.45" x14ac:dyDescent="0.3">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ht="14.45" x14ac:dyDescent="0.3">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ht="14.45" x14ac:dyDescent="0.3">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ht="14.45" x14ac:dyDescent="0.3">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ht="14.45" x14ac:dyDescent="0.3">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ht="14.45" x14ac:dyDescent="0.3">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ht="14.45" x14ac:dyDescent="0.3">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2091</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32" t="s">
        <v>98</v>
      </c>
      <c r="B44" s="132"/>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password="BD64" sheet="1" objects="1" scenarios="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E1" workbookViewId="0">
      <selection activeCell="G5" sqref="G5"/>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2084</v>
      </c>
      <c r="B1" s="61" t="s">
        <v>2085</v>
      </c>
      <c r="C1" s="62" t="s">
        <v>2086</v>
      </c>
      <c r="D1" s="61" t="s">
        <v>2087</v>
      </c>
      <c r="E1" s="63" t="s">
        <v>2337</v>
      </c>
      <c r="F1" s="63" t="s">
        <v>2088</v>
      </c>
      <c r="G1" s="61" t="s">
        <v>2089</v>
      </c>
    </row>
    <row r="2" spans="1:7" x14ac:dyDescent="0.25">
      <c r="C2" s="72" t="s">
        <v>2349</v>
      </c>
      <c r="D2" s="72" t="s">
        <v>2348</v>
      </c>
      <c r="E2" s="72" t="s">
        <v>184</v>
      </c>
      <c r="G2" s="73">
        <v>6875.24</v>
      </c>
    </row>
    <row r="3" spans="1:7" x14ac:dyDescent="0.25">
      <c r="C3" s="72" t="s">
        <v>2349</v>
      </c>
      <c r="D3" s="72" t="s">
        <v>2362</v>
      </c>
      <c r="E3" s="72" t="s">
        <v>184</v>
      </c>
      <c r="G3" s="73">
        <v>1850</v>
      </c>
    </row>
    <row r="4" spans="1:7" x14ac:dyDescent="0.25">
      <c r="B4" s="71">
        <v>44967</v>
      </c>
      <c r="C4" s="72" t="s">
        <v>2380</v>
      </c>
      <c r="D4" s="72" t="s">
        <v>2348</v>
      </c>
      <c r="E4" s="72" t="s">
        <v>183</v>
      </c>
      <c r="G4" s="73">
        <v>2000</v>
      </c>
    </row>
    <row r="5" spans="1:7" x14ac:dyDescent="0.25">
      <c r="C5" s="72" t="s">
        <v>2349</v>
      </c>
      <c r="D5" s="72" t="s">
        <v>2350</v>
      </c>
      <c r="E5" s="72" t="s">
        <v>184</v>
      </c>
      <c r="G5" s="73">
        <v>194263.24</v>
      </c>
    </row>
    <row r="6" spans="1:7" x14ac:dyDescent="0.25">
      <c r="C6" s="72" t="s">
        <v>2349</v>
      </c>
      <c r="D6" s="72" t="s">
        <v>2378</v>
      </c>
      <c r="E6" s="72" t="s">
        <v>184</v>
      </c>
      <c r="G6" s="73">
        <v>179146.63</v>
      </c>
    </row>
    <row r="7" spans="1:7" x14ac:dyDescent="0.25">
      <c r="C7" s="72"/>
      <c r="D7" s="72"/>
      <c r="E7" s="72"/>
      <c r="G7" s="73"/>
    </row>
    <row r="8" spans="1:7" x14ac:dyDescent="0.25">
      <c r="C8" s="72"/>
      <c r="D8" s="72"/>
      <c r="E8" s="72"/>
      <c r="G8" s="73"/>
    </row>
    <row r="9" spans="1:7" x14ac:dyDescent="0.25">
      <c r="C9" s="72"/>
      <c r="D9" s="72"/>
      <c r="E9" s="72"/>
      <c r="G9" s="73"/>
    </row>
    <row r="10" spans="1:7" x14ac:dyDescent="0.25">
      <c r="C10" s="72"/>
      <c r="D10" s="72"/>
      <c r="E10" s="72"/>
      <c r="G10" s="73"/>
    </row>
    <row r="11" spans="1:7" x14ac:dyDescent="0.25">
      <c r="C11" s="72"/>
      <c r="D11" s="72"/>
      <c r="E11" s="72"/>
      <c r="G11" s="73"/>
    </row>
    <row r="12" spans="1:7" x14ac:dyDescent="0.25">
      <c r="C12" s="72"/>
      <c r="D12" s="72"/>
      <c r="E12" s="72"/>
      <c r="G12" s="73"/>
    </row>
    <row r="13" spans="1:7" x14ac:dyDescent="0.25">
      <c r="C13" s="72"/>
      <c r="D13" s="72"/>
      <c r="E13" s="72"/>
      <c r="G13" s="73"/>
    </row>
    <row r="14" spans="1:7" x14ac:dyDescent="0.25">
      <c r="C14" s="72"/>
      <c r="D14" s="72"/>
      <c r="E14" s="72"/>
      <c r="G14" s="73"/>
    </row>
    <row r="15" spans="1:7" x14ac:dyDescent="0.25">
      <c r="C15" s="72"/>
      <c r="D15" s="72"/>
      <c r="E15" s="72"/>
      <c r="G15" s="73"/>
    </row>
    <row r="16" spans="1:7" x14ac:dyDescent="0.25">
      <c r="C16" s="72"/>
      <c r="D16" s="72"/>
      <c r="E16" s="72"/>
      <c r="G16" s="73"/>
    </row>
    <row r="17" spans="3:7" x14ac:dyDescent="0.25">
      <c r="C17" s="72"/>
      <c r="D17" s="72"/>
      <c r="E17" s="72"/>
      <c r="G17" s="73"/>
    </row>
    <row r="18" spans="3:7" x14ac:dyDescent="0.25">
      <c r="C18" s="72"/>
      <c r="D18" s="72"/>
      <c r="E18" s="72"/>
      <c r="G18" s="73"/>
    </row>
    <row r="19" spans="3:7" x14ac:dyDescent="0.25">
      <c r="C19" s="72"/>
      <c r="D19" s="72"/>
      <c r="E19" s="72"/>
      <c r="G19" s="73"/>
    </row>
    <row r="20" spans="3:7" x14ac:dyDescent="0.25">
      <c r="C20" s="72"/>
      <c r="D20" s="72"/>
      <c r="E20" s="72"/>
      <c r="G20" s="73"/>
    </row>
    <row r="21" spans="3:7" x14ac:dyDescent="0.25">
      <c r="C21" s="72"/>
      <c r="D21" s="72"/>
      <c r="E21" s="72"/>
      <c r="G21" s="73"/>
    </row>
    <row r="22" spans="3:7" x14ac:dyDescent="0.25">
      <c r="C22" s="72"/>
      <c r="D22" s="72"/>
      <c r="E22" s="72"/>
      <c r="G22" s="73"/>
    </row>
    <row r="23" spans="3:7" x14ac:dyDescent="0.25">
      <c r="C23" s="72"/>
      <c r="D23" s="72"/>
      <c r="E23" s="72"/>
      <c r="G23" s="73"/>
    </row>
    <row r="24" spans="3:7" x14ac:dyDescent="0.25">
      <c r="C24" s="72"/>
      <c r="D24" s="72"/>
      <c r="E24" s="72"/>
      <c r="G24" s="73"/>
    </row>
    <row r="25" spans="3:7" x14ac:dyDescent="0.25">
      <c r="C25" s="72"/>
      <c r="D25" s="72"/>
      <c r="E25" s="72"/>
      <c r="G25" s="73"/>
    </row>
    <row r="26" spans="3:7" x14ac:dyDescent="0.25">
      <c r="C26" s="72"/>
      <c r="D26" s="72"/>
      <c r="E26" s="72"/>
      <c r="G26" s="73"/>
    </row>
    <row r="27" spans="3:7" x14ac:dyDescent="0.25">
      <c r="C27" s="72"/>
      <c r="D27" s="72"/>
      <c r="E27" s="72"/>
      <c r="G27" s="73"/>
    </row>
    <row r="28" spans="3:7" x14ac:dyDescent="0.25">
      <c r="C28" s="72"/>
      <c r="D28" s="72"/>
      <c r="E28" s="72"/>
      <c r="G28" s="73"/>
    </row>
    <row r="29" spans="3:7" x14ac:dyDescent="0.25">
      <c r="C29" s="72"/>
      <c r="D29" s="72"/>
      <c r="E29" s="72"/>
      <c r="G29" s="73"/>
    </row>
    <row r="30" spans="3:7" x14ac:dyDescent="0.25">
      <c r="C30" s="72"/>
      <c r="D30" s="72"/>
      <c r="E30" s="72"/>
      <c r="G30" s="73"/>
    </row>
    <row r="31" spans="3:7" x14ac:dyDescent="0.25">
      <c r="C31" s="72"/>
      <c r="D31" s="72"/>
      <c r="E31" s="72"/>
      <c r="G31" s="73"/>
    </row>
    <row r="32" spans="3:7" x14ac:dyDescent="0.25">
      <c r="C32" s="72"/>
      <c r="D32" s="72"/>
      <c r="E32" s="72"/>
      <c r="G32" s="73"/>
    </row>
    <row r="33" spans="3:7" x14ac:dyDescent="0.25">
      <c r="C33" s="72"/>
      <c r="D33" s="72"/>
      <c r="E33" s="72"/>
      <c r="G33" s="73"/>
    </row>
    <row r="34" spans="3:7" x14ac:dyDescent="0.25">
      <c r="C34" s="72"/>
      <c r="D34" s="72"/>
      <c r="E34" s="72"/>
      <c r="G34" s="73"/>
    </row>
    <row r="35" spans="3:7" x14ac:dyDescent="0.25">
      <c r="C35" s="72"/>
      <c r="D35" s="72"/>
      <c r="E35" s="72"/>
      <c r="G35" s="73"/>
    </row>
    <row r="36" spans="3:7" x14ac:dyDescent="0.25">
      <c r="C36" s="72"/>
      <c r="D36" s="72"/>
      <c r="E36" s="72"/>
      <c r="G36" s="73"/>
    </row>
    <row r="37" spans="3:7" x14ac:dyDescent="0.25">
      <c r="C37" s="72"/>
      <c r="D37" s="72"/>
      <c r="E37" s="72"/>
      <c r="G37" s="73"/>
    </row>
    <row r="38" spans="3:7" x14ac:dyDescent="0.25">
      <c r="C38" s="72"/>
      <c r="D38" s="72"/>
      <c r="E38" s="72"/>
      <c r="G38" s="73"/>
    </row>
    <row r="39" spans="3:7" x14ac:dyDescent="0.25">
      <c r="C39" s="72"/>
      <c r="D39" s="72"/>
      <c r="E39" s="72"/>
      <c r="G39" s="73"/>
    </row>
    <row r="40" spans="3:7" x14ac:dyDescent="0.25">
      <c r="C40" s="72"/>
      <c r="D40" s="72"/>
      <c r="E40" s="72"/>
      <c r="G40" s="73"/>
    </row>
    <row r="41" spans="3:7" x14ac:dyDescent="0.25">
      <c r="C41" s="72"/>
      <c r="D41" s="72"/>
      <c r="E41" s="72"/>
      <c r="G41" s="73"/>
    </row>
    <row r="42" spans="3:7" x14ac:dyDescent="0.25">
      <c r="C42" s="72"/>
      <c r="D42" s="72"/>
      <c r="E42" s="72"/>
      <c r="G42" s="73"/>
    </row>
    <row r="43" spans="3:7" x14ac:dyDescent="0.25">
      <c r="C43" s="72"/>
      <c r="D43" s="72"/>
      <c r="E43" s="72"/>
      <c r="G43" s="73"/>
    </row>
    <row r="44" spans="3:7" x14ac:dyDescent="0.25">
      <c r="C44" s="72"/>
      <c r="D44" s="72"/>
      <c r="E44" s="72"/>
      <c r="G44" s="73"/>
    </row>
    <row r="45" spans="3:7" x14ac:dyDescent="0.25">
      <c r="C45" s="72"/>
      <c r="D45" s="72"/>
      <c r="E45" s="72"/>
      <c r="G45" s="73"/>
    </row>
    <row r="46" spans="3:7" x14ac:dyDescent="0.25">
      <c r="C46" s="72"/>
      <c r="D46" s="72"/>
      <c r="E46" s="72"/>
      <c r="G46" s="73"/>
    </row>
    <row r="47" spans="3:7" x14ac:dyDescent="0.25">
      <c r="C47" s="72"/>
      <c r="D47" s="72"/>
      <c r="E47" s="72"/>
      <c r="G47" s="73"/>
    </row>
    <row r="48" spans="3:7" x14ac:dyDescent="0.25">
      <c r="C48" s="72"/>
      <c r="D48" s="72"/>
      <c r="E48" s="72"/>
      <c r="G48" s="73"/>
    </row>
    <row r="49" spans="3:7" x14ac:dyDescent="0.25">
      <c r="C49" s="72"/>
      <c r="D49" s="72"/>
      <c r="E49" s="72"/>
      <c r="G49" s="73"/>
    </row>
    <row r="50" spans="3:7" x14ac:dyDescent="0.25">
      <c r="C50" s="72"/>
      <c r="D50" s="72"/>
      <c r="E50" s="72"/>
      <c r="G50" s="73"/>
    </row>
    <row r="51" spans="3:7" x14ac:dyDescent="0.25">
      <c r="C51" s="72"/>
      <c r="D51" s="72"/>
      <c r="E51" s="72"/>
      <c r="G51" s="73"/>
    </row>
    <row r="52" spans="3:7" x14ac:dyDescent="0.25">
      <c r="C52" s="72"/>
      <c r="D52" s="72"/>
      <c r="E52" s="72"/>
      <c r="G52" s="73"/>
    </row>
    <row r="53" spans="3:7" x14ac:dyDescent="0.25">
      <c r="C53" s="72"/>
      <c r="D53" s="72"/>
      <c r="E53" s="72"/>
      <c r="G53" s="73"/>
    </row>
    <row r="54" spans="3:7" x14ac:dyDescent="0.25">
      <c r="C54" s="72"/>
      <c r="D54" s="72"/>
      <c r="E54" s="72"/>
      <c r="G54" s="73"/>
    </row>
    <row r="55" spans="3:7" x14ac:dyDescent="0.25">
      <c r="C55" s="72"/>
      <c r="D55" s="72"/>
      <c r="E55" s="72"/>
      <c r="G55" s="73"/>
    </row>
    <row r="56" spans="3:7" x14ac:dyDescent="0.25">
      <c r="C56" s="72"/>
      <c r="D56" s="72"/>
      <c r="E56" s="72"/>
      <c r="G56" s="73"/>
    </row>
    <row r="57" spans="3:7" x14ac:dyDescent="0.25">
      <c r="C57" s="72"/>
      <c r="D57" s="72"/>
      <c r="E57" s="72"/>
      <c r="G57" s="73"/>
    </row>
    <row r="58" spans="3:7" x14ac:dyDescent="0.25">
      <c r="C58" s="72"/>
      <c r="D58" s="72"/>
      <c r="E58" s="72"/>
      <c r="G58" s="73"/>
    </row>
    <row r="59" spans="3:7" x14ac:dyDescent="0.25">
      <c r="C59" s="72"/>
      <c r="D59" s="72"/>
      <c r="E59" s="72"/>
      <c r="G59" s="73"/>
    </row>
    <row r="60" spans="3:7" x14ac:dyDescent="0.25">
      <c r="C60" s="72"/>
      <c r="D60" s="72"/>
      <c r="E60" s="72"/>
      <c r="G60" s="73"/>
    </row>
    <row r="61" spans="3:7" x14ac:dyDescent="0.25">
      <c r="C61" s="72"/>
      <c r="D61" s="72"/>
      <c r="E61" s="72"/>
      <c r="G61" s="73"/>
    </row>
    <row r="62" spans="3:7" x14ac:dyDescent="0.25">
      <c r="C62" s="72"/>
      <c r="D62" s="72"/>
      <c r="E62" s="72"/>
      <c r="G62" s="73"/>
    </row>
    <row r="63" spans="3:7" x14ac:dyDescent="0.25">
      <c r="C63" s="72"/>
      <c r="D63" s="72"/>
      <c r="E63" s="72"/>
      <c r="G63" s="73"/>
    </row>
    <row r="64" spans="3:7" x14ac:dyDescent="0.25">
      <c r="C64" s="72"/>
      <c r="D64" s="72"/>
      <c r="E64" s="72"/>
      <c r="G64" s="73"/>
    </row>
    <row r="65" spans="3:7" x14ac:dyDescent="0.25">
      <c r="C65" s="72"/>
      <c r="D65" s="72"/>
      <c r="E65" s="72"/>
      <c r="G65" s="73"/>
    </row>
    <row r="66" spans="3:7" x14ac:dyDescent="0.25">
      <c r="C66" s="72"/>
      <c r="D66" s="72"/>
      <c r="E66" s="72"/>
      <c r="G66" s="73"/>
    </row>
    <row r="67" spans="3:7" x14ac:dyDescent="0.25">
      <c r="C67" s="72"/>
      <c r="D67" s="72"/>
      <c r="E67" s="72"/>
      <c r="G67" s="73"/>
    </row>
    <row r="68" spans="3:7" x14ac:dyDescent="0.25">
      <c r="C68" s="72"/>
      <c r="D68" s="72"/>
      <c r="E68" s="72"/>
      <c r="G68" s="73"/>
    </row>
    <row r="69" spans="3:7" x14ac:dyDescent="0.25">
      <c r="C69" s="72"/>
      <c r="D69" s="72"/>
      <c r="E69" s="72"/>
      <c r="G69" s="73"/>
    </row>
    <row r="70" spans="3:7" x14ac:dyDescent="0.25">
      <c r="C70" s="72"/>
      <c r="D70" s="72"/>
      <c r="E70" s="72"/>
      <c r="G70" s="73"/>
    </row>
    <row r="71" spans="3:7" x14ac:dyDescent="0.25">
      <c r="C71" s="72"/>
      <c r="D71" s="72"/>
      <c r="E71" s="72"/>
      <c r="G71" s="73"/>
    </row>
    <row r="72" spans="3:7" x14ac:dyDescent="0.25">
      <c r="C72" s="72"/>
      <c r="D72" s="72"/>
      <c r="E72" s="72"/>
      <c r="G72" s="73"/>
    </row>
    <row r="73" spans="3:7" x14ac:dyDescent="0.25">
      <c r="C73" s="72"/>
      <c r="D73" s="72"/>
      <c r="E73" s="72"/>
      <c r="G73" s="73"/>
    </row>
    <row r="74" spans="3:7" x14ac:dyDescent="0.25">
      <c r="C74" s="72"/>
      <c r="D74" s="72"/>
      <c r="E74" s="72"/>
      <c r="G74" s="73"/>
    </row>
    <row r="75" spans="3:7" x14ac:dyDescent="0.25">
      <c r="C75" s="72"/>
      <c r="D75" s="72"/>
      <c r="E75" s="72"/>
      <c r="G75" s="73"/>
    </row>
    <row r="76" spans="3:7" x14ac:dyDescent="0.25">
      <c r="C76" s="72"/>
      <c r="D76" s="72"/>
      <c r="E76" s="72"/>
      <c r="G76" s="73"/>
    </row>
    <row r="77" spans="3:7" x14ac:dyDescent="0.25">
      <c r="C77" s="72"/>
      <c r="D77" s="72"/>
      <c r="E77" s="72"/>
      <c r="G77" s="73"/>
    </row>
    <row r="78" spans="3:7" x14ac:dyDescent="0.25">
      <c r="C78" s="72"/>
      <c r="D78" s="72"/>
      <c r="E78" s="72"/>
      <c r="G78" s="73"/>
    </row>
    <row r="79" spans="3:7" x14ac:dyDescent="0.25">
      <c r="C79" s="72"/>
      <c r="D79" s="72"/>
      <c r="E79" s="72"/>
      <c r="G79" s="73"/>
    </row>
    <row r="80" spans="3:7" x14ac:dyDescent="0.25">
      <c r="C80" s="72"/>
      <c r="D80" s="72"/>
      <c r="E80" s="72"/>
      <c r="G80" s="73"/>
    </row>
    <row r="81" spans="3:7" x14ac:dyDescent="0.25">
      <c r="C81" s="72"/>
      <c r="D81" s="72"/>
      <c r="E81" s="72"/>
      <c r="G81" s="73"/>
    </row>
    <row r="82" spans="3:7" x14ac:dyDescent="0.25">
      <c r="C82" s="72"/>
      <c r="D82" s="72"/>
      <c r="E82" s="72"/>
      <c r="G82" s="73"/>
    </row>
    <row r="83" spans="3:7" x14ac:dyDescent="0.25">
      <c r="C83" s="72"/>
      <c r="D83" s="72"/>
      <c r="E83" s="72"/>
      <c r="G83" s="73"/>
    </row>
    <row r="84" spans="3:7" x14ac:dyDescent="0.25">
      <c r="C84" s="72"/>
      <c r="D84" s="72"/>
      <c r="E84" s="72"/>
      <c r="G84" s="73"/>
    </row>
    <row r="85" spans="3:7" x14ac:dyDescent="0.25">
      <c r="C85" s="72"/>
      <c r="D85" s="72"/>
      <c r="E85" s="72"/>
      <c r="G85" s="73"/>
    </row>
    <row r="86" spans="3:7" x14ac:dyDescent="0.25">
      <c r="C86" s="72"/>
      <c r="D86" s="72"/>
      <c r="E86" s="72"/>
      <c r="G86" s="73"/>
    </row>
    <row r="87" spans="3:7" x14ac:dyDescent="0.25">
      <c r="C87" s="72"/>
      <c r="D87" s="72"/>
      <c r="E87" s="72"/>
      <c r="G87" s="73"/>
    </row>
    <row r="88" spans="3:7" x14ac:dyDescent="0.25">
      <c r="C88" s="72"/>
      <c r="D88" s="72"/>
      <c r="E88" s="72"/>
      <c r="G88" s="73"/>
    </row>
    <row r="89" spans="3:7" x14ac:dyDescent="0.25">
      <c r="C89" s="72"/>
      <c r="D89" s="72"/>
      <c r="E89" s="72"/>
      <c r="G89" s="73"/>
    </row>
    <row r="90" spans="3:7" x14ac:dyDescent="0.25">
      <c r="C90" s="72"/>
      <c r="D90" s="72"/>
      <c r="E90" s="72"/>
      <c r="G90" s="73"/>
    </row>
    <row r="91" spans="3:7" x14ac:dyDescent="0.25">
      <c r="C91" s="72"/>
      <c r="D91" s="72"/>
      <c r="E91" s="72"/>
      <c r="G91" s="73"/>
    </row>
    <row r="92" spans="3:7" x14ac:dyDescent="0.25">
      <c r="C92" s="72"/>
      <c r="D92" s="72"/>
      <c r="E92" s="72"/>
      <c r="G92" s="73"/>
    </row>
    <row r="93" spans="3:7" x14ac:dyDescent="0.25">
      <c r="C93" s="72"/>
      <c r="D93" s="72"/>
      <c r="E93" s="72"/>
      <c r="G93" s="73"/>
    </row>
    <row r="94" spans="3:7" x14ac:dyDescent="0.25">
      <c r="C94" s="72"/>
      <c r="D94" s="72"/>
      <c r="E94" s="72"/>
      <c r="G94" s="73"/>
    </row>
    <row r="95" spans="3:7" x14ac:dyDescent="0.25">
      <c r="C95" s="72"/>
      <c r="D95" s="72"/>
      <c r="E95" s="72"/>
      <c r="G95" s="73"/>
    </row>
    <row r="96" spans="3:7" x14ac:dyDescent="0.25">
      <c r="C96" s="72"/>
      <c r="D96" s="72"/>
      <c r="E96" s="72"/>
      <c r="G96" s="73"/>
    </row>
    <row r="97" spans="3:7" x14ac:dyDescent="0.25">
      <c r="C97" s="72"/>
      <c r="D97" s="72"/>
      <c r="E97" s="72"/>
      <c r="G97" s="73"/>
    </row>
    <row r="98" spans="3:7" x14ac:dyDescent="0.25">
      <c r="C98" s="72"/>
      <c r="D98" s="72"/>
      <c r="E98" s="72"/>
      <c r="G98" s="73"/>
    </row>
    <row r="99" spans="3:7" x14ac:dyDescent="0.25">
      <c r="C99" s="72"/>
      <c r="D99" s="72"/>
      <c r="E99" s="72"/>
      <c r="G99" s="73"/>
    </row>
    <row r="100" spans="3:7" x14ac:dyDescent="0.25">
      <c r="C100" s="72"/>
      <c r="D100" s="72"/>
      <c r="E100" s="72"/>
      <c r="G100" s="73"/>
    </row>
    <row r="101" spans="3:7" x14ac:dyDescent="0.25">
      <c r="C101" s="72"/>
      <c r="D101" s="72"/>
      <c r="E101" s="72"/>
      <c r="G101" s="73"/>
    </row>
    <row r="102" spans="3:7" x14ac:dyDescent="0.25">
      <c r="C102" s="72"/>
      <c r="D102" s="72"/>
      <c r="E102" s="72"/>
      <c r="G102" s="73"/>
    </row>
    <row r="103" spans="3:7" x14ac:dyDescent="0.25">
      <c r="C103" s="72"/>
      <c r="D103" s="72"/>
      <c r="E103" s="72"/>
      <c r="G103" s="73"/>
    </row>
    <row r="104" spans="3:7" x14ac:dyDescent="0.25">
      <c r="C104" s="72"/>
      <c r="D104" s="72"/>
      <c r="E104" s="72"/>
      <c r="G104" s="73"/>
    </row>
    <row r="105" spans="3:7" x14ac:dyDescent="0.25">
      <c r="C105" s="72"/>
      <c r="D105" s="72"/>
      <c r="E105" s="72"/>
      <c r="G105" s="73"/>
    </row>
    <row r="106" spans="3:7" x14ac:dyDescent="0.25">
      <c r="C106" s="72"/>
      <c r="D106" s="72"/>
      <c r="E106" s="72"/>
      <c r="G106" s="73"/>
    </row>
    <row r="107" spans="3:7" x14ac:dyDescent="0.25">
      <c r="C107" s="72"/>
      <c r="D107" s="72"/>
      <c r="E107" s="72"/>
      <c r="G107" s="73"/>
    </row>
    <row r="108" spans="3:7" x14ac:dyDescent="0.25">
      <c r="C108" s="72"/>
      <c r="D108" s="72"/>
      <c r="E108" s="72"/>
      <c r="G108" s="73"/>
    </row>
    <row r="109" spans="3:7" x14ac:dyDescent="0.25">
      <c r="C109" s="72"/>
      <c r="D109" s="72"/>
      <c r="E109" s="72"/>
      <c r="G109" s="73"/>
    </row>
    <row r="110" spans="3:7" x14ac:dyDescent="0.25">
      <c r="C110" s="72"/>
      <c r="D110" s="72"/>
      <c r="E110" s="72"/>
      <c r="G110" s="73"/>
    </row>
    <row r="111" spans="3:7" x14ac:dyDescent="0.25">
      <c r="C111" s="72"/>
      <c r="D111" s="72"/>
      <c r="E111" s="72"/>
      <c r="G111" s="73"/>
    </row>
    <row r="112" spans="3:7" x14ac:dyDescent="0.25">
      <c r="C112" s="72"/>
      <c r="D112" s="72"/>
      <c r="E112" s="72"/>
      <c r="G112" s="73"/>
    </row>
    <row r="113" spans="3:7" x14ac:dyDescent="0.25">
      <c r="C113" s="72"/>
      <c r="D113" s="72"/>
      <c r="E113" s="72"/>
      <c r="G113" s="73"/>
    </row>
    <row r="114" spans="3:7" x14ac:dyDescent="0.25">
      <c r="C114" s="72"/>
      <c r="D114" s="72"/>
      <c r="E114" s="72"/>
      <c r="G114" s="73"/>
    </row>
    <row r="115" spans="3:7" x14ac:dyDescent="0.25">
      <c r="C115" s="72"/>
      <c r="D115" s="72"/>
      <c r="E115" s="72"/>
      <c r="G115" s="73"/>
    </row>
    <row r="116" spans="3:7" x14ac:dyDescent="0.25">
      <c r="C116" s="72"/>
      <c r="D116" s="72"/>
      <c r="E116" s="72"/>
      <c r="G116" s="73"/>
    </row>
    <row r="117" spans="3:7" x14ac:dyDescent="0.25">
      <c r="C117" s="72"/>
      <c r="D117" s="72"/>
      <c r="E117" s="72"/>
      <c r="G117" s="73"/>
    </row>
    <row r="118" spans="3:7" x14ac:dyDescent="0.25">
      <c r="C118" s="72"/>
      <c r="D118" s="72"/>
      <c r="E118" s="72"/>
      <c r="G118" s="73"/>
    </row>
    <row r="119" spans="3:7" x14ac:dyDescent="0.25">
      <c r="C119" s="72"/>
      <c r="D119" s="72"/>
      <c r="E119" s="72"/>
      <c r="G119" s="73"/>
    </row>
    <row r="120" spans="3:7" x14ac:dyDescent="0.25">
      <c r="C120" s="72"/>
      <c r="D120" s="72"/>
      <c r="E120" s="72"/>
      <c r="G120" s="73"/>
    </row>
    <row r="121" spans="3:7" x14ac:dyDescent="0.25">
      <c r="C121" s="72"/>
      <c r="D121" s="72"/>
      <c r="E121" s="72"/>
      <c r="G121" s="73"/>
    </row>
    <row r="122" spans="3:7" x14ac:dyDescent="0.25">
      <c r="C122" s="72"/>
      <c r="D122" s="72"/>
      <c r="E122" s="72"/>
      <c r="G122" s="73"/>
    </row>
    <row r="123" spans="3:7" x14ac:dyDescent="0.25">
      <c r="C123" s="72"/>
      <c r="D123" s="72"/>
      <c r="E123" s="72"/>
      <c r="G123" s="73"/>
    </row>
    <row r="124" spans="3:7" x14ac:dyDescent="0.25">
      <c r="C124" s="72"/>
      <c r="D124" s="72"/>
      <c r="E124" s="72"/>
      <c r="G124" s="73"/>
    </row>
    <row r="125" spans="3:7" x14ac:dyDescent="0.25">
      <c r="C125" s="72"/>
      <c r="D125" s="72"/>
      <c r="E125" s="72"/>
      <c r="G125" s="73"/>
    </row>
    <row r="126" spans="3:7" x14ac:dyDescent="0.25">
      <c r="C126" s="72"/>
      <c r="D126" s="72"/>
      <c r="E126" s="72"/>
      <c r="G126" s="73"/>
    </row>
    <row r="127" spans="3:7" x14ac:dyDescent="0.25">
      <c r="C127" s="72"/>
      <c r="D127" s="72"/>
      <c r="E127" s="72"/>
      <c r="G127" s="73"/>
    </row>
    <row r="128" spans="3:7" x14ac:dyDescent="0.25">
      <c r="C128" s="72"/>
      <c r="D128" s="72"/>
      <c r="E128" s="72"/>
      <c r="G128" s="73"/>
    </row>
    <row r="129" spans="3:7" x14ac:dyDescent="0.25">
      <c r="C129" s="72"/>
      <c r="D129" s="72"/>
      <c r="E129" s="72"/>
      <c r="G129" s="73"/>
    </row>
    <row r="130" spans="3:7" x14ac:dyDescent="0.25">
      <c r="C130" s="72"/>
      <c r="D130" s="72"/>
      <c r="E130" s="72"/>
      <c r="G130" s="73"/>
    </row>
    <row r="131" spans="3:7" x14ac:dyDescent="0.25">
      <c r="C131" s="72"/>
      <c r="D131" s="72"/>
      <c r="E131" s="72"/>
      <c r="G131" s="73"/>
    </row>
    <row r="132" spans="3:7" x14ac:dyDescent="0.25">
      <c r="C132" s="72"/>
      <c r="D132" s="72"/>
      <c r="E132" s="72"/>
      <c r="G132" s="73"/>
    </row>
    <row r="133" spans="3:7" x14ac:dyDescent="0.25">
      <c r="C133" s="72"/>
      <c r="D133" s="72"/>
      <c r="E133" s="72"/>
      <c r="G133" s="73"/>
    </row>
    <row r="134" spans="3:7" x14ac:dyDescent="0.25">
      <c r="C134" s="72"/>
      <c r="D134" s="72"/>
      <c r="E134" s="72"/>
      <c r="G134" s="73"/>
    </row>
    <row r="135" spans="3:7" x14ac:dyDescent="0.25">
      <c r="C135" s="72"/>
      <c r="D135" s="72"/>
      <c r="E135" s="72"/>
      <c r="G135" s="73"/>
    </row>
    <row r="136" spans="3:7" x14ac:dyDescent="0.25">
      <c r="C136" s="72"/>
      <c r="D136" s="72"/>
      <c r="E136" s="72"/>
      <c r="G136" s="73"/>
    </row>
    <row r="137" spans="3:7" x14ac:dyDescent="0.25">
      <c r="C137" s="72"/>
      <c r="D137" s="72"/>
      <c r="E137" s="72"/>
      <c r="G137" s="73"/>
    </row>
    <row r="138" spans="3:7" x14ac:dyDescent="0.25">
      <c r="C138" s="72"/>
      <c r="D138" s="72"/>
      <c r="E138" s="72"/>
      <c r="G138" s="73"/>
    </row>
    <row r="139" spans="3:7" x14ac:dyDescent="0.25">
      <c r="C139" s="72"/>
      <c r="D139" s="72"/>
      <c r="E139" s="72"/>
      <c r="G139" s="73"/>
    </row>
    <row r="140" spans="3:7" x14ac:dyDescent="0.25">
      <c r="C140" s="72"/>
      <c r="D140" s="72"/>
      <c r="E140" s="72"/>
      <c r="G140" s="73"/>
    </row>
    <row r="141" spans="3:7" x14ac:dyDescent="0.25">
      <c r="C141" s="72"/>
      <c r="D141" s="72"/>
      <c r="E141" s="72"/>
      <c r="G141" s="73"/>
    </row>
    <row r="142" spans="3:7" x14ac:dyDescent="0.25">
      <c r="C142" s="72"/>
      <c r="D142" s="72"/>
      <c r="E142" s="72"/>
      <c r="G142" s="73"/>
    </row>
    <row r="143" spans="3:7" x14ac:dyDescent="0.25">
      <c r="C143" s="72"/>
      <c r="D143" s="72"/>
      <c r="E143" s="72"/>
      <c r="G143" s="73"/>
    </row>
    <row r="144" spans="3:7" x14ac:dyDescent="0.25">
      <c r="C144" s="72"/>
      <c r="D144" s="72"/>
      <c r="E144" s="72"/>
      <c r="G144" s="73"/>
    </row>
    <row r="145" spans="3:7" x14ac:dyDescent="0.25">
      <c r="C145" s="72"/>
      <c r="D145" s="72"/>
      <c r="E145" s="72"/>
      <c r="G145" s="73"/>
    </row>
    <row r="146" spans="3:7" x14ac:dyDescent="0.25">
      <c r="C146" s="72"/>
      <c r="D146" s="72"/>
      <c r="E146" s="72"/>
      <c r="G146" s="73"/>
    </row>
    <row r="147" spans="3:7" x14ac:dyDescent="0.25">
      <c r="C147" s="72"/>
      <c r="D147" s="72"/>
      <c r="E147" s="72"/>
      <c r="G147" s="73"/>
    </row>
    <row r="148" spans="3:7" x14ac:dyDescent="0.25">
      <c r="C148" s="72"/>
      <c r="D148" s="72"/>
      <c r="E148" s="72"/>
      <c r="G148" s="73"/>
    </row>
    <row r="149" spans="3:7" x14ac:dyDescent="0.25">
      <c r="C149" s="72"/>
      <c r="D149" s="72"/>
      <c r="E149" s="72"/>
      <c r="G149" s="73"/>
    </row>
    <row r="150" spans="3:7" x14ac:dyDescent="0.25">
      <c r="C150" s="72"/>
      <c r="D150" s="72"/>
      <c r="E150" s="72"/>
      <c r="G150" s="73"/>
    </row>
    <row r="151" spans="3:7" x14ac:dyDescent="0.25">
      <c r="C151" s="72"/>
      <c r="D151" s="72"/>
      <c r="E151" s="72"/>
      <c r="G151" s="73"/>
    </row>
    <row r="152" spans="3:7" x14ac:dyDescent="0.25">
      <c r="C152" s="72"/>
      <c r="D152" s="72"/>
      <c r="E152" s="72"/>
      <c r="G152" s="73"/>
    </row>
    <row r="153" spans="3:7" x14ac:dyDescent="0.25">
      <c r="C153" s="72"/>
      <c r="D153" s="72"/>
      <c r="E153" s="72"/>
      <c r="G153" s="73"/>
    </row>
    <row r="154" spans="3:7" x14ac:dyDescent="0.25">
      <c r="C154" s="72"/>
      <c r="D154" s="72"/>
      <c r="E154" s="72"/>
      <c r="G154" s="73"/>
    </row>
    <row r="155" spans="3:7" x14ac:dyDescent="0.25">
      <c r="C155" s="72"/>
      <c r="D155" s="72"/>
      <c r="E155" s="72"/>
      <c r="G155" s="73"/>
    </row>
    <row r="156" spans="3:7" x14ac:dyDescent="0.25">
      <c r="C156" s="72"/>
      <c r="D156" s="72"/>
      <c r="E156" s="72"/>
      <c r="G156" s="73"/>
    </row>
    <row r="157" spans="3:7" x14ac:dyDescent="0.25">
      <c r="C157" s="72"/>
      <c r="D157" s="72"/>
      <c r="E157" s="72"/>
      <c r="G157" s="73"/>
    </row>
    <row r="158" spans="3:7" x14ac:dyDescent="0.25">
      <c r="C158" s="72"/>
      <c r="D158" s="72"/>
      <c r="E158" s="72"/>
      <c r="G158" s="73"/>
    </row>
    <row r="159" spans="3:7" x14ac:dyDescent="0.25">
      <c r="C159" s="72"/>
      <c r="D159" s="72"/>
      <c r="E159" s="72"/>
      <c r="G159" s="73"/>
    </row>
    <row r="160" spans="3:7" x14ac:dyDescent="0.25">
      <c r="C160" s="72"/>
      <c r="D160" s="72"/>
      <c r="E160" s="72"/>
      <c r="G160" s="73"/>
    </row>
    <row r="161" spans="3:7" x14ac:dyDescent="0.25">
      <c r="C161" s="72"/>
      <c r="D161" s="72"/>
      <c r="E161" s="72"/>
      <c r="G161" s="73"/>
    </row>
    <row r="162" spans="3:7" x14ac:dyDescent="0.25">
      <c r="C162" s="72"/>
      <c r="D162" s="72"/>
      <c r="E162" s="72"/>
      <c r="G162" s="73"/>
    </row>
    <row r="163" spans="3:7" x14ac:dyDescent="0.25">
      <c r="C163" s="72"/>
      <c r="D163" s="72"/>
      <c r="E163" s="72"/>
      <c r="G163" s="73"/>
    </row>
    <row r="164" spans="3:7" x14ac:dyDescent="0.25">
      <c r="C164" s="72"/>
      <c r="D164" s="72"/>
      <c r="E164" s="72"/>
      <c r="G164" s="73"/>
    </row>
    <row r="165" spans="3:7" x14ac:dyDescent="0.25">
      <c r="C165" s="72"/>
      <c r="D165" s="72"/>
      <c r="E165" s="72"/>
      <c r="G165" s="73"/>
    </row>
    <row r="166" spans="3:7" x14ac:dyDescent="0.25">
      <c r="C166" s="72"/>
      <c r="D166" s="72"/>
      <c r="E166" s="72"/>
      <c r="G166" s="73"/>
    </row>
    <row r="167" spans="3:7" x14ac:dyDescent="0.25">
      <c r="C167" s="72"/>
      <c r="D167" s="72"/>
      <c r="E167" s="72"/>
      <c r="G167" s="73"/>
    </row>
    <row r="168" spans="3:7" x14ac:dyDescent="0.25">
      <c r="C168" s="72"/>
      <c r="D168" s="72"/>
      <c r="E168" s="72"/>
      <c r="G168" s="73"/>
    </row>
    <row r="169" spans="3:7" x14ac:dyDescent="0.25">
      <c r="C169" s="72"/>
      <c r="D169" s="72"/>
      <c r="E169" s="72"/>
      <c r="G169" s="73"/>
    </row>
    <row r="170" spans="3:7" x14ac:dyDescent="0.25">
      <c r="C170" s="72"/>
      <c r="D170" s="72"/>
      <c r="E170" s="72"/>
      <c r="G170" s="73"/>
    </row>
    <row r="171" spans="3:7" x14ac:dyDescent="0.25">
      <c r="C171" s="72"/>
      <c r="D171" s="72"/>
      <c r="E171" s="72"/>
      <c r="G171" s="73"/>
    </row>
    <row r="172" spans="3:7" x14ac:dyDescent="0.25">
      <c r="C172" s="72"/>
      <c r="D172" s="72"/>
      <c r="E172" s="72"/>
      <c r="G172" s="73"/>
    </row>
    <row r="173" spans="3:7" x14ac:dyDescent="0.25">
      <c r="C173" s="72"/>
      <c r="D173" s="72"/>
      <c r="E173" s="72"/>
      <c r="G173" s="73"/>
    </row>
    <row r="174" spans="3:7" x14ac:dyDescent="0.25">
      <c r="C174" s="72"/>
      <c r="D174" s="72"/>
      <c r="E174" s="72"/>
      <c r="G174" s="73"/>
    </row>
    <row r="175" spans="3:7" x14ac:dyDescent="0.25">
      <c r="C175" s="72"/>
      <c r="D175" s="72"/>
      <c r="E175" s="72"/>
      <c r="G175" s="73"/>
    </row>
    <row r="176" spans="3:7" x14ac:dyDescent="0.25">
      <c r="C176" s="72"/>
      <c r="D176" s="72"/>
      <c r="E176" s="72"/>
      <c r="G176" s="73"/>
    </row>
    <row r="177" spans="3:7" x14ac:dyDescent="0.25">
      <c r="C177" s="72"/>
      <c r="D177" s="72"/>
      <c r="E177" s="72"/>
      <c r="G177" s="73"/>
    </row>
    <row r="178" spans="3:7" x14ac:dyDescent="0.25">
      <c r="C178" s="72"/>
      <c r="D178" s="72"/>
      <c r="E178" s="72"/>
      <c r="G178" s="73"/>
    </row>
    <row r="179" spans="3:7" x14ac:dyDescent="0.25">
      <c r="C179" s="72"/>
      <c r="D179" s="72"/>
      <c r="E179" s="72"/>
      <c r="G179" s="73"/>
    </row>
    <row r="180" spans="3:7" x14ac:dyDescent="0.25">
      <c r="C180" s="72"/>
      <c r="D180" s="72"/>
      <c r="E180" s="72"/>
      <c r="G180" s="73"/>
    </row>
    <row r="181" spans="3:7" x14ac:dyDescent="0.25">
      <c r="C181" s="72"/>
      <c r="D181" s="72"/>
      <c r="E181" s="72"/>
      <c r="G181" s="73"/>
    </row>
    <row r="182" spans="3:7" x14ac:dyDescent="0.25">
      <c r="C182" s="72"/>
      <c r="D182" s="72"/>
      <c r="E182" s="72"/>
      <c r="G182" s="73"/>
    </row>
    <row r="183" spans="3:7" x14ac:dyDescent="0.25">
      <c r="C183" s="72"/>
      <c r="D183" s="72"/>
      <c r="E183" s="72"/>
      <c r="G183" s="73"/>
    </row>
    <row r="184" spans="3:7" x14ac:dyDescent="0.25">
      <c r="C184" s="72"/>
      <c r="D184" s="72"/>
      <c r="E184" s="72"/>
      <c r="G184" s="73"/>
    </row>
    <row r="185" spans="3:7" x14ac:dyDescent="0.25">
      <c r="C185" s="72"/>
      <c r="D185" s="72"/>
      <c r="E185" s="72"/>
      <c r="G185" s="73"/>
    </row>
    <row r="186" spans="3:7" x14ac:dyDescent="0.25">
      <c r="C186" s="72"/>
      <c r="D186" s="72"/>
      <c r="E186" s="72"/>
      <c r="G186" s="73"/>
    </row>
    <row r="187" spans="3:7" x14ac:dyDescent="0.25">
      <c r="C187" s="72"/>
      <c r="D187" s="72"/>
      <c r="E187" s="72"/>
      <c r="G187" s="73"/>
    </row>
    <row r="188" spans="3:7" x14ac:dyDescent="0.25">
      <c r="C188" s="72"/>
      <c r="D188" s="72"/>
      <c r="E188" s="72"/>
      <c r="G188" s="73"/>
    </row>
    <row r="189" spans="3:7" x14ac:dyDescent="0.25">
      <c r="C189" s="72"/>
      <c r="D189" s="72"/>
      <c r="E189" s="72"/>
      <c r="G189" s="73"/>
    </row>
    <row r="190" spans="3:7" x14ac:dyDescent="0.25">
      <c r="C190" s="72"/>
      <c r="D190" s="72"/>
      <c r="E190" s="72"/>
      <c r="G190" s="73"/>
    </row>
    <row r="191" spans="3:7" x14ac:dyDescent="0.25">
      <c r="C191" s="72"/>
      <c r="D191" s="72"/>
      <c r="E191" s="72"/>
      <c r="G191" s="73"/>
    </row>
    <row r="192" spans="3:7" x14ac:dyDescent="0.25">
      <c r="C192" s="72"/>
      <c r="D192" s="72"/>
      <c r="E192" s="72"/>
      <c r="G192" s="73"/>
    </row>
    <row r="193" spans="3:7" x14ac:dyDescent="0.25">
      <c r="C193" s="72"/>
      <c r="D193" s="72"/>
      <c r="E193" s="72"/>
      <c r="G193" s="73"/>
    </row>
    <row r="194" spans="3:7" x14ac:dyDescent="0.25">
      <c r="C194" s="72"/>
      <c r="D194" s="72"/>
      <c r="E194" s="72"/>
      <c r="G194" s="73"/>
    </row>
    <row r="195" spans="3:7" x14ac:dyDescent="0.25">
      <c r="C195" s="72"/>
      <c r="D195" s="72"/>
      <c r="E195" s="72"/>
      <c r="G195" s="73"/>
    </row>
    <row r="196" spans="3:7" x14ac:dyDescent="0.25">
      <c r="C196" s="72"/>
      <c r="D196" s="72"/>
      <c r="E196" s="72"/>
      <c r="G196" s="73"/>
    </row>
    <row r="197" spans="3:7" x14ac:dyDescent="0.25">
      <c r="C197" s="72"/>
      <c r="D197" s="72"/>
      <c r="E197" s="72"/>
      <c r="G197" s="73"/>
    </row>
    <row r="198" spans="3:7" x14ac:dyDescent="0.25">
      <c r="C198" s="72"/>
      <c r="D198" s="72"/>
      <c r="E198" s="72"/>
      <c r="G198" s="73"/>
    </row>
    <row r="199" spans="3:7" x14ac:dyDescent="0.25">
      <c r="C199" s="72"/>
      <c r="D199" s="72"/>
      <c r="E199" s="72"/>
      <c r="G199" s="73"/>
    </row>
    <row r="200" spans="3:7" x14ac:dyDescent="0.25">
      <c r="C200" s="72"/>
      <c r="D200" s="72"/>
      <c r="E200" s="72"/>
      <c r="G200" s="73"/>
    </row>
    <row r="201" spans="3:7" x14ac:dyDescent="0.25">
      <c r="C201" s="72"/>
      <c r="D201" s="72"/>
      <c r="E201" s="72"/>
      <c r="G201" s="73"/>
    </row>
    <row r="202" spans="3:7" x14ac:dyDescent="0.25">
      <c r="C202" s="72"/>
      <c r="D202" s="72"/>
      <c r="E202" s="72"/>
      <c r="G202" s="73"/>
    </row>
    <row r="203" spans="3:7" x14ac:dyDescent="0.25">
      <c r="C203" s="72"/>
      <c r="D203" s="72"/>
      <c r="E203" s="72"/>
      <c r="G203" s="73"/>
    </row>
    <row r="204" spans="3:7" x14ac:dyDescent="0.25">
      <c r="C204" s="72"/>
      <c r="D204" s="72"/>
      <c r="E204" s="72"/>
      <c r="G204" s="73"/>
    </row>
    <row r="205" spans="3:7" x14ac:dyDescent="0.25">
      <c r="C205" s="72"/>
      <c r="D205" s="72"/>
      <c r="E205" s="72"/>
      <c r="G205" s="73"/>
    </row>
    <row r="206" spans="3:7" x14ac:dyDescent="0.25">
      <c r="C206" s="72"/>
      <c r="D206" s="72"/>
      <c r="E206" s="72"/>
      <c r="G206" s="73"/>
    </row>
    <row r="207" spans="3:7" x14ac:dyDescent="0.25">
      <c r="C207" s="72"/>
      <c r="D207" s="72"/>
      <c r="E207" s="72"/>
      <c r="G207" s="73"/>
    </row>
    <row r="208" spans="3:7" x14ac:dyDescent="0.25">
      <c r="C208" s="72"/>
      <c r="D208" s="72"/>
      <c r="E208" s="72"/>
      <c r="G208" s="73"/>
    </row>
    <row r="209" spans="3:7" x14ac:dyDescent="0.25">
      <c r="C209" s="72"/>
      <c r="D209" s="72"/>
      <c r="E209" s="72"/>
      <c r="G209" s="73"/>
    </row>
    <row r="210" spans="3:7" x14ac:dyDescent="0.25">
      <c r="C210" s="72"/>
      <c r="D210" s="72"/>
      <c r="E210" s="72"/>
      <c r="G210" s="73"/>
    </row>
    <row r="211" spans="3:7" x14ac:dyDescent="0.25">
      <c r="C211" s="72"/>
      <c r="D211" s="72"/>
      <c r="E211" s="72"/>
      <c r="G211" s="73"/>
    </row>
    <row r="212" spans="3:7" x14ac:dyDescent="0.25">
      <c r="C212" s="72"/>
      <c r="D212" s="72"/>
      <c r="E212" s="72"/>
      <c r="G212" s="73"/>
    </row>
    <row r="213" spans="3:7" x14ac:dyDescent="0.25">
      <c r="C213" s="72"/>
      <c r="D213" s="72"/>
      <c r="E213" s="72"/>
      <c r="G213" s="73"/>
    </row>
    <row r="214" spans="3:7" x14ac:dyDescent="0.25">
      <c r="C214" s="72"/>
      <c r="D214" s="72"/>
      <c r="E214" s="72"/>
      <c r="G214" s="73"/>
    </row>
    <row r="215" spans="3:7" x14ac:dyDescent="0.25">
      <c r="C215" s="72"/>
      <c r="D215" s="72"/>
      <c r="E215" s="72"/>
      <c r="G215" s="73"/>
    </row>
    <row r="216" spans="3:7" x14ac:dyDescent="0.25">
      <c r="C216" s="72"/>
      <c r="D216" s="72"/>
      <c r="E216" s="72"/>
      <c r="G216" s="73"/>
    </row>
    <row r="217" spans="3:7" x14ac:dyDescent="0.25">
      <c r="C217" s="72"/>
      <c r="D217" s="72"/>
      <c r="E217" s="72"/>
      <c r="G217" s="73"/>
    </row>
    <row r="218" spans="3:7" x14ac:dyDescent="0.25">
      <c r="C218" s="72"/>
      <c r="D218" s="72"/>
      <c r="E218" s="72"/>
      <c r="G218" s="73"/>
    </row>
    <row r="219" spans="3:7" x14ac:dyDescent="0.25">
      <c r="C219" s="72"/>
      <c r="D219" s="72"/>
      <c r="E219" s="72"/>
      <c r="G219" s="73"/>
    </row>
    <row r="220" spans="3:7" x14ac:dyDescent="0.25">
      <c r="C220" s="72"/>
      <c r="D220" s="72"/>
      <c r="E220" s="72"/>
      <c r="G220" s="73"/>
    </row>
    <row r="221" spans="3:7" x14ac:dyDescent="0.25">
      <c r="C221" s="72"/>
      <c r="D221" s="72"/>
      <c r="E221" s="72"/>
      <c r="G221" s="73"/>
    </row>
    <row r="222" spans="3:7" x14ac:dyDescent="0.25">
      <c r="C222" s="72"/>
      <c r="D222" s="72"/>
      <c r="E222" s="72"/>
      <c r="G222" s="73"/>
    </row>
    <row r="223" spans="3:7" x14ac:dyDescent="0.25">
      <c r="C223" s="72"/>
      <c r="D223" s="72"/>
      <c r="E223" s="72"/>
      <c r="G223" s="73"/>
    </row>
    <row r="224" spans="3:7" x14ac:dyDescent="0.25">
      <c r="C224" s="72"/>
      <c r="D224" s="72"/>
      <c r="E224" s="72"/>
      <c r="G224" s="73"/>
    </row>
    <row r="225" spans="3:7" x14ac:dyDescent="0.25">
      <c r="C225" s="72"/>
      <c r="D225" s="72"/>
      <c r="E225" s="72"/>
      <c r="G225" s="73"/>
    </row>
    <row r="226" spans="3:7" x14ac:dyDescent="0.25">
      <c r="C226" s="72"/>
      <c r="D226" s="72"/>
      <c r="E226" s="72"/>
      <c r="G226" s="73"/>
    </row>
    <row r="227" spans="3:7" x14ac:dyDescent="0.25">
      <c r="C227" s="72"/>
      <c r="D227" s="72"/>
      <c r="E227" s="72"/>
      <c r="G227" s="73"/>
    </row>
    <row r="228" spans="3:7" x14ac:dyDescent="0.25">
      <c r="C228" s="72"/>
      <c r="D228" s="72"/>
      <c r="E228" s="72"/>
      <c r="G228" s="73"/>
    </row>
    <row r="229" spans="3:7" x14ac:dyDescent="0.25">
      <c r="C229" s="72"/>
      <c r="D229" s="72"/>
      <c r="E229" s="72"/>
      <c r="G229" s="73"/>
    </row>
    <row r="230" spans="3:7" x14ac:dyDescent="0.25">
      <c r="C230" s="72"/>
      <c r="D230" s="72"/>
      <c r="E230" s="72"/>
      <c r="G230" s="73"/>
    </row>
    <row r="231" spans="3:7" x14ac:dyDescent="0.25">
      <c r="C231" s="72"/>
      <c r="D231" s="72"/>
      <c r="E231" s="72"/>
      <c r="G231" s="73"/>
    </row>
    <row r="232" spans="3:7" x14ac:dyDescent="0.25">
      <c r="C232" s="72"/>
      <c r="D232" s="72"/>
      <c r="E232" s="72"/>
      <c r="G232" s="73"/>
    </row>
    <row r="233" spans="3:7" x14ac:dyDescent="0.25">
      <c r="C233" s="72"/>
      <c r="D233" s="72"/>
      <c r="E233" s="72"/>
      <c r="G233" s="73"/>
    </row>
    <row r="234" spans="3:7" x14ac:dyDescent="0.25">
      <c r="C234" s="72"/>
      <c r="D234" s="72"/>
      <c r="E234" s="72"/>
      <c r="G234" s="73"/>
    </row>
    <row r="235" spans="3:7" x14ac:dyDescent="0.25">
      <c r="C235" s="72"/>
      <c r="D235" s="72"/>
      <c r="E235" s="72"/>
      <c r="G235" s="73"/>
    </row>
    <row r="236" spans="3:7" x14ac:dyDescent="0.25">
      <c r="C236" s="72"/>
      <c r="D236" s="72"/>
      <c r="E236" s="72"/>
      <c r="G236" s="73"/>
    </row>
    <row r="237" spans="3:7" x14ac:dyDescent="0.25">
      <c r="C237" s="72"/>
      <c r="D237" s="72"/>
      <c r="E237" s="72"/>
      <c r="G237" s="73"/>
    </row>
    <row r="238" spans="3:7" x14ac:dyDescent="0.25">
      <c r="C238" s="72"/>
      <c r="D238" s="72"/>
      <c r="E238" s="72"/>
      <c r="G238" s="73"/>
    </row>
    <row r="239" spans="3:7" x14ac:dyDescent="0.25">
      <c r="C239" s="72"/>
      <c r="D239" s="72"/>
      <c r="E239" s="72"/>
      <c r="G239" s="73"/>
    </row>
    <row r="240" spans="3:7" x14ac:dyDescent="0.25">
      <c r="C240" s="72"/>
      <c r="D240" s="72"/>
      <c r="E240" s="72"/>
      <c r="G240" s="73"/>
    </row>
    <row r="241" spans="3:7" x14ac:dyDescent="0.25">
      <c r="C241" s="72"/>
      <c r="D241" s="72"/>
      <c r="E241" s="72"/>
      <c r="G241" s="73"/>
    </row>
    <row r="242" spans="3:7" x14ac:dyDescent="0.25">
      <c r="C242" s="72"/>
      <c r="D242" s="72"/>
      <c r="E242" s="72"/>
      <c r="G242" s="73"/>
    </row>
    <row r="243" spans="3:7" x14ac:dyDescent="0.25">
      <c r="C243" s="72"/>
      <c r="D243" s="72"/>
      <c r="E243" s="72"/>
      <c r="G243" s="73"/>
    </row>
    <row r="244" spans="3:7" x14ac:dyDescent="0.25">
      <c r="C244" s="72"/>
      <c r="D244" s="72"/>
      <c r="E244" s="72"/>
      <c r="G244" s="73"/>
    </row>
    <row r="245" spans="3:7" x14ac:dyDescent="0.25">
      <c r="C245" s="72"/>
      <c r="D245" s="72"/>
      <c r="E245" s="72"/>
      <c r="G245" s="73"/>
    </row>
    <row r="246" spans="3:7" x14ac:dyDescent="0.25">
      <c r="C246" s="72"/>
      <c r="D246" s="72"/>
      <c r="E246" s="72"/>
      <c r="G246" s="73"/>
    </row>
    <row r="247" spans="3:7" x14ac:dyDescent="0.25">
      <c r="C247" s="72"/>
      <c r="D247" s="72"/>
      <c r="E247" s="72"/>
      <c r="G247" s="73"/>
    </row>
    <row r="248" spans="3:7" x14ac:dyDescent="0.25">
      <c r="C248" s="72"/>
      <c r="D248" s="72"/>
      <c r="E248" s="72"/>
      <c r="G248" s="73"/>
    </row>
    <row r="249" spans="3:7" x14ac:dyDescent="0.25">
      <c r="C249" s="72"/>
      <c r="D249" s="72"/>
      <c r="E249" s="72"/>
      <c r="G249" s="73"/>
    </row>
    <row r="250" spans="3:7" x14ac:dyDescent="0.25">
      <c r="C250" s="72"/>
      <c r="D250" s="72"/>
      <c r="E250" s="72"/>
      <c r="G250" s="73"/>
    </row>
    <row r="251" spans="3:7" x14ac:dyDescent="0.25">
      <c r="C251" s="72"/>
      <c r="D251" s="72"/>
      <c r="E251" s="72"/>
      <c r="G251" s="73"/>
    </row>
    <row r="252" spans="3:7" x14ac:dyDescent="0.25">
      <c r="C252" s="72"/>
      <c r="D252" s="72"/>
      <c r="E252" s="72"/>
      <c r="G252" s="73"/>
    </row>
    <row r="253" spans="3:7" x14ac:dyDescent="0.25">
      <c r="C253" s="72"/>
      <c r="D253" s="72"/>
      <c r="E253" s="72"/>
      <c r="G253" s="73"/>
    </row>
    <row r="254" spans="3:7" x14ac:dyDescent="0.25">
      <c r="C254" s="72"/>
      <c r="D254" s="72"/>
      <c r="E254" s="72"/>
      <c r="G254" s="73"/>
    </row>
    <row r="255" spans="3:7" x14ac:dyDescent="0.25">
      <c r="C255" s="72"/>
      <c r="D255" s="72"/>
      <c r="E255" s="72"/>
      <c r="G255" s="73"/>
    </row>
    <row r="256" spans="3:7" x14ac:dyDescent="0.25">
      <c r="C256" s="72"/>
      <c r="D256" s="72"/>
      <c r="E256" s="72"/>
      <c r="G256" s="73"/>
    </row>
    <row r="257" spans="3:7" x14ac:dyDescent="0.25">
      <c r="C257" s="72"/>
      <c r="D257" s="72"/>
      <c r="E257" s="72"/>
      <c r="G257" s="73"/>
    </row>
    <row r="258" spans="3:7" x14ac:dyDescent="0.25">
      <c r="C258" s="72"/>
      <c r="D258" s="72"/>
      <c r="E258" s="72"/>
      <c r="G258" s="73"/>
    </row>
    <row r="259" spans="3:7" x14ac:dyDescent="0.25">
      <c r="C259" s="72"/>
      <c r="D259" s="72"/>
      <c r="E259" s="72"/>
      <c r="G259" s="73"/>
    </row>
    <row r="260" spans="3:7" x14ac:dyDescent="0.25">
      <c r="C260" s="72"/>
      <c r="D260" s="72"/>
      <c r="E260" s="72"/>
      <c r="G260" s="73"/>
    </row>
    <row r="261" spans="3:7" x14ac:dyDescent="0.25">
      <c r="C261" s="72"/>
      <c r="D261" s="72"/>
      <c r="E261" s="72"/>
      <c r="G261" s="73"/>
    </row>
    <row r="262" spans="3:7" x14ac:dyDescent="0.25">
      <c r="C262" s="72"/>
      <c r="D262" s="72"/>
      <c r="E262" s="72"/>
      <c r="G262" s="73"/>
    </row>
    <row r="263" spans="3:7" x14ac:dyDescent="0.25">
      <c r="C263" s="72"/>
      <c r="D263" s="72"/>
      <c r="E263" s="72"/>
      <c r="G263" s="73"/>
    </row>
    <row r="264" spans="3:7" x14ac:dyDescent="0.25">
      <c r="C264" s="72"/>
      <c r="D264" s="72"/>
      <c r="E264" s="72"/>
      <c r="G264" s="73"/>
    </row>
    <row r="265" spans="3:7" x14ac:dyDescent="0.25">
      <c r="C265" s="72"/>
      <c r="D265" s="72"/>
      <c r="E265" s="72"/>
      <c r="G265" s="73"/>
    </row>
    <row r="266" spans="3:7" x14ac:dyDescent="0.25">
      <c r="C266" s="72"/>
      <c r="D266" s="72"/>
      <c r="E266" s="72"/>
      <c r="G266" s="73"/>
    </row>
    <row r="267" spans="3:7" x14ac:dyDescent="0.25">
      <c r="C267" s="72"/>
      <c r="D267" s="72"/>
      <c r="E267" s="72"/>
      <c r="G267" s="73"/>
    </row>
    <row r="268" spans="3:7" x14ac:dyDescent="0.25">
      <c r="C268" s="72"/>
      <c r="D268" s="72"/>
      <c r="E268" s="72"/>
      <c r="G268" s="73"/>
    </row>
    <row r="269" spans="3:7" x14ac:dyDescent="0.25">
      <c r="C269" s="72"/>
      <c r="D269" s="72"/>
      <c r="E269" s="72"/>
      <c r="G269" s="73"/>
    </row>
    <row r="270" spans="3:7" x14ac:dyDescent="0.25">
      <c r="C270" s="72"/>
      <c r="D270" s="72"/>
      <c r="E270" s="72"/>
      <c r="G270" s="73"/>
    </row>
    <row r="271" spans="3:7" x14ac:dyDescent="0.25">
      <c r="C271" s="72"/>
      <c r="D271" s="72"/>
      <c r="E271" s="72"/>
      <c r="G271" s="73"/>
    </row>
    <row r="272" spans="3:7" x14ac:dyDescent="0.25">
      <c r="C272" s="72"/>
      <c r="D272" s="72"/>
      <c r="E272" s="72"/>
      <c r="G272" s="73"/>
    </row>
    <row r="273" spans="3:7" x14ac:dyDescent="0.25">
      <c r="C273" s="72"/>
      <c r="D273" s="72"/>
      <c r="E273" s="72"/>
      <c r="G273" s="73"/>
    </row>
    <row r="274" spans="3:7" x14ac:dyDescent="0.25">
      <c r="C274" s="72"/>
      <c r="D274" s="72"/>
      <c r="E274" s="72"/>
      <c r="G274" s="73"/>
    </row>
    <row r="275" spans="3:7" x14ac:dyDescent="0.25">
      <c r="C275" s="72"/>
      <c r="D275" s="72"/>
      <c r="E275" s="72"/>
      <c r="G275" s="73"/>
    </row>
    <row r="276" spans="3:7" x14ac:dyDescent="0.25">
      <c r="C276" s="72"/>
      <c r="D276" s="72"/>
      <c r="E276" s="72"/>
      <c r="G276" s="73"/>
    </row>
    <row r="277" spans="3:7" x14ac:dyDescent="0.25">
      <c r="C277" s="72"/>
      <c r="D277" s="72"/>
      <c r="E277" s="72"/>
      <c r="G277" s="73"/>
    </row>
    <row r="278" spans="3:7" x14ac:dyDescent="0.25">
      <c r="C278" s="72"/>
      <c r="D278" s="72"/>
      <c r="E278" s="72"/>
      <c r="G278" s="73"/>
    </row>
    <row r="279" spans="3:7" x14ac:dyDescent="0.25">
      <c r="C279" s="72"/>
      <c r="D279" s="72"/>
      <c r="E279" s="72"/>
      <c r="G279" s="73"/>
    </row>
    <row r="280" spans="3:7" x14ac:dyDescent="0.25">
      <c r="C280" s="72"/>
      <c r="D280" s="72"/>
      <c r="E280" s="72"/>
      <c r="G280" s="73"/>
    </row>
    <row r="281" spans="3:7" x14ac:dyDescent="0.25">
      <c r="C281" s="72"/>
      <c r="D281" s="72"/>
      <c r="E281" s="72"/>
      <c r="G281" s="73"/>
    </row>
    <row r="282" spans="3:7" x14ac:dyDescent="0.25">
      <c r="C282" s="72"/>
      <c r="D282" s="72"/>
      <c r="E282" s="72"/>
      <c r="G282" s="73"/>
    </row>
    <row r="283" spans="3:7" x14ac:dyDescent="0.25">
      <c r="C283" s="72"/>
      <c r="D283" s="72"/>
      <c r="E283" s="72"/>
      <c r="G283" s="73"/>
    </row>
    <row r="284" spans="3:7" x14ac:dyDescent="0.25">
      <c r="C284" s="72"/>
      <c r="D284" s="72"/>
      <c r="E284" s="72"/>
      <c r="G284" s="73"/>
    </row>
    <row r="285" spans="3:7" x14ac:dyDescent="0.25">
      <c r="C285" s="72"/>
      <c r="D285" s="72"/>
      <c r="E285" s="72"/>
      <c r="G285" s="73"/>
    </row>
    <row r="286" spans="3:7" x14ac:dyDescent="0.25">
      <c r="C286" s="72"/>
      <c r="D286" s="72"/>
      <c r="E286" s="72"/>
      <c r="G286" s="73"/>
    </row>
    <row r="287" spans="3:7" x14ac:dyDescent="0.25">
      <c r="C287" s="72"/>
      <c r="D287" s="72"/>
      <c r="E287" s="72"/>
      <c r="G287" s="73"/>
    </row>
    <row r="288" spans="3:7" x14ac:dyDescent="0.25">
      <c r="C288" s="72"/>
      <c r="D288" s="72"/>
      <c r="E288" s="72"/>
      <c r="G288" s="73"/>
    </row>
    <row r="289" spans="3:7" x14ac:dyDescent="0.25">
      <c r="C289" s="72"/>
      <c r="D289" s="72"/>
      <c r="E289" s="72"/>
      <c r="G289" s="73"/>
    </row>
    <row r="290" spans="3:7" x14ac:dyDescent="0.25">
      <c r="C290" s="72"/>
      <c r="D290" s="72"/>
      <c r="E290" s="72"/>
      <c r="G290" s="73"/>
    </row>
    <row r="291" spans="3:7" x14ac:dyDescent="0.25">
      <c r="C291" s="72"/>
      <c r="D291" s="72"/>
      <c r="E291" s="72"/>
      <c r="G291" s="73"/>
    </row>
    <row r="292" spans="3:7" x14ac:dyDescent="0.25">
      <c r="C292" s="72"/>
      <c r="D292" s="72"/>
      <c r="E292" s="72"/>
      <c r="G292" s="73"/>
    </row>
    <row r="293" spans="3:7" x14ac:dyDescent="0.25">
      <c r="C293" s="72"/>
      <c r="D293" s="72"/>
      <c r="E293" s="72"/>
      <c r="G293" s="73"/>
    </row>
    <row r="294" spans="3:7" x14ac:dyDescent="0.25">
      <c r="C294" s="72"/>
      <c r="D294" s="72"/>
      <c r="E294" s="72"/>
      <c r="G294" s="73"/>
    </row>
    <row r="295" spans="3:7" x14ac:dyDescent="0.25">
      <c r="C295" s="72"/>
      <c r="D295" s="72"/>
      <c r="E295" s="72"/>
      <c r="G295" s="73"/>
    </row>
    <row r="296" spans="3:7" x14ac:dyDescent="0.25">
      <c r="C296" s="72"/>
      <c r="D296" s="72"/>
      <c r="E296" s="72"/>
      <c r="G296" s="73"/>
    </row>
    <row r="297" spans="3:7" x14ac:dyDescent="0.25">
      <c r="C297" s="72"/>
      <c r="D297" s="72"/>
      <c r="E297" s="72"/>
      <c r="G297" s="73"/>
    </row>
    <row r="298" spans="3:7" x14ac:dyDescent="0.25">
      <c r="C298" s="72"/>
      <c r="D298" s="72"/>
      <c r="E298" s="72"/>
      <c r="G298" s="73"/>
    </row>
    <row r="299" spans="3:7" x14ac:dyDescent="0.25">
      <c r="C299" s="72"/>
      <c r="D299" s="72"/>
      <c r="E299" s="72"/>
      <c r="G299" s="73"/>
    </row>
    <row r="300" spans="3:7" x14ac:dyDescent="0.25">
      <c r="C300" s="72"/>
      <c r="D300" s="72"/>
      <c r="E300" s="72"/>
      <c r="G300" s="73"/>
    </row>
    <row r="301" spans="3:7" x14ac:dyDescent="0.25">
      <c r="C301" s="72"/>
      <c r="D301" s="72"/>
      <c r="E301" s="72"/>
      <c r="G301" s="73"/>
    </row>
  </sheetData>
  <sheetProtection password="BD64" sheet="1" objects="1" scenarios="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2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208"/>
  <sheetViews>
    <sheetView showGridLines="0" zoomScaleNormal="100" workbookViewId="0">
      <pane ySplit="1" topLeftCell="A2" activePane="bottomLeft" state="frozen"/>
      <selection pane="bottomLeft" activeCell="L21" sqref="L21"/>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92" customWidth="1"/>
    <col min="12" max="12" width="27" customWidth="1"/>
    <col min="13" max="13" width="28.42578125" customWidth="1"/>
    <col min="14" max="14" width="16" customWidth="1"/>
  </cols>
  <sheetData>
    <row r="1" spans="1:15" s="46" customFormat="1" ht="69.400000000000006" customHeight="1" x14ac:dyDescent="0.25">
      <c r="A1" s="120" t="s">
        <v>2770</v>
      </c>
      <c r="B1" s="119" t="s">
        <v>0</v>
      </c>
      <c r="C1" s="119" t="s">
        <v>2769</v>
      </c>
      <c r="D1" s="119" t="s">
        <v>2768</v>
      </c>
      <c r="E1" s="157" t="s">
        <v>3</v>
      </c>
      <c r="F1" s="157"/>
      <c r="G1" s="157"/>
      <c r="H1" s="118" t="s">
        <v>5</v>
      </c>
      <c r="K1" s="117" t="s">
        <v>3</v>
      </c>
      <c r="L1" s="116" t="s">
        <v>2767</v>
      </c>
      <c r="M1" s="116" t="s">
        <v>2766</v>
      </c>
      <c r="N1" s="116" t="s">
        <v>2765</v>
      </c>
    </row>
    <row r="2" spans="1:15" ht="15" customHeight="1" x14ac:dyDescent="0.25">
      <c r="A2" s="148">
        <v>44680</v>
      </c>
      <c r="B2" s="145" t="s">
        <v>2748</v>
      </c>
      <c r="C2" s="158" t="s">
        <v>2764</v>
      </c>
      <c r="D2" s="99" t="s">
        <v>2761</v>
      </c>
      <c r="E2" s="100" t="s">
        <v>2761</v>
      </c>
      <c r="F2" s="100" t="s">
        <v>2761</v>
      </c>
      <c r="G2" s="99" t="s">
        <v>2761</v>
      </c>
      <c r="H2" s="101" t="s">
        <v>2761</v>
      </c>
      <c r="J2" s="100" t="s">
        <v>521</v>
      </c>
      <c r="K2" s="99" t="s">
        <v>2744</v>
      </c>
      <c r="L2" s="98">
        <f t="shared" ref="L2:L10" si="0">SUMIFS($H$2:$H$212,$D$2:$D$212,"TRI",$G$2:$G$212,K2)</f>
        <v>4744</v>
      </c>
      <c r="M2" s="98">
        <f t="shared" ref="M2:M10" si="1">SUMIFS($H$2:$H$212,$D$2:$D$212,"SALDO",$G$2:$G$212,K2)</f>
        <v>0</v>
      </c>
      <c r="N2" s="98">
        <f t="shared" ref="N2:N10" si="2">SUM(L2:M2)</f>
        <v>4744</v>
      </c>
    </row>
    <row r="3" spans="1:15" x14ac:dyDescent="0.25">
      <c r="A3" s="149"/>
      <c r="B3" s="146"/>
      <c r="C3" s="158"/>
      <c r="D3" s="99" t="s">
        <v>2727</v>
      </c>
      <c r="E3" s="100">
        <v>0.5</v>
      </c>
      <c r="F3" s="100" t="s">
        <v>519</v>
      </c>
      <c r="G3" s="99" t="s">
        <v>2738</v>
      </c>
      <c r="H3" s="98">
        <v>2700</v>
      </c>
      <c r="J3" s="100" t="s">
        <v>519</v>
      </c>
      <c r="K3" s="99" t="s">
        <v>2738</v>
      </c>
      <c r="L3" s="98">
        <f t="shared" si="0"/>
        <v>2700</v>
      </c>
      <c r="M3" s="98">
        <f t="shared" si="1"/>
        <v>0</v>
      </c>
      <c r="N3" s="98">
        <f t="shared" si="2"/>
        <v>2700</v>
      </c>
    </row>
    <row r="4" spans="1:15" x14ac:dyDescent="0.25">
      <c r="A4" s="149"/>
      <c r="B4" s="146"/>
      <c r="C4" s="158"/>
      <c r="D4" s="99" t="s">
        <v>2727</v>
      </c>
      <c r="E4" s="100">
        <v>0.1</v>
      </c>
      <c r="F4" s="100" t="s">
        <v>2732</v>
      </c>
      <c r="G4" s="99" t="s">
        <v>2731</v>
      </c>
      <c r="H4" s="98">
        <v>540</v>
      </c>
      <c r="J4" s="100" t="s">
        <v>520</v>
      </c>
      <c r="K4" s="99" t="s">
        <v>2733</v>
      </c>
      <c r="L4" s="98">
        <f t="shared" si="0"/>
        <v>0</v>
      </c>
      <c r="M4" s="98">
        <f t="shared" si="1"/>
        <v>0</v>
      </c>
      <c r="N4" s="98">
        <f t="shared" si="2"/>
        <v>0</v>
      </c>
    </row>
    <row r="5" spans="1:15" x14ac:dyDescent="0.25">
      <c r="A5" s="149"/>
      <c r="B5" s="146"/>
      <c r="C5" s="158"/>
      <c r="D5" s="99" t="s">
        <v>2727</v>
      </c>
      <c r="E5" s="100">
        <v>0.1</v>
      </c>
      <c r="F5" s="100" t="s">
        <v>513</v>
      </c>
      <c r="G5" s="99" t="s">
        <v>2730</v>
      </c>
      <c r="H5" s="98">
        <v>540</v>
      </c>
      <c r="J5" s="100" t="s">
        <v>2732</v>
      </c>
      <c r="K5" s="99" t="s">
        <v>2731</v>
      </c>
      <c r="L5" s="98">
        <f t="shared" si="0"/>
        <v>1488.8</v>
      </c>
      <c r="M5" s="98">
        <f t="shared" si="1"/>
        <v>0</v>
      </c>
      <c r="N5" s="98">
        <f t="shared" si="2"/>
        <v>1488.8</v>
      </c>
      <c r="O5" s="115"/>
    </row>
    <row r="6" spans="1:15" x14ac:dyDescent="0.25">
      <c r="A6" s="149"/>
      <c r="B6" s="146"/>
      <c r="C6" s="158"/>
      <c r="D6" s="99" t="s">
        <v>2727</v>
      </c>
      <c r="E6" s="100">
        <v>0.1</v>
      </c>
      <c r="F6" s="100" t="s">
        <v>522</v>
      </c>
      <c r="G6" s="99" t="s">
        <v>2729</v>
      </c>
      <c r="H6" s="98">
        <v>540</v>
      </c>
      <c r="J6" s="100" t="s">
        <v>513</v>
      </c>
      <c r="K6" s="99" t="s">
        <v>2730</v>
      </c>
      <c r="L6" s="98">
        <f t="shared" si="0"/>
        <v>1488.8</v>
      </c>
      <c r="M6" s="98">
        <f t="shared" si="1"/>
        <v>0</v>
      </c>
      <c r="N6" s="98">
        <f t="shared" si="2"/>
        <v>1488.8</v>
      </c>
    </row>
    <row r="7" spans="1:15" x14ac:dyDescent="0.25">
      <c r="A7" s="149"/>
      <c r="B7" s="146"/>
      <c r="C7" s="158"/>
      <c r="D7" s="99" t="s">
        <v>2727</v>
      </c>
      <c r="E7" s="100">
        <v>0.1</v>
      </c>
      <c r="F7" s="100" t="s">
        <v>515</v>
      </c>
      <c r="G7" s="99" t="s">
        <v>2728</v>
      </c>
      <c r="H7" s="98">
        <v>540</v>
      </c>
      <c r="J7" s="100" t="s">
        <v>522</v>
      </c>
      <c r="K7" s="99" t="s">
        <v>2729</v>
      </c>
      <c r="L7" s="98">
        <f t="shared" si="0"/>
        <v>1488.8</v>
      </c>
      <c r="M7" s="98">
        <f t="shared" si="1"/>
        <v>0</v>
      </c>
      <c r="N7" s="98">
        <f t="shared" si="2"/>
        <v>1488.8</v>
      </c>
    </row>
    <row r="8" spans="1:15" x14ac:dyDescent="0.25">
      <c r="A8" s="150"/>
      <c r="B8" s="147"/>
      <c r="C8" s="159"/>
      <c r="D8" s="99" t="s">
        <v>2727</v>
      </c>
      <c r="E8" s="100">
        <v>0.1</v>
      </c>
      <c r="F8" s="100" t="s">
        <v>527</v>
      </c>
      <c r="G8" s="99" t="s">
        <v>2726</v>
      </c>
      <c r="H8" s="98">
        <v>540</v>
      </c>
      <c r="J8" s="100" t="s">
        <v>515</v>
      </c>
      <c r="K8" s="114" t="s">
        <v>2728</v>
      </c>
      <c r="L8" s="98">
        <f t="shared" si="0"/>
        <v>1488.8</v>
      </c>
      <c r="M8" s="98">
        <f t="shared" si="1"/>
        <v>0</v>
      </c>
      <c r="N8" s="98">
        <f t="shared" si="2"/>
        <v>1488.8</v>
      </c>
    </row>
    <row r="9" spans="1:15" ht="15" customHeight="1" x14ac:dyDescent="0.25">
      <c r="A9" s="104"/>
      <c r="B9" s="104"/>
      <c r="C9" s="104"/>
      <c r="D9" s="104"/>
      <c r="J9" s="100" t="s">
        <v>527</v>
      </c>
      <c r="K9" s="114" t="s">
        <v>2726</v>
      </c>
      <c r="L9" s="98">
        <f t="shared" si="0"/>
        <v>1488.8</v>
      </c>
      <c r="M9" s="98">
        <f t="shared" si="1"/>
        <v>0</v>
      </c>
      <c r="N9" s="98">
        <f t="shared" si="2"/>
        <v>1488.8</v>
      </c>
    </row>
    <row r="10" spans="1:15" ht="15.75" customHeight="1" thickBot="1" x14ac:dyDescent="0.3">
      <c r="A10" s="148">
        <v>44680</v>
      </c>
      <c r="B10" s="145" t="s">
        <v>2763</v>
      </c>
      <c r="C10" s="136" t="s">
        <v>2762</v>
      </c>
      <c r="D10" s="99" t="s">
        <v>2761</v>
      </c>
      <c r="E10" s="100" t="s">
        <v>2761</v>
      </c>
      <c r="F10" s="100" t="s">
        <v>2761</v>
      </c>
      <c r="G10" s="99" t="s">
        <v>2761</v>
      </c>
      <c r="H10" s="101" t="s">
        <v>2761</v>
      </c>
      <c r="J10" s="113" t="s">
        <v>525</v>
      </c>
      <c r="K10" s="112" t="s">
        <v>2735</v>
      </c>
      <c r="L10" s="111">
        <f t="shared" si="0"/>
        <v>0</v>
      </c>
      <c r="M10" s="98">
        <f t="shared" si="1"/>
        <v>0</v>
      </c>
      <c r="N10" s="98">
        <f t="shared" si="2"/>
        <v>0</v>
      </c>
    </row>
    <row r="11" spans="1:15" ht="15" customHeight="1" thickBot="1" x14ac:dyDescent="0.3">
      <c r="A11" s="149"/>
      <c r="B11" s="146"/>
      <c r="C11" s="137"/>
      <c r="D11" s="99" t="s">
        <v>2727</v>
      </c>
      <c r="E11" s="100">
        <v>0.5</v>
      </c>
      <c r="F11" s="100" t="s">
        <v>521</v>
      </c>
      <c r="G11" s="99" t="s">
        <v>2744</v>
      </c>
      <c r="H11" s="98">
        <v>4744</v>
      </c>
      <c r="K11" s="110" t="s">
        <v>98</v>
      </c>
      <c r="L11" s="109">
        <f>SUM(L2:L10)</f>
        <v>14887.999999999996</v>
      </c>
      <c r="M11" s="109">
        <f>SUM(M2:M10)</f>
        <v>0</v>
      </c>
      <c r="N11" s="109">
        <f>SUM(N2:N10)</f>
        <v>14887.999999999996</v>
      </c>
    </row>
    <row r="12" spans="1:15" x14ac:dyDescent="0.25">
      <c r="A12" s="149"/>
      <c r="B12" s="146"/>
      <c r="C12" s="137"/>
      <c r="D12" s="99" t="s">
        <v>2727</v>
      </c>
      <c r="E12" s="100">
        <v>0.1</v>
      </c>
      <c r="F12" s="100" t="s">
        <v>2732</v>
      </c>
      <c r="G12" s="99" t="s">
        <v>2731</v>
      </c>
      <c r="H12" s="98">
        <v>948.8</v>
      </c>
      <c r="K12" s="108"/>
      <c r="L12" s="107"/>
      <c r="M12" s="107"/>
    </row>
    <row r="13" spans="1:15" x14ac:dyDescent="0.25">
      <c r="A13" s="149"/>
      <c r="B13" s="146"/>
      <c r="C13" s="137"/>
      <c r="D13" s="99" t="s">
        <v>2727</v>
      </c>
      <c r="E13" s="100">
        <v>0.1</v>
      </c>
      <c r="F13" s="100" t="s">
        <v>513</v>
      </c>
      <c r="G13" s="99" t="s">
        <v>2730</v>
      </c>
      <c r="H13" s="98">
        <v>948.8</v>
      </c>
      <c r="K13" s="106" t="s">
        <v>2760</v>
      </c>
    </row>
    <row r="14" spans="1:15" ht="15" customHeight="1" x14ac:dyDescent="0.25">
      <c r="A14" s="149"/>
      <c r="B14" s="146"/>
      <c r="C14" s="137"/>
      <c r="D14" s="99" t="s">
        <v>2727</v>
      </c>
      <c r="E14" s="100">
        <v>0.1</v>
      </c>
      <c r="F14" s="100" t="s">
        <v>522</v>
      </c>
      <c r="G14" s="99" t="s">
        <v>2729</v>
      </c>
      <c r="H14" s="98">
        <v>948.8</v>
      </c>
      <c r="K14" s="106" t="s">
        <v>2759</v>
      </c>
    </row>
    <row r="15" spans="1:15" x14ac:dyDescent="0.25">
      <c r="A15" s="149"/>
      <c r="B15" s="146"/>
      <c r="C15" s="137"/>
      <c r="D15" s="99" t="s">
        <v>2727</v>
      </c>
      <c r="E15" s="100">
        <v>0.1</v>
      </c>
      <c r="F15" s="100" t="s">
        <v>515</v>
      </c>
      <c r="G15" s="99" t="s">
        <v>2728</v>
      </c>
      <c r="H15" s="98">
        <v>948.8</v>
      </c>
      <c r="K15" t="s">
        <v>2758</v>
      </c>
    </row>
    <row r="16" spans="1:15" x14ac:dyDescent="0.25">
      <c r="A16" s="150"/>
      <c r="B16" s="147"/>
      <c r="C16" s="138"/>
      <c r="D16" s="99" t="s">
        <v>2727</v>
      </c>
      <c r="E16" s="100">
        <v>0.1</v>
      </c>
      <c r="F16" s="100" t="s">
        <v>527</v>
      </c>
      <c r="G16" s="99" t="s">
        <v>2726</v>
      </c>
      <c r="H16" s="98">
        <v>948.8</v>
      </c>
    </row>
    <row r="17" spans="1:12" ht="15" customHeight="1" x14ac:dyDescent="0.25">
      <c r="A17" s="104"/>
      <c r="B17" s="104"/>
      <c r="C17" s="104"/>
      <c r="D17" s="104"/>
    </row>
    <row r="18" spans="1:12" ht="15" customHeight="1" x14ac:dyDescent="0.25">
      <c r="A18" s="148">
        <v>44720</v>
      </c>
      <c r="B18" s="145" t="s">
        <v>2757</v>
      </c>
      <c r="C18" s="136"/>
      <c r="D18" s="99"/>
      <c r="E18" s="100"/>
      <c r="F18" s="100"/>
      <c r="G18" s="99"/>
      <c r="H18" s="98"/>
      <c r="L18" s="104"/>
    </row>
    <row r="19" spans="1:12" ht="15" customHeight="1" x14ac:dyDescent="0.25">
      <c r="A19" s="149"/>
      <c r="B19" s="146"/>
      <c r="C19" s="137"/>
      <c r="D19" s="99" t="s">
        <v>2727</v>
      </c>
      <c r="E19" s="100">
        <v>0.5</v>
      </c>
      <c r="F19" s="100" t="s">
        <v>519</v>
      </c>
      <c r="G19" s="99" t="s">
        <v>2738</v>
      </c>
      <c r="H19" s="98"/>
      <c r="L19" s="105"/>
    </row>
    <row r="20" spans="1:12" x14ac:dyDescent="0.25">
      <c r="A20" s="149"/>
      <c r="B20" s="146"/>
      <c r="C20" s="137"/>
      <c r="D20" s="99" t="s">
        <v>2727</v>
      </c>
      <c r="E20" s="100">
        <v>0.1</v>
      </c>
      <c r="F20" s="100" t="s">
        <v>2732</v>
      </c>
      <c r="G20" s="99" t="s">
        <v>2731</v>
      </c>
      <c r="H20" s="98"/>
      <c r="L20" s="105"/>
    </row>
    <row r="21" spans="1:12" x14ac:dyDescent="0.25">
      <c r="A21" s="149"/>
      <c r="B21" s="146"/>
      <c r="C21" s="137"/>
      <c r="D21" s="99" t="s">
        <v>2727</v>
      </c>
      <c r="E21" s="100">
        <v>0.1</v>
      </c>
      <c r="F21" s="100" t="s">
        <v>513</v>
      </c>
      <c r="G21" s="99" t="s">
        <v>2730</v>
      </c>
      <c r="H21" s="98"/>
      <c r="L21" s="105"/>
    </row>
    <row r="22" spans="1:12" x14ac:dyDescent="0.25">
      <c r="A22" s="149"/>
      <c r="B22" s="146"/>
      <c r="C22" s="137"/>
      <c r="D22" s="99" t="s">
        <v>2727</v>
      </c>
      <c r="E22" s="100">
        <v>0.1</v>
      </c>
      <c r="F22" s="100" t="s">
        <v>522</v>
      </c>
      <c r="G22" s="99" t="s">
        <v>2729</v>
      </c>
      <c r="H22" s="98"/>
      <c r="L22" s="105"/>
    </row>
    <row r="23" spans="1:12" x14ac:dyDescent="0.25">
      <c r="A23" s="149"/>
      <c r="B23" s="146"/>
      <c r="C23" s="137"/>
      <c r="D23" s="99" t="s">
        <v>2727</v>
      </c>
      <c r="E23" s="100">
        <v>0.1</v>
      </c>
      <c r="F23" s="100" t="s">
        <v>515</v>
      </c>
      <c r="G23" s="99" t="s">
        <v>2728</v>
      </c>
      <c r="H23" s="98"/>
      <c r="L23" s="105"/>
    </row>
    <row r="24" spans="1:12" ht="15" customHeight="1" x14ac:dyDescent="0.25">
      <c r="A24" s="150"/>
      <c r="B24" s="147"/>
      <c r="C24" s="138"/>
      <c r="D24" s="99" t="s">
        <v>2727</v>
      </c>
      <c r="E24" s="100">
        <v>0.1</v>
      </c>
      <c r="F24" s="100" t="s">
        <v>527</v>
      </c>
      <c r="G24" s="99" t="s">
        <v>2726</v>
      </c>
      <c r="H24" s="98"/>
      <c r="L24" s="105"/>
    </row>
    <row r="25" spans="1:12" x14ac:dyDescent="0.25">
      <c r="A25" s="104"/>
      <c r="B25" s="104"/>
      <c r="C25" s="104"/>
      <c r="D25" s="104"/>
      <c r="L25" s="104"/>
    </row>
    <row r="26" spans="1:12" ht="15" customHeight="1" x14ac:dyDescent="0.25">
      <c r="A26" s="148">
        <v>44720</v>
      </c>
      <c r="B26" s="145" t="s">
        <v>2750</v>
      </c>
      <c r="C26" s="136"/>
      <c r="D26" s="99"/>
      <c r="E26" s="100"/>
      <c r="F26" s="100"/>
      <c r="G26" s="99"/>
      <c r="H26" s="98"/>
      <c r="L26" s="104"/>
    </row>
    <row r="27" spans="1:12" x14ac:dyDescent="0.25">
      <c r="A27" s="149"/>
      <c r="B27" s="146"/>
      <c r="C27" s="137"/>
      <c r="D27" s="99" t="s">
        <v>2727</v>
      </c>
      <c r="E27" s="100">
        <v>0.5</v>
      </c>
      <c r="F27" s="100" t="s">
        <v>519</v>
      </c>
      <c r="G27" s="99" t="s">
        <v>2738</v>
      </c>
      <c r="H27" s="98"/>
    </row>
    <row r="28" spans="1:12" x14ac:dyDescent="0.25">
      <c r="A28" s="149"/>
      <c r="B28" s="146"/>
      <c r="C28" s="137"/>
      <c r="D28" s="99" t="s">
        <v>2727</v>
      </c>
      <c r="E28" s="100">
        <v>0.1</v>
      </c>
      <c r="F28" s="100" t="s">
        <v>2732</v>
      </c>
      <c r="G28" s="99" t="s">
        <v>2731</v>
      </c>
      <c r="H28" s="98"/>
    </row>
    <row r="29" spans="1:12" x14ac:dyDescent="0.25">
      <c r="A29" s="149"/>
      <c r="B29" s="146"/>
      <c r="C29" s="137"/>
      <c r="D29" s="99" t="s">
        <v>2727</v>
      </c>
      <c r="E29" s="100">
        <v>0.1</v>
      </c>
      <c r="F29" s="100" t="s">
        <v>513</v>
      </c>
      <c r="G29" s="99" t="s">
        <v>2730</v>
      </c>
      <c r="H29" s="98"/>
    </row>
    <row r="30" spans="1:12" x14ac:dyDescent="0.25">
      <c r="A30" s="149"/>
      <c r="B30" s="146"/>
      <c r="C30" s="137"/>
      <c r="D30" s="99" t="s">
        <v>2727</v>
      </c>
      <c r="E30" s="100">
        <v>0.1</v>
      </c>
      <c r="F30" s="100" t="s">
        <v>522</v>
      </c>
      <c r="G30" s="99" t="s">
        <v>2729</v>
      </c>
      <c r="H30" s="98"/>
    </row>
    <row r="31" spans="1:12" ht="15" customHeight="1" x14ac:dyDescent="0.25">
      <c r="A31" s="149"/>
      <c r="B31" s="146"/>
      <c r="C31" s="137"/>
      <c r="D31" s="99" t="s">
        <v>2727</v>
      </c>
      <c r="E31" s="100">
        <v>0.1</v>
      </c>
      <c r="F31" s="100" t="s">
        <v>515</v>
      </c>
      <c r="G31" s="99" t="s">
        <v>2728</v>
      </c>
      <c r="H31" s="98"/>
    </row>
    <row r="32" spans="1:12" x14ac:dyDescent="0.25">
      <c r="A32" s="150"/>
      <c r="B32" s="147"/>
      <c r="C32" s="138"/>
      <c r="D32" s="99" t="s">
        <v>2727</v>
      </c>
      <c r="E32" s="100">
        <v>0.1</v>
      </c>
      <c r="F32" s="100" t="s">
        <v>527</v>
      </c>
      <c r="G32" s="99" t="s">
        <v>2726</v>
      </c>
      <c r="H32" s="98"/>
    </row>
    <row r="33" spans="1:8" x14ac:dyDescent="0.25">
      <c r="A33" s="104"/>
      <c r="B33" s="104"/>
      <c r="C33" s="104"/>
      <c r="D33" s="104"/>
    </row>
    <row r="34" spans="1:8" x14ac:dyDescent="0.25">
      <c r="A34" s="148">
        <v>44735</v>
      </c>
      <c r="B34" s="145" t="s">
        <v>2740</v>
      </c>
      <c r="C34" s="136"/>
      <c r="D34" s="99" t="s">
        <v>2756</v>
      </c>
      <c r="E34" s="100"/>
      <c r="F34" s="100"/>
      <c r="G34" s="99"/>
      <c r="H34" s="101"/>
    </row>
    <row r="35" spans="1:8" ht="15" customHeight="1" x14ac:dyDescent="0.25">
      <c r="A35" s="149"/>
      <c r="B35" s="146"/>
      <c r="C35" s="137"/>
      <c r="D35" s="99" t="s">
        <v>2734</v>
      </c>
      <c r="E35" s="100">
        <v>0.5</v>
      </c>
      <c r="F35" s="100" t="s">
        <v>519</v>
      </c>
      <c r="G35" s="99" t="s">
        <v>2738</v>
      </c>
      <c r="H35" s="98"/>
    </row>
    <row r="36" spans="1:8" x14ac:dyDescent="0.25">
      <c r="A36" s="149"/>
      <c r="B36" s="146"/>
      <c r="C36" s="137"/>
      <c r="D36" s="99" t="s">
        <v>2734</v>
      </c>
      <c r="E36" s="100">
        <v>0.1</v>
      </c>
      <c r="F36" s="100" t="s">
        <v>525</v>
      </c>
      <c r="G36" s="99" t="s">
        <v>2735</v>
      </c>
      <c r="H36" s="98"/>
    </row>
    <row r="37" spans="1:8" x14ac:dyDescent="0.25">
      <c r="A37" s="149"/>
      <c r="B37" s="146"/>
      <c r="C37" s="137"/>
      <c r="D37" s="99" t="s">
        <v>2734</v>
      </c>
      <c r="E37" s="100">
        <v>0.1</v>
      </c>
      <c r="F37" s="100" t="s">
        <v>513</v>
      </c>
      <c r="G37" s="99" t="s">
        <v>2730</v>
      </c>
      <c r="H37" s="98"/>
    </row>
    <row r="38" spans="1:8" ht="15" customHeight="1" x14ac:dyDescent="0.25">
      <c r="A38" s="149"/>
      <c r="B38" s="146"/>
      <c r="C38" s="137"/>
      <c r="D38" s="99" t="s">
        <v>2734</v>
      </c>
      <c r="E38" s="100">
        <v>0.1</v>
      </c>
      <c r="F38" s="100" t="s">
        <v>522</v>
      </c>
      <c r="G38" s="99" t="s">
        <v>2729</v>
      </c>
      <c r="H38" s="98"/>
    </row>
    <row r="39" spans="1:8" x14ac:dyDescent="0.25">
      <c r="A39" s="149"/>
      <c r="B39" s="146"/>
      <c r="C39" s="137"/>
      <c r="D39" s="99" t="s">
        <v>2734</v>
      </c>
      <c r="E39" s="100">
        <v>0.1</v>
      </c>
      <c r="F39" s="100" t="s">
        <v>515</v>
      </c>
      <c r="G39" s="99" t="s">
        <v>2728</v>
      </c>
      <c r="H39" s="98"/>
    </row>
    <row r="40" spans="1:8" x14ac:dyDescent="0.25">
      <c r="A40" s="150"/>
      <c r="B40" s="147"/>
      <c r="C40" s="138"/>
      <c r="D40" s="99" t="s">
        <v>2734</v>
      </c>
      <c r="E40" s="100">
        <v>0.1</v>
      </c>
      <c r="F40" s="100" t="s">
        <v>527</v>
      </c>
      <c r="G40" s="99" t="s">
        <v>2726</v>
      </c>
      <c r="H40" s="98"/>
    </row>
    <row r="41" spans="1:8" x14ac:dyDescent="0.25">
      <c r="A41" s="104"/>
      <c r="B41" s="104"/>
      <c r="C41" s="104"/>
      <c r="D41" s="104"/>
    </row>
    <row r="42" spans="1:8" x14ac:dyDescent="0.25">
      <c r="A42" s="148">
        <v>44746</v>
      </c>
      <c r="B42" s="145" t="s">
        <v>2755</v>
      </c>
      <c r="C42" s="136"/>
      <c r="D42" s="99"/>
      <c r="E42" s="100"/>
      <c r="F42" s="100"/>
      <c r="G42" s="99"/>
      <c r="H42" s="101"/>
    </row>
    <row r="43" spans="1:8" ht="15" customHeight="1" x14ac:dyDescent="0.25">
      <c r="A43" s="149"/>
      <c r="B43" s="146"/>
      <c r="C43" s="137"/>
      <c r="D43" s="99" t="s">
        <v>2727</v>
      </c>
      <c r="E43" s="100">
        <v>0.5</v>
      </c>
      <c r="F43" s="100" t="s">
        <v>520</v>
      </c>
      <c r="G43" s="99" t="s">
        <v>2733</v>
      </c>
      <c r="H43" s="98"/>
    </row>
    <row r="44" spans="1:8" x14ac:dyDescent="0.25">
      <c r="A44" s="149"/>
      <c r="B44" s="146"/>
      <c r="C44" s="137"/>
      <c r="D44" s="99" t="s">
        <v>2727</v>
      </c>
      <c r="E44" s="100">
        <v>0.1</v>
      </c>
      <c r="F44" s="100" t="s">
        <v>2732</v>
      </c>
      <c r="G44" s="99" t="s">
        <v>2731</v>
      </c>
      <c r="H44" s="98"/>
    </row>
    <row r="45" spans="1:8" x14ac:dyDescent="0.25">
      <c r="A45" s="149"/>
      <c r="B45" s="146"/>
      <c r="C45" s="137"/>
      <c r="D45" s="99" t="s">
        <v>2727</v>
      </c>
      <c r="E45" s="100">
        <v>0.1</v>
      </c>
      <c r="F45" s="100" t="s">
        <v>513</v>
      </c>
      <c r="G45" s="99" t="s">
        <v>2730</v>
      </c>
      <c r="H45" s="98"/>
    </row>
    <row r="46" spans="1:8" ht="15" customHeight="1" x14ac:dyDescent="0.25">
      <c r="A46" s="149"/>
      <c r="B46" s="146"/>
      <c r="C46" s="137"/>
      <c r="D46" s="99" t="s">
        <v>2727</v>
      </c>
      <c r="E46" s="100">
        <v>0.1</v>
      </c>
      <c r="F46" s="100" t="s">
        <v>522</v>
      </c>
      <c r="G46" s="99" t="s">
        <v>2729</v>
      </c>
      <c r="H46" s="98"/>
    </row>
    <row r="47" spans="1:8" x14ac:dyDescent="0.25">
      <c r="A47" s="149"/>
      <c r="B47" s="146"/>
      <c r="C47" s="137"/>
      <c r="D47" s="99" t="s">
        <v>2727</v>
      </c>
      <c r="E47" s="100">
        <v>0.1</v>
      </c>
      <c r="F47" s="100" t="s">
        <v>515</v>
      </c>
      <c r="G47" s="99" t="s">
        <v>2728</v>
      </c>
      <c r="H47" s="98"/>
    </row>
    <row r="48" spans="1:8" x14ac:dyDescent="0.25">
      <c r="A48" s="150"/>
      <c r="B48" s="147"/>
      <c r="C48" s="138"/>
      <c r="D48" s="99" t="s">
        <v>2727</v>
      </c>
      <c r="E48" s="100">
        <v>0.1</v>
      </c>
      <c r="F48" s="100" t="s">
        <v>527</v>
      </c>
      <c r="G48" s="99" t="s">
        <v>2726</v>
      </c>
      <c r="H48" s="98"/>
    </row>
    <row r="49" spans="1:8" x14ac:dyDescent="0.25">
      <c r="A49" s="104"/>
      <c r="B49" s="104"/>
      <c r="C49" s="104"/>
      <c r="D49" s="104"/>
    </row>
    <row r="50" spans="1:8" x14ac:dyDescent="0.25">
      <c r="A50" s="148">
        <v>44746</v>
      </c>
      <c r="B50" s="145" t="s">
        <v>2754</v>
      </c>
      <c r="C50" s="136"/>
      <c r="D50" s="99"/>
      <c r="E50" s="100"/>
      <c r="F50" s="100"/>
      <c r="G50" s="99"/>
      <c r="H50" s="101"/>
    </row>
    <row r="51" spans="1:8" ht="15" customHeight="1" x14ac:dyDescent="0.25">
      <c r="A51" s="149"/>
      <c r="B51" s="146"/>
      <c r="C51" s="137"/>
      <c r="D51" s="99" t="s">
        <v>2727</v>
      </c>
      <c r="E51" s="100">
        <v>0.5</v>
      </c>
      <c r="F51" s="100" t="s">
        <v>520</v>
      </c>
      <c r="G51" s="99" t="s">
        <v>2733</v>
      </c>
      <c r="H51" s="98"/>
    </row>
    <row r="52" spans="1:8" x14ac:dyDescent="0.25">
      <c r="A52" s="149"/>
      <c r="B52" s="146"/>
      <c r="C52" s="137"/>
      <c r="D52" s="99" t="s">
        <v>2727</v>
      </c>
      <c r="E52" s="100">
        <v>0.1</v>
      </c>
      <c r="F52" s="100" t="s">
        <v>2732</v>
      </c>
      <c r="G52" s="99" t="s">
        <v>2731</v>
      </c>
      <c r="H52" s="98"/>
    </row>
    <row r="53" spans="1:8" ht="15" customHeight="1" x14ac:dyDescent="0.25">
      <c r="A53" s="149"/>
      <c r="B53" s="146"/>
      <c r="C53" s="137"/>
      <c r="D53" s="99" t="s">
        <v>2727</v>
      </c>
      <c r="E53" s="100">
        <v>0.1</v>
      </c>
      <c r="F53" s="100" t="s">
        <v>513</v>
      </c>
      <c r="G53" s="99" t="s">
        <v>2730</v>
      </c>
      <c r="H53" s="98"/>
    </row>
    <row r="54" spans="1:8" x14ac:dyDescent="0.25">
      <c r="A54" s="149"/>
      <c r="B54" s="146"/>
      <c r="C54" s="137"/>
      <c r="D54" s="99" t="s">
        <v>2727</v>
      </c>
      <c r="E54" s="100">
        <v>0.1</v>
      </c>
      <c r="F54" s="100" t="s">
        <v>522</v>
      </c>
      <c r="G54" s="99" t="s">
        <v>2729</v>
      </c>
      <c r="H54" s="98"/>
    </row>
    <row r="55" spans="1:8" x14ac:dyDescent="0.25">
      <c r="A55" s="149"/>
      <c r="B55" s="146"/>
      <c r="C55" s="137"/>
      <c r="D55" s="99" t="s">
        <v>2727</v>
      </c>
      <c r="E55" s="100">
        <v>0.1</v>
      </c>
      <c r="F55" s="100" t="s">
        <v>515</v>
      </c>
      <c r="G55" s="99" t="s">
        <v>2728</v>
      </c>
      <c r="H55" s="98"/>
    </row>
    <row r="56" spans="1:8" x14ac:dyDescent="0.25">
      <c r="A56" s="150"/>
      <c r="B56" s="147"/>
      <c r="C56" s="138"/>
      <c r="D56" s="99" t="s">
        <v>2727</v>
      </c>
      <c r="E56" s="100">
        <v>0.1</v>
      </c>
      <c r="F56" s="100" t="s">
        <v>527</v>
      </c>
      <c r="G56" s="99" t="s">
        <v>2726</v>
      </c>
      <c r="H56" s="98"/>
    </row>
    <row r="57" spans="1:8" x14ac:dyDescent="0.25">
      <c r="A57" s="104"/>
      <c r="B57" s="104"/>
      <c r="C57" s="104"/>
      <c r="D57" s="104"/>
    </row>
    <row r="58" spans="1:8" ht="15" customHeight="1" x14ac:dyDescent="0.25">
      <c r="A58" s="148">
        <v>44746</v>
      </c>
      <c r="B58" s="145" t="s">
        <v>2753</v>
      </c>
      <c r="C58" s="136"/>
      <c r="D58" s="99"/>
      <c r="E58" s="100"/>
      <c r="F58" s="100"/>
      <c r="G58" s="99"/>
      <c r="H58" s="101"/>
    </row>
    <row r="59" spans="1:8" x14ac:dyDescent="0.25">
      <c r="A59" s="149"/>
      <c r="B59" s="146"/>
      <c r="C59" s="137"/>
      <c r="D59" s="99" t="s">
        <v>2727</v>
      </c>
      <c r="E59" s="100">
        <v>0.5</v>
      </c>
      <c r="F59" s="100" t="s">
        <v>519</v>
      </c>
      <c r="G59" s="99" t="s">
        <v>2738</v>
      </c>
      <c r="H59" s="98"/>
    </row>
    <row r="60" spans="1:8" ht="15" customHeight="1" x14ac:dyDescent="0.25">
      <c r="A60" s="149"/>
      <c r="B60" s="146"/>
      <c r="C60" s="137"/>
      <c r="D60" s="99" t="s">
        <v>2727</v>
      </c>
      <c r="E60" s="100">
        <v>0.1</v>
      </c>
      <c r="F60" s="100" t="s">
        <v>2732</v>
      </c>
      <c r="G60" s="99" t="s">
        <v>2731</v>
      </c>
      <c r="H60" s="98"/>
    </row>
    <row r="61" spans="1:8" x14ac:dyDescent="0.25">
      <c r="A61" s="149"/>
      <c r="B61" s="146"/>
      <c r="C61" s="137"/>
      <c r="D61" s="99" t="s">
        <v>2727</v>
      </c>
      <c r="E61" s="100">
        <v>0.1</v>
      </c>
      <c r="F61" s="100" t="s">
        <v>513</v>
      </c>
      <c r="G61" s="99" t="s">
        <v>2730</v>
      </c>
      <c r="H61" s="98"/>
    </row>
    <row r="62" spans="1:8" x14ac:dyDescent="0.25">
      <c r="A62" s="149"/>
      <c r="B62" s="146"/>
      <c r="C62" s="137"/>
      <c r="D62" s="99" t="s">
        <v>2727</v>
      </c>
      <c r="E62" s="100">
        <v>0.1</v>
      </c>
      <c r="F62" s="100" t="s">
        <v>522</v>
      </c>
      <c r="G62" s="99" t="s">
        <v>2729</v>
      </c>
      <c r="H62" s="98"/>
    </row>
    <row r="63" spans="1:8" x14ac:dyDescent="0.25">
      <c r="A63" s="149"/>
      <c r="B63" s="146"/>
      <c r="C63" s="137"/>
      <c r="D63" s="99" t="s">
        <v>2727</v>
      </c>
      <c r="E63" s="100">
        <v>0.1</v>
      </c>
      <c r="F63" s="100" t="s">
        <v>515</v>
      </c>
      <c r="G63" s="99" t="s">
        <v>2728</v>
      </c>
      <c r="H63" s="98"/>
    </row>
    <row r="64" spans="1:8" x14ac:dyDescent="0.25">
      <c r="A64" s="150"/>
      <c r="B64" s="147"/>
      <c r="C64" s="138"/>
      <c r="D64" s="99" t="s">
        <v>2727</v>
      </c>
      <c r="E64" s="100">
        <v>0.1</v>
      </c>
      <c r="F64" s="100" t="s">
        <v>527</v>
      </c>
      <c r="G64" s="99" t="s">
        <v>2726</v>
      </c>
      <c r="H64" s="98"/>
    </row>
    <row r="65" spans="1:8" ht="15" customHeight="1" x14ac:dyDescent="0.25">
      <c r="A65" s="104"/>
      <c r="B65" s="104"/>
      <c r="C65" s="104"/>
      <c r="D65" s="104"/>
    </row>
    <row r="66" spans="1:8" ht="15" customHeight="1" x14ac:dyDescent="0.25">
      <c r="A66" s="148">
        <v>44746</v>
      </c>
      <c r="B66" s="160" t="s">
        <v>2752</v>
      </c>
      <c r="C66" s="136"/>
      <c r="D66" s="99"/>
      <c r="E66" s="100"/>
      <c r="F66" s="100"/>
      <c r="G66" s="99"/>
      <c r="H66" s="101"/>
    </row>
    <row r="67" spans="1:8" ht="15" customHeight="1" x14ac:dyDescent="0.25">
      <c r="A67" s="149"/>
      <c r="B67" s="146"/>
      <c r="C67" s="137"/>
      <c r="D67" s="99" t="s">
        <v>2727</v>
      </c>
      <c r="E67" s="100">
        <v>0.5</v>
      </c>
      <c r="F67" s="100" t="s">
        <v>519</v>
      </c>
      <c r="G67" s="99" t="s">
        <v>2738</v>
      </c>
      <c r="H67" s="98"/>
    </row>
    <row r="68" spans="1:8" x14ac:dyDescent="0.25">
      <c r="A68" s="149"/>
      <c r="B68" s="146"/>
      <c r="C68" s="137"/>
      <c r="D68" s="99" t="s">
        <v>2727</v>
      </c>
      <c r="E68" s="100">
        <v>0.1</v>
      </c>
      <c r="F68" s="100" t="s">
        <v>2732</v>
      </c>
      <c r="G68" s="99" t="s">
        <v>2731</v>
      </c>
      <c r="H68" s="98"/>
    </row>
    <row r="69" spans="1:8" x14ac:dyDescent="0.25">
      <c r="A69" s="149"/>
      <c r="B69" s="146"/>
      <c r="C69" s="137"/>
      <c r="D69" s="99" t="s">
        <v>2727</v>
      </c>
      <c r="E69" s="100">
        <v>0.1</v>
      </c>
      <c r="F69" s="100" t="s">
        <v>513</v>
      </c>
      <c r="G69" s="99" t="s">
        <v>2730</v>
      </c>
      <c r="H69" s="98"/>
    </row>
    <row r="70" spans="1:8" x14ac:dyDescent="0.25">
      <c r="A70" s="149"/>
      <c r="B70" s="146"/>
      <c r="C70" s="137"/>
      <c r="D70" s="99" t="s">
        <v>2727</v>
      </c>
      <c r="E70" s="100">
        <v>0.1</v>
      </c>
      <c r="F70" s="100" t="s">
        <v>522</v>
      </c>
      <c r="G70" s="99" t="s">
        <v>2729</v>
      </c>
      <c r="H70" s="98"/>
    </row>
    <row r="71" spans="1:8" x14ac:dyDescent="0.25">
      <c r="A71" s="149"/>
      <c r="B71" s="146"/>
      <c r="C71" s="137"/>
      <c r="D71" s="99" t="s">
        <v>2727</v>
      </c>
      <c r="E71" s="100">
        <v>0.1</v>
      </c>
      <c r="F71" s="100" t="s">
        <v>515</v>
      </c>
      <c r="G71" s="99" t="s">
        <v>2728</v>
      </c>
      <c r="H71" s="98"/>
    </row>
    <row r="72" spans="1:8" ht="15" customHeight="1" x14ac:dyDescent="0.25">
      <c r="A72" s="150"/>
      <c r="B72" s="147"/>
      <c r="C72" s="138"/>
      <c r="D72" s="99" t="s">
        <v>2727</v>
      </c>
      <c r="E72" s="100">
        <v>0.1</v>
      </c>
      <c r="F72" s="100" t="s">
        <v>527</v>
      </c>
      <c r="G72" s="99" t="s">
        <v>2726</v>
      </c>
      <c r="H72" s="98"/>
    </row>
    <row r="73" spans="1:8" x14ac:dyDescent="0.25">
      <c r="A73" s="104"/>
      <c r="B73" s="104"/>
      <c r="C73" s="104"/>
      <c r="D73" s="104"/>
    </row>
    <row r="74" spans="1:8" ht="15" customHeight="1" x14ac:dyDescent="0.25">
      <c r="A74" s="148">
        <v>44746</v>
      </c>
      <c r="B74" s="145" t="s">
        <v>2751</v>
      </c>
      <c r="C74" s="136"/>
      <c r="D74" s="99"/>
      <c r="E74" s="100"/>
      <c r="F74" s="100"/>
      <c r="G74" s="99"/>
      <c r="H74" s="101"/>
    </row>
    <row r="75" spans="1:8" x14ac:dyDescent="0.25">
      <c r="A75" s="149"/>
      <c r="B75" s="146"/>
      <c r="C75" s="137"/>
      <c r="D75" s="99" t="s">
        <v>2727</v>
      </c>
      <c r="E75" s="100">
        <v>0.5</v>
      </c>
      <c r="F75" s="100" t="s">
        <v>519</v>
      </c>
      <c r="G75" s="99" t="s">
        <v>2738</v>
      </c>
      <c r="H75" s="98"/>
    </row>
    <row r="76" spans="1:8" x14ac:dyDescent="0.25">
      <c r="A76" s="149"/>
      <c r="B76" s="146"/>
      <c r="C76" s="137"/>
      <c r="D76" s="99" t="s">
        <v>2727</v>
      </c>
      <c r="E76" s="100">
        <v>0.1</v>
      </c>
      <c r="F76" s="100" t="s">
        <v>2732</v>
      </c>
      <c r="G76" s="99" t="s">
        <v>2731</v>
      </c>
      <c r="H76" s="98"/>
    </row>
    <row r="77" spans="1:8" x14ac:dyDescent="0.25">
      <c r="A77" s="149"/>
      <c r="B77" s="146"/>
      <c r="C77" s="137"/>
      <c r="D77" s="99" t="s">
        <v>2727</v>
      </c>
      <c r="E77" s="100">
        <v>0.1</v>
      </c>
      <c r="F77" s="100" t="s">
        <v>513</v>
      </c>
      <c r="G77" s="99" t="s">
        <v>2730</v>
      </c>
      <c r="H77" s="98"/>
    </row>
    <row r="78" spans="1:8" x14ac:dyDescent="0.25">
      <c r="A78" s="149"/>
      <c r="B78" s="146"/>
      <c r="C78" s="137"/>
      <c r="D78" s="99" t="s">
        <v>2727</v>
      </c>
      <c r="E78" s="100">
        <v>0.1</v>
      </c>
      <c r="F78" s="100" t="s">
        <v>522</v>
      </c>
      <c r="G78" s="99" t="s">
        <v>2729</v>
      </c>
      <c r="H78" s="98"/>
    </row>
    <row r="79" spans="1:8" ht="15" customHeight="1" x14ac:dyDescent="0.25">
      <c r="A79" s="149"/>
      <c r="B79" s="146"/>
      <c r="C79" s="137"/>
      <c r="D79" s="99" t="s">
        <v>2727</v>
      </c>
      <c r="E79" s="100">
        <v>0.1</v>
      </c>
      <c r="F79" s="100" t="s">
        <v>515</v>
      </c>
      <c r="G79" s="99" t="s">
        <v>2728</v>
      </c>
      <c r="H79" s="98"/>
    </row>
    <row r="80" spans="1:8" x14ac:dyDescent="0.25">
      <c r="A80" s="150"/>
      <c r="B80" s="147"/>
      <c r="C80" s="138"/>
      <c r="D80" s="99" t="s">
        <v>2727</v>
      </c>
      <c r="E80" s="100">
        <v>0.1</v>
      </c>
      <c r="F80" s="100" t="s">
        <v>527</v>
      </c>
      <c r="G80" s="99" t="s">
        <v>2726</v>
      </c>
      <c r="H80" s="98"/>
    </row>
    <row r="81" spans="1:8" x14ac:dyDescent="0.25">
      <c r="A81" s="104"/>
      <c r="B81" s="104"/>
      <c r="C81" s="104"/>
      <c r="D81" s="104"/>
    </row>
    <row r="82" spans="1:8" ht="15" customHeight="1" x14ac:dyDescent="0.25">
      <c r="A82" s="148">
        <v>44746</v>
      </c>
      <c r="B82" s="145" t="s">
        <v>2737</v>
      </c>
      <c r="C82" s="136"/>
      <c r="D82" s="99"/>
      <c r="E82" s="100"/>
      <c r="F82" s="100"/>
      <c r="G82" s="99"/>
      <c r="H82" s="101"/>
    </row>
    <row r="83" spans="1:8" x14ac:dyDescent="0.25">
      <c r="A83" s="149"/>
      <c r="B83" s="146"/>
      <c r="C83" s="137"/>
      <c r="D83" s="99" t="s">
        <v>2727</v>
      </c>
      <c r="E83" s="100">
        <v>0.5</v>
      </c>
      <c r="F83" s="100" t="s">
        <v>520</v>
      </c>
      <c r="G83" s="99" t="s">
        <v>2733</v>
      </c>
      <c r="H83" s="98"/>
    </row>
    <row r="84" spans="1:8" x14ac:dyDescent="0.25">
      <c r="A84" s="149"/>
      <c r="B84" s="146"/>
      <c r="C84" s="137"/>
      <c r="D84" s="99" t="s">
        <v>2727</v>
      </c>
      <c r="E84" s="100">
        <v>0.1</v>
      </c>
      <c r="F84" s="100" t="s">
        <v>2732</v>
      </c>
      <c r="G84" s="99" t="s">
        <v>2731</v>
      </c>
      <c r="H84" s="98"/>
    </row>
    <row r="85" spans="1:8" x14ac:dyDescent="0.25">
      <c r="A85" s="149"/>
      <c r="B85" s="146"/>
      <c r="C85" s="137"/>
      <c r="D85" s="99" t="s">
        <v>2727</v>
      </c>
      <c r="E85" s="100">
        <v>0.1</v>
      </c>
      <c r="F85" s="100" t="s">
        <v>513</v>
      </c>
      <c r="G85" s="99" t="s">
        <v>2730</v>
      </c>
      <c r="H85" s="98"/>
    </row>
    <row r="86" spans="1:8" x14ac:dyDescent="0.25">
      <c r="A86" s="149"/>
      <c r="B86" s="146"/>
      <c r="C86" s="137"/>
      <c r="D86" s="99" t="s">
        <v>2727</v>
      </c>
      <c r="E86" s="100">
        <v>0.1</v>
      </c>
      <c r="F86" s="100" t="s">
        <v>522</v>
      </c>
      <c r="G86" s="99" t="s">
        <v>2729</v>
      </c>
      <c r="H86" s="98"/>
    </row>
    <row r="87" spans="1:8" ht="15" customHeight="1" x14ac:dyDescent="0.25">
      <c r="A87" s="149"/>
      <c r="B87" s="146"/>
      <c r="C87" s="137"/>
      <c r="D87" s="99" t="s">
        <v>2727</v>
      </c>
      <c r="E87" s="100">
        <v>0.1</v>
      </c>
      <c r="F87" s="100" t="s">
        <v>515</v>
      </c>
      <c r="G87" s="99" t="s">
        <v>2728</v>
      </c>
      <c r="H87" s="98"/>
    </row>
    <row r="88" spans="1:8" x14ac:dyDescent="0.25">
      <c r="A88" s="150"/>
      <c r="B88" s="147"/>
      <c r="C88" s="138"/>
      <c r="D88" s="99" t="s">
        <v>2727</v>
      </c>
      <c r="E88" s="100">
        <v>0.1</v>
      </c>
      <c r="F88" s="100" t="s">
        <v>527</v>
      </c>
      <c r="G88" s="99" t="s">
        <v>2726</v>
      </c>
      <c r="H88" s="98"/>
    </row>
    <row r="89" spans="1:8" ht="15" customHeight="1" x14ac:dyDescent="0.25">
      <c r="A89" s="104"/>
      <c r="B89" s="104"/>
      <c r="C89" s="104"/>
      <c r="D89" s="104"/>
    </row>
    <row r="90" spans="1:8" ht="15" customHeight="1" x14ac:dyDescent="0.25">
      <c r="A90" s="148">
        <v>44747</v>
      </c>
      <c r="B90" s="145" t="s">
        <v>2750</v>
      </c>
      <c r="C90" s="136"/>
      <c r="D90" s="99"/>
      <c r="E90" s="100"/>
      <c r="F90" s="100"/>
      <c r="G90" s="99"/>
      <c r="H90" s="101"/>
    </row>
    <row r="91" spans="1:8" x14ac:dyDescent="0.25">
      <c r="A91" s="149"/>
      <c r="B91" s="146"/>
      <c r="C91" s="137"/>
      <c r="D91" s="99" t="s">
        <v>2734</v>
      </c>
      <c r="E91" s="100">
        <v>0.5</v>
      </c>
      <c r="F91" s="100" t="s">
        <v>519</v>
      </c>
      <c r="G91" s="99" t="s">
        <v>2738</v>
      </c>
      <c r="H91" s="98"/>
    </row>
    <row r="92" spans="1:8" x14ac:dyDescent="0.25">
      <c r="A92" s="149"/>
      <c r="B92" s="146"/>
      <c r="C92" s="137"/>
      <c r="D92" s="99" t="s">
        <v>2734</v>
      </c>
      <c r="E92" s="100">
        <v>0.1</v>
      </c>
      <c r="F92" s="100" t="s">
        <v>525</v>
      </c>
      <c r="G92" s="99" t="s">
        <v>2735</v>
      </c>
      <c r="H92" s="98"/>
    </row>
    <row r="93" spans="1:8" x14ac:dyDescent="0.25">
      <c r="A93" s="149"/>
      <c r="B93" s="146"/>
      <c r="C93" s="137"/>
      <c r="D93" s="99" t="s">
        <v>2734</v>
      </c>
      <c r="E93" s="100">
        <v>0.1</v>
      </c>
      <c r="F93" s="100" t="s">
        <v>513</v>
      </c>
      <c r="G93" s="99" t="s">
        <v>2730</v>
      </c>
      <c r="H93" s="98"/>
    </row>
    <row r="94" spans="1:8" ht="15" customHeight="1" x14ac:dyDescent="0.25">
      <c r="A94" s="149"/>
      <c r="B94" s="146"/>
      <c r="C94" s="137"/>
      <c r="D94" s="99" t="s">
        <v>2734</v>
      </c>
      <c r="E94" s="100">
        <v>0.1</v>
      </c>
      <c r="F94" s="100" t="s">
        <v>522</v>
      </c>
      <c r="G94" s="99" t="s">
        <v>2729</v>
      </c>
      <c r="H94" s="98"/>
    </row>
    <row r="95" spans="1:8" x14ac:dyDescent="0.25">
      <c r="A95" s="149"/>
      <c r="B95" s="146"/>
      <c r="C95" s="137"/>
      <c r="D95" s="99" t="s">
        <v>2734</v>
      </c>
      <c r="E95" s="100">
        <v>0.1</v>
      </c>
      <c r="F95" s="100" t="s">
        <v>515</v>
      </c>
      <c r="G95" s="99" t="s">
        <v>2728</v>
      </c>
      <c r="H95" s="98"/>
    </row>
    <row r="96" spans="1:8" x14ac:dyDescent="0.25">
      <c r="A96" s="150"/>
      <c r="B96" s="147"/>
      <c r="C96" s="138"/>
      <c r="D96" s="99" t="s">
        <v>2734</v>
      </c>
      <c r="E96" s="100">
        <v>0.1</v>
      </c>
      <c r="F96" s="100" t="s">
        <v>527</v>
      </c>
      <c r="G96" s="99" t="s">
        <v>2726</v>
      </c>
      <c r="H96" s="98"/>
    </row>
    <row r="97" spans="1:8" ht="15" customHeight="1" x14ac:dyDescent="0.25">
      <c r="A97" s="104"/>
      <c r="B97" s="104"/>
      <c r="C97" s="104"/>
      <c r="D97" s="104"/>
    </row>
    <row r="98" spans="1:8" ht="15" customHeight="1" x14ac:dyDescent="0.25">
      <c r="A98" s="148">
        <v>44747</v>
      </c>
      <c r="B98" s="160" t="s">
        <v>2749</v>
      </c>
      <c r="C98" s="136"/>
      <c r="D98" s="99"/>
      <c r="E98" s="100"/>
      <c r="F98" s="100"/>
      <c r="G98" s="99"/>
      <c r="H98" s="101"/>
    </row>
    <row r="99" spans="1:8" x14ac:dyDescent="0.25">
      <c r="A99" s="149"/>
      <c r="B99" s="146"/>
      <c r="C99" s="137"/>
      <c r="D99" s="99" t="s">
        <v>2734</v>
      </c>
      <c r="E99" s="100">
        <v>0.5</v>
      </c>
      <c r="F99" s="100" t="s">
        <v>520</v>
      </c>
      <c r="G99" s="99" t="s">
        <v>2733</v>
      </c>
      <c r="H99" s="98"/>
    </row>
    <row r="100" spans="1:8" x14ac:dyDescent="0.25">
      <c r="A100" s="149"/>
      <c r="B100" s="146"/>
      <c r="C100" s="137"/>
      <c r="D100" s="99" t="s">
        <v>2734</v>
      </c>
      <c r="E100" s="100">
        <v>0.1</v>
      </c>
      <c r="F100" s="100" t="s">
        <v>525</v>
      </c>
      <c r="G100" s="99" t="s">
        <v>2735</v>
      </c>
      <c r="H100" s="98"/>
    </row>
    <row r="101" spans="1:8" ht="15" customHeight="1" x14ac:dyDescent="0.25">
      <c r="A101" s="149"/>
      <c r="B101" s="146"/>
      <c r="C101" s="137"/>
      <c r="D101" s="99" t="s">
        <v>2734</v>
      </c>
      <c r="E101" s="100">
        <v>0.1</v>
      </c>
      <c r="F101" s="100" t="s">
        <v>513</v>
      </c>
      <c r="G101" s="99" t="s">
        <v>2730</v>
      </c>
      <c r="H101" s="98"/>
    </row>
    <row r="102" spans="1:8" x14ac:dyDescent="0.25">
      <c r="A102" s="149"/>
      <c r="B102" s="146"/>
      <c r="C102" s="137"/>
      <c r="D102" s="99" t="s">
        <v>2734</v>
      </c>
      <c r="E102" s="100">
        <v>0.1</v>
      </c>
      <c r="F102" s="100" t="s">
        <v>522</v>
      </c>
      <c r="G102" s="99" t="s">
        <v>2729</v>
      </c>
      <c r="H102" s="98"/>
    </row>
    <row r="103" spans="1:8" x14ac:dyDescent="0.25">
      <c r="A103" s="149"/>
      <c r="B103" s="146"/>
      <c r="C103" s="137"/>
      <c r="D103" s="99" t="s">
        <v>2734</v>
      </c>
      <c r="E103" s="100">
        <v>0.1</v>
      </c>
      <c r="F103" s="100" t="s">
        <v>515</v>
      </c>
      <c r="G103" s="99" t="s">
        <v>2728</v>
      </c>
      <c r="H103" s="98"/>
    </row>
    <row r="104" spans="1:8" x14ac:dyDescent="0.25">
      <c r="A104" s="150"/>
      <c r="B104" s="147"/>
      <c r="C104" s="138"/>
      <c r="D104" s="99" t="s">
        <v>2734</v>
      </c>
      <c r="E104" s="100">
        <v>0.1</v>
      </c>
      <c r="F104" s="100" t="s">
        <v>527</v>
      </c>
      <c r="G104" s="99" t="s">
        <v>2726</v>
      </c>
      <c r="H104" s="98"/>
    </row>
    <row r="105" spans="1:8" x14ac:dyDescent="0.25">
      <c r="A105" s="104"/>
      <c r="B105" s="104"/>
      <c r="C105" s="104"/>
      <c r="D105" s="104"/>
    </row>
    <row r="106" spans="1:8" ht="15" customHeight="1" x14ac:dyDescent="0.25">
      <c r="A106" s="148">
        <v>44747</v>
      </c>
      <c r="B106" s="160" t="s">
        <v>2748</v>
      </c>
      <c r="C106" s="136"/>
      <c r="D106" s="99"/>
      <c r="E106" s="100"/>
      <c r="F106" s="100"/>
      <c r="G106" s="99"/>
      <c r="H106" s="101"/>
    </row>
    <row r="107" spans="1:8" x14ac:dyDescent="0.25">
      <c r="A107" s="149"/>
      <c r="B107" s="146"/>
      <c r="C107" s="137"/>
      <c r="D107" s="99" t="s">
        <v>2734</v>
      </c>
      <c r="E107" s="100">
        <v>0.5</v>
      </c>
      <c r="F107" s="100" t="s">
        <v>519</v>
      </c>
      <c r="G107" s="99" t="s">
        <v>2738</v>
      </c>
      <c r="H107" s="98"/>
    </row>
    <row r="108" spans="1:8" x14ac:dyDescent="0.25">
      <c r="A108" s="149"/>
      <c r="B108" s="146"/>
      <c r="C108" s="137"/>
      <c r="D108" s="99" t="s">
        <v>2734</v>
      </c>
      <c r="E108" s="100">
        <v>0.1</v>
      </c>
      <c r="F108" s="100" t="s">
        <v>525</v>
      </c>
      <c r="G108" s="99" t="s">
        <v>2735</v>
      </c>
      <c r="H108" s="98"/>
    </row>
    <row r="109" spans="1:8" ht="15" customHeight="1" x14ac:dyDescent="0.25">
      <c r="A109" s="149"/>
      <c r="B109" s="146"/>
      <c r="C109" s="137"/>
      <c r="D109" s="99" t="s">
        <v>2734</v>
      </c>
      <c r="E109" s="100">
        <v>0.1</v>
      </c>
      <c r="F109" s="100" t="s">
        <v>513</v>
      </c>
      <c r="G109" s="99" t="s">
        <v>2730</v>
      </c>
      <c r="H109" s="98"/>
    </row>
    <row r="110" spans="1:8" x14ac:dyDescent="0.25">
      <c r="A110" s="149"/>
      <c r="B110" s="146"/>
      <c r="C110" s="137"/>
      <c r="D110" s="99" t="s">
        <v>2734</v>
      </c>
      <c r="E110" s="100">
        <v>0.1</v>
      </c>
      <c r="F110" s="100" t="s">
        <v>522</v>
      </c>
      <c r="G110" s="99" t="s">
        <v>2729</v>
      </c>
      <c r="H110" s="98"/>
    </row>
    <row r="111" spans="1:8" x14ac:dyDescent="0.25">
      <c r="A111" s="149"/>
      <c r="B111" s="146"/>
      <c r="C111" s="137"/>
      <c r="D111" s="99" t="s">
        <v>2734</v>
      </c>
      <c r="E111" s="100">
        <v>0.1</v>
      </c>
      <c r="F111" s="100" t="s">
        <v>515</v>
      </c>
      <c r="G111" s="99" t="s">
        <v>2728</v>
      </c>
      <c r="H111" s="98"/>
    </row>
    <row r="112" spans="1:8" x14ac:dyDescent="0.25">
      <c r="A112" s="150"/>
      <c r="B112" s="147"/>
      <c r="C112" s="138"/>
      <c r="D112" s="99" t="s">
        <v>2734</v>
      </c>
      <c r="E112" s="100">
        <v>0.1</v>
      </c>
      <c r="F112" s="100" t="s">
        <v>527</v>
      </c>
      <c r="G112" s="99" t="s">
        <v>2726</v>
      </c>
      <c r="H112" s="98"/>
    </row>
    <row r="113" spans="1:8" x14ac:dyDescent="0.25">
      <c r="A113" s="104"/>
      <c r="B113" s="104"/>
      <c r="C113" s="104"/>
      <c r="D113" s="104"/>
    </row>
    <row r="114" spans="1:8" x14ac:dyDescent="0.25">
      <c r="A114" s="148">
        <v>44747</v>
      </c>
      <c r="B114" s="160" t="s">
        <v>2747</v>
      </c>
      <c r="C114" s="136"/>
      <c r="D114" s="99"/>
      <c r="E114" s="100"/>
      <c r="F114" s="100"/>
      <c r="G114" s="99"/>
      <c r="H114" s="101"/>
    </row>
    <row r="115" spans="1:8" x14ac:dyDescent="0.25">
      <c r="A115" s="149"/>
      <c r="B115" s="146"/>
      <c r="C115" s="137"/>
      <c r="D115" s="99" t="s">
        <v>2734</v>
      </c>
      <c r="E115" s="100">
        <v>0.5</v>
      </c>
      <c r="F115" s="100" t="s">
        <v>521</v>
      </c>
      <c r="G115" s="99" t="s">
        <v>2744</v>
      </c>
      <c r="H115" s="98"/>
    </row>
    <row r="116" spans="1:8" x14ac:dyDescent="0.25">
      <c r="A116" s="149"/>
      <c r="B116" s="146"/>
      <c r="C116" s="137"/>
      <c r="D116" s="99" t="s">
        <v>2734</v>
      </c>
      <c r="E116" s="100">
        <v>0.1</v>
      </c>
      <c r="F116" s="100" t="s">
        <v>525</v>
      </c>
      <c r="G116" s="99" t="s">
        <v>2735</v>
      </c>
      <c r="H116" s="98"/>
    </row>
    <row r="117" spans="1:8" x14ac:dyDescent="0.25">
      <c r="A117" s="149"/>
      <c r="B117" s="146"/>
      <c r="C117" s="137"/>
      <c r="D117" s="99" t="s">
        <v>2734</v>
      </c>
      <c r="E117" s="100">
        <v>0.1</v>
      </c>
      <c r="F117" s="100" t="s">
        <v>513</v>
      </c>
      <c r="G117" s="99" t="s">
        <v>2730</v>
      </c>
      <c r="H117" s="98"/>
    </row>
    <row r="118" spans="1:8" x14ac:dyDescent="0.25">
      <c r="A118" s="149"/>
      <c r="B118" s="146"/>
      <c r="C118" s="137"/>
      <c r="D118" s="99" t="s">
        <v>2734</v>
      </c>
      <c r="E118" s="100">
        <v>0.1</v>
      </c>
      <c r="F118" s="100" t="s">
        <v>522</v>
      </c>
      <c r="G118" s="99" t="s">
        <v>2729</v>
      </c>
      <c r="H118" s="98"/>
    </row>
    <row r="119" spans="1:8" x14ac:dyDescent="0.25">
      <c r="A119" s="149"/>
      <c r="B119" s="146"/>
      <c r="C119" s="137"/>
      <c r="D119" s="99" t="s">
        <v>2734</v>
      </c>
      <c r="E119" s="100">
        <v>0.1</v>
      </c>
      <c r="F119" s="100" t="s">
        <v>515</v>
      </c>
      <c r="G119" s="99" t="s">
        <v>2728</v>
      </c>
      <c r="H119" s="98"/>
    </row>
    <row r="120" spans="1:8" x14ac:dyDescent="0.25">
      <c r="A120" s="150"/>
      <c r="B120" s="147"/>
      <c r="C120" s="138"/>
      <c r="D120" s="99" t="s">
        <v>2734</v>
      </c>
      <c r="E120" s="100">
        <v>0.1</v>
      </c>
      <c r="F120" s="100" t="s">
        <v>527</v>
      </c>
      <c r="G120" s="99" t="s">
        <v>2726</v>
      </c>
      <c r="H120" s="98"/>
    </row>
    <row r="121" spans="1:8" x14ac:dyDescent="0.25">
      <c r="A121" s="104"/>
      <c r="B121" s="104"/>
      <c r="C121" s="104"/>
      <c r="D121" s="104"/>
    </row>
    <row r="122" spans="1:8" x14ac:dyDescent="0.25">
      <c r="A122" s="148">
        <v>44753</v>
      </c>
      <c r="B122" s="145" t="s">
        <v>2746</v>
      </c>
      <c r="C122" s="136"/>
      <c r="D122" s="99"/>
      <c r="E122" s="100"/>
      <c r="F122" s="100"/>
      <c r="G122" s="99"/>
      <c r="H122" s="101"/>
    </row>
    <row r="123" spans="1:8" x14ac:dyDescent="0.25">
      <c r="A123" s="149"/>
      <c r="B123" s="146"/>
      <c r="C123" s="137"/>
      <c r="D123" s="103" t="s">
        <v>2727</v>
      </c>
      <c r="E123" s="100">
        <v>0.5</v>
      </c>
      <c r="F123" s="100" t="s">
        <v>521</v>
      </c>
      <c r="G123" s="99" t="s">
        <v>2744</v>
      </c>
      <c r="H123" s="98"/>
    </row>
    <row r="124" spans="1:8" x14ac:dyDescent="0.25">
      <c r="A124" s="149"/>
      <c r="B124" s="146"/>
      <c r="C124" s="137"/>
      <c r="D124" s="103" t="s">
        <v>2727</v>
      </c>
      <c r="E124" s="100">
        <v>0.1</v>
      </c>
      <c r="F124" s="100" t="s">
        <v>2732</v>
      </c>
      <c r="G124" s="99" t="s">
        <v>2731</v>
      </c>
      <c r="H124" s="98"/>
    </row>
    <row r="125" spans="1:8" x14ac:dyDescent="0.25">
      <c r="A125" s="149"/>
      <c r="B125" s="146"/>
      <c r="C125" s="137"/>
      <c r="D125" s="103" t="s">
        <v>2727</v>
      </c>
      <c r="E125" s="100">
        <v>0.1</v>
      </c>
      <c r="F125" s="100" t="s">
        <v>513</v>
      </c>
      <c r="G125" s="99" t="s">
        <v>2730</v>
      </c>
      <c r="H125" s="98"/>
    </row>
    <row r="126" spans="1:8" x14ac:dyDescent="0.25">
      <c r="A126" s="149"/>
      <c r="B126" s="146"/>
      <c r="C126" s="137"/>
      <c r="D126" s="103" t="s">
        <v>2727</v>
      </c>
      <c r="E126" s="100">
        <v>0.1</v>
      </c>
      <c r="F126" s="100" t="s">
        <v>522</v>
      </c>
      <c r="G126" s="99" t="s">
        <v>2729</v>
      </c>
      <c r="H126" s="98"/>
    </row>
    <row r="127" spans="1:8" x14ac:dyDescent="0.25">
      <c r="A127" s="149"/>
      <c r="B127" s="146"/>
      <c r="C127" s="137"/>
      <c r="D127" s="103" t="s">
        <v>2727</v>
      </c>
      <c r="E127" s="100">
        <v>0.1</v>
      </c>
      <c r="F127" s="100" t="s">
        <v>515</v>
      </c>
      <c r="G127" s="99" t="s">
        <v>2728</v>
      </c>
      <c r="H127" s="98"/>
    </row>
    <row r="128" spans="1:8" x14ac:dyDescent="0.25">
      <c r="A128" s="150"/>
      <c r="B128" s="147"/>
      <c r="C128" s="138"/>
      <c r="D128" s="103" t="s">
        <v>2727</v>
      </c>
      <c r="E128" s="100">
        <v>0.1</v>
      </c>
      <c r="F128" s="100" t="s">
        <v>527</v>
      </c>
      <c r="G128" s="99" t="s">
        <v>2726</v>
      </c>
      <c r="H128" s="98"/>
    </row>
    <row r="130" spans="1:8" x14ac:dyDescent="0.25">
      <c r="A130" s="148">
        <v>44753</v>
      </c>
      <c r="B130" s="145" t="s">
        <v>2745</v>
      </c>
      <c r="C130" s="136"/>
      <c r="D130" s="99"/>
      <c r="E130" s="100"/>
      <c r="F130" s="100"/>
      <c r="G130" s="99"/>
      <c r="H130" s="101"/>
    </row>
    <row r="131" spans="1:8" x14ac:dyDescent="0.25">
      <c r="A131" s="149"/>
      <c r="B131" s="146"/>
      <c r="C131" s="137"/>
      <c r="D131" s="103" t="s">
        <v>2727</v>
      </c>
      <c r="E131" s="100">
        <v>0.5</v>
      </c>
      <c r="F131" s="100" t="s">
        <v>521</v>
      </c>
      <c r="G131" s="99" t="s">
        <v>2744</v>
      </c>
      <c r="H131" s="98"/>
    </row>
    <row r="132" spans="1:8" x14ac:dyDescent="0.25">
      <c r="A132" s="149"/>
      <c r="B132" s="146"/>
      <c r="C132" s="137"/>
      <c r="D132" s="103" t="s">
        <v>2727</v>
      </c>
      <c r="E132" s="100">
        <v>0.1</v>
      </c>
      <c r="F132" s="100" t="s">
        <v>2732</v>
      </c>
      <c r="G132" s="99" t="s">
        <v>2731</v>
      </c>
      <c r="H132" s="98"/>
    </row>
    <row r="133" spans="1:8" x14ac:dyDescent="0.25">
      <c r="A133" s="149"/>
      <c r="B133" s="146"/>
      <c r="C133" s="137"/>
      <c r="D133" s="103" t="s">
        <v>2727</v>
      </c>
      <c r="E133" s="100">
        <v>0.1</v>
      </c>
      <c r="F133" s="100" t="s">
        <v>513</v>
      </c>
      <c r="G133" s="99" t="s">
        <v>2730</v>
      </c>
      <c r="H133" s="98"/>
    </row>
    <row r="134" spans="1:8" x14ac:dyDescent="0.25">
      <c r="A134" s="149"/>
      <c r="B134" s="146"/>
      <c r="C134" s="137"/>
      <c r="D134" s="103" t="s">
        <v>2727</v>
      </c>
      <c r="E134" s="100">
        <v>0.1</v>
      </c>
      <c r="F134" s="100" t="s">
        <v>522</v>
      </c>
      <c r="G134" s="99" t="s">
        <v>2729</v>
      </c>
      <c r="H134" s="98"/>
    </row>
    <row r="135" spans="1:8" x14ac:dyDescent="0.25">
      <c r="A135" s="149"/>
      <c r="B135" s="146"/>
      <c r="C135" s="137"/>
      <c r="D135" s="103" t="s">
        <v>2727</v>
      </c>
      <c r="E135" s="100">
        <v>0.1</v>
      </c>
      <c r="F135" s="100" t="s">
        <v>515</v>
      </c>
      <c r="G135" s="99" t="s">
        <v>2728</v>
      </c>
      <c r="H135" s="98"/>
    </row>
    <row r="136" spans="1:8" x14ac:dyDescent="0.25">
      <c r="A136" s="150"/>
      <c r="B136" s="147"/>
      <c r="C136" s="138"/>
      <c r="D136" s="103" t="s">
        <v>2727</v>
      </c>
      <c r="E136" s="100">
        <v>0.1</v>
      </c>
      <c r="F136" s="100" t="s">
        <v>527</v>
      </c>
      <c r="G136" s="99" t="s">
        <v>2726</v>
      </c>
      <c r="H136" s="98"/>
    </row>
    <row r="138" spans="1:8" x14ac:dyDescent="0.25">
      <c r="A138" s="148">
        <v>44753</v>
      </c>
      <c r="B138" s="145" t="s">
        <v>2743</v>
      </c>
      <c r="C138" s="136"/>
      <c r="D138" s="99"/>
      <c r="E138" s="100"/>
      <c r="F138" s="100"/>
      <c r="G138" s="99"/>
      <c r="H138" s="101"/>
    </row>
    <row r="139" spans="1:8" x14ac:dyDescent="0.25">
      <c r="A139" s="146"/>
      <c r="B139" s="146"/>
      <c r="C139" s="137"/>
      <c r="D139" s="103" t="s">
        <v>2727</v>
      </c>
      <c r="E139" s="100">
        <v>0.5</v>
      </c>
      <c r="F139" s="100" t="s">
        <v>519</v>
      </c>
      <c r="G139" s="99" t="s">
        <v>2738</v>
      </c>
      <c r="H139" s="98"/>
    </row>
    <row r="140" spans="1:8" x14ac:dyDescent="0.25">
      <c r="A140" s="146"/>
      <c r="B140" s="146"/>
      <c r="C140" s="137"/>
      <c r="D140" s="103" t="s">
        <v>2727</v>
      </c>
      <c r="E140" s="100">
        <v>0.1</v>
      </c>
      <c r="F140" s="100" t="s">
        <v>2732</v>
      </c>
      <c r="G140" s="99" t="s">
        <v>2731</v>
      </c>
      <c r="H140" s="98"/>
    </row>
    <row r="141" spans="1:8" x14ac:dyDescent="0.25">
      <c r="A141" s="146"/>
      <c r="B141" s="146"/>
      <c r="C141" s="137"/>
      <c r="D141" s="103" t="s">
        <v>2727</v>
      </c>
      <c r="E141" s="100">
        <v>0.1</v>
      </c>
      <c r="F141" s="100" t="s">
        <v>513</v>
      </c>
      <c r="G141" s="99" t="s">
        <v>2730</v>
      </c>
      <c r="H141" s="98"/>
    </row>
    <row r="142" spans="1:8" x14ac:dyDescent="0.25">
      <c r="A142" s="146"/>
      <c r="B142" s="146"/>
      <c r="C142" s="137"/>
      <c r="D142" s="103" t="s">
        <v>2727</v>
      </c>
      <c r="E142" s="100">
        <v>0.1</v>
      </c>
      <c r="F142" s="100" t="s">
        <v>522</v>
      </c>
      <c r="G142" s="99" t="s">
        <v>2729</v>
      </c>
      <c r="H142" s="98"/>
    </row>
    <row r="143" spans="1:8" x14ac:dyDescent="0.25">
      <c r="A143" s="146"/>
      <c r="B143" s="146"/>
      <c r="C143" s="137"/>
      <c r="D143" s="103" t="s">
        <v>2727</v>
      </c>
      <c r="E143" s="100">
        <v>0.1</v>
      </c>
      <c r="F143" s="100" t="s">
        <v>515</v>
      </c>
      <c r="G143" s="99" t="s">
        <v>2728</v>
      </c>
      <c r="H143" s="98"/>
    </row>
    <row r="144" spans="1:8" x14ac:dyDescent="0.25">
      <c r="A144" s="147"/>
      <c r="B144" s="147"/>
      <c r="C144" s="138"/>
      <c r="D144" s="103" t="s">
        <v>2727</v>
      </c>
      <c r="E144" s="100">
        <v>0.1</v>
      </c>
      <c r="F144" s="100" t="s">
        <v>527</v>
      </c>
      <c r="G144" s="99" t="s">
        <v>2726</v>
      </c>
      <c r="H144" s="98"/>
    </row>
    <row r="146" spans="1:8" ht="15" customHeight="1" x14ac:dyDescent="0.25">
      <c r="A146" s="153">
        <v>44768</v>
      </c>
      <c r="B146" s="133" t="s">
        <v>2742</v>
      </c>
      <c r="C146" s="142"/>
      <c r="D146" s="99"/>
      <c r="E146" s="100"/>
      <c r="F146" s="100"/>
      <c r="G146" s="99"/>
      <c r="H146" s="101"/>
    </row>
    <row r="147" spans="1:8" x14ac:dyDescent="0.25">
      <c r="A147" s="134"/>
      <c r="B147" s="134"/>
      <c r="C147" s="143"/>
      <c r="D147" s="103" t="s">
        <v>2727</v>
      </c>
      <c r="E147" s="100">
        <v>0.5</v>
      </c>
      <c r="F147" s="100" t="s">
        <v>519</v>
      </c>
      <c r="G147" s="99" t="s">
        <v>2738</v>
      </c>
      <c r="H147" s="98"/>
    </row>
    <row r="148" spans="1:8" x14ac:dyDescent="0.25">
      <c r="A148" s="134"/>
      <c r="B148" s="134"/>
      <c r="C148" s="143"/>
      <c r="D148" s="103" t="s">
        <v>2727</v>
      </c>
      <c r="E148" s="100">
        <v>0.1</v>
      </c>
      <c r="F148" s="100" t="s">
        <v>2732</v>
      </c>
      <c r="G148" s="99" t="s">
        <v>2731</v>
      </c>
      <c r="H148" s="98"/>
    </row>
    <row r="149" spans="1:8" x14ac:dyDescent="0.25">
      <c r="A149" s="134"/>
      <c r="B149" s="134"/>
      <c r="C149" s="143"/>
      <c r="D149" s="103" t="s">
        <v>2727</v>
      </c>
      <c r="E149" s="100">
        <v>0.1</v>
      </c>
      <c r="F149" s="100" t="s">
        <v>513</v>
      </c>
      <c r="G149" s="99" t="s">
        <v>2730</v>
      </c>
      <c r="H149" s="98"/>
    </row>
    <row r="150" spans="1:8" x14ac:dyDescent="0.25">
      <c r="A150" s="134"/>
      <c r="B150" s="134"/>
      <c r="C150" s="143"/>
      <c r="D150" s="103" t="s">
        <v>2727</v>
      </c>
      <c r="E150" s="100">
        <v>0.1</v>
      </c>
      <c r="F150" s="100" t="s">
        <v>522</v>
      </c>
      <c r="G150" s="99" t="s">
        <v>2729</v>
      </c>
      <c r="H150" s="98"/>
    </row>
    <row r="151" spans="1:8" x14ac:dyDescent="0.25">
      <c r="A151" s="134"/>
      <c r="B151" s="134"/>
      <c r="C151" s="143"/>
      <c r="D151" s="103" t="s">
        <v>2727</v>
      </c>
      <c r="E151" s="100">
        <v>0.1</v>
      </c>
      <c r="F151" s="100" t="s">
        <v>515</v>
      </c>
      <c r="G151" s="99" t="s">
        <v>2728</v>
      </c>
      <c r="H151" s="98"/>
    </row>
    <row r="152" spans="1:8" x14ac:dyDescent="0.25">
      <c r="A152" s="135"/>
      <c r="B152" s="135"/>
      <c r="C152" s="144"/>
      <c r="D152" s="102" t="s">
        <v>2727</v>
      </c>
      <c r="E152" s="100">
        <v>0.1</v>
      </c>
      <c r="F152" s="100" t="s">
        <v>527</v>
      </c>
      <c r="G152" s="99" t="s">
        <v>2726</v>
      </c>
      <c r="H152" s="98"/>
    </row>
    <row r="154" spans="1:8" x14ac:dyDescent="0.25">
      <c r="A154" s="154">
        <v>44771</v>
      </c>
      <c r="B154" s="139" t="s">
        <v>2741</v>
      </c>
      <c r="C154" s="142"/>
      <c r="D154" s="99"/>
      <c r="E154" s="100"/>
      <c r="F154" s="100"/>
      <c r="G154" s="99"/>
      <c r="H154" s="101"/>
    </row>
    <row r="155" spans="1:8" x14ac:dyDescent="0.25">
      <c r="A155" s="155"/>
      <c r="B155" s="140"/>
      <c r="C155" s="143"/>
      <c r="D155" s="103" t="s">
        <v>2727</v>
      </c>
      <c r="E155" s="100">
        <v>0.5</v>
      </c>
      <c r="F155" s="100" t="s">
        <v>519</v>
      </c>
      <c r="G155" s="99" t="s">
        <v>2738</v>
      </c>
      <c r="H155" s="98"/>
    </row>
    <row r="156" spans="1:8" x14ac:dyDescent="0.25">
      <c r="A156" s="155"/>
      <c r="B156" s="140"/>
      <c r="C156" s="143"/>
      <c r="D156" s="103" t="s">
        <v>2727</v>
      </c>
      <c r="E156" s="100">
        <v>0.1</v>
      </c>
      <c r="F156" s="100" t="s">
        <v>2732</v>
      </c>
      <c r="G156" s="99" t="s">
        <v>2731</v>
      </c>
      <c r="H156" s="98"/>
    </row>
    <row r="157" spans="1:8" x14ac:dyDescent="0.25">
      <c r="A157" s="155"/>
      <c r="B157" s="140"/>
      <c r="C157" s="143"/>
      <c r="D157" s="103" t="s">
        <v>2727</v>
      </c>
      <c r="E157" s="100">
        <v>0.1</v>
      </c>
      <c r="F157" s="100" t="s">
        <v>513</v>
      </c>
      <c r="G157" s="99" t="s">
        <v>2730</v>
      </c>
      <c r="H157" s="98"/>
    </row>
    <row r="158" spans="1:8" x14ac:dyDescent="0.25">
      <c r="A158" s="155"/>
      <c r="B158" s="140"/>
      <c r="C158" s="143"/>
      <c r="D158" s="103" t="s">
        <v>2727</v>
      </c>
      <c r="E158" s="100">
        <v>0.1</v>
      </c>
      <c r="F158" s="100" t="s">
        <v>522</v>
      </c>
      <c r="G158" s="99" t="s">
        <v>2729</v>
      </c>
      <c r="H158" s="98"/>
    </row>
    <row r="159" spans="1:8" x14ac:dyDescent="0.25">
      <c r="A159" s="155"/>
      <c r="B159" s="140"/>
      <c r="C159" s="143"/>
      <c r="D159" s="103" t="s">
        <v>2727</v>
      </c>
      <c r="E159" s="100">
        <v>0.1</v>
      </c>
      <c r="F159" s="100" t="s">
        <v>515</v>
      </c>
      <c r="G159" s="99" t="s">
        <v>2728</v>
      </c>
      <c r="H159" s="98"/>
    </row>
    <row r="160" spans="1:8" x14ac:dyDescent="0.25">
      <c r="A160" s="156"/>
      <c r="B160" s="141"/>
      <c r="C160" s="144"/>
      <c r="D160" s="102" t="s">
        <v>2727</v>
      </c>
      <c r="E160" s="100">
        <v>0.1</v>
      </c>
      <c r="F160" s="100" t="s">
        <v>527</v>
      </c>
      <c r="G160" s="99" t="s">
        <v>2726</v>
      </c>
      <c r="H160" s="98"/>
    </row>
    <row r="162" spans="1:8" ht="15" customHeight="1" x14ac:dyDescent="0.25">
      <c r="B162" s="133" t="s">
        <v>2740</v>
      </c>
      <c r="C162" s="136"/>
      <c r="D162" s="99"/>
      <c r="E162" s="100"/>
      <c r="F162" s="100"/>
      <c r="G162" s="99"/>
      <c r="H162" s="101"/>
    </row>
    <row r="163" spans="1:8" x14ac:dyDescent="0.25">
      <c r="B163" s="134"/>
      <c r="C163" s="137"/>
      <c r="D163" s="99" t="s">
        <v>2734</v>
      </c>
      <c r="E163" s="100">
        <v>0.5</v>
      </c>
      <c r="F163" s="100" t="s">
        <v>519</v>
      </c>
      <c r="G163" s="99" t="s">
        <v>2738</v>
      </c>
      <c r="H163" s="98"/>
    </row>
    <row r="164" spans="1:8" x14ac:dyDescent="0.25">
      <c r="B164" s="134"/>
      <c r="C164" s="137"/>
      <c r="D164" s="99" t="s">
        <v>2734</v>
      </c>
      <c r="E164" s="100">
        <v>0.1</v>
      </c>
      <c r="F164" s="100" t="s">
        <v>525</v>
      </c>
      <c r="G164" s="99" t="s">
        <v>2735</v>
      </c>
      <c r="H164" s="98"/>
    </row>
    <row r="165" spans="1:8" x14ac:dyDescent="0.25">
      <c r="B165" s="134"/>
      <c r="C165" s="137"/>
      <c r="D165" s="99" t="s">
        <v>2734</v>
      </c>
      <c r="E165" s="100">
        <v>0.1</v>
      </c>
      <c r="F165" s="100" t="s">
        <v>513</v>
      </c>
      <c r="G165" s="99" t="s">
        <v>2730</v>
      </c>
      <c r="H165" s="98"/>
    </row>
    <row r="166" spans="1:8" x14ac:dyDescent="0.25">
      <c r="B166" s="134"/>
      <c r="C166" s="137"/>
      <c r="D166" s="99" t="s">
        <v>2734</v>
      </c>
      <c r="E166" s="100">
        <v>0.1</v>
      </c>
      <c r="F166" s="100" t="s">
        <v>522</v>
      </c>
      <c r="G166" s="99" t="s">
        <v>2729</v>
      </c>
      <c r="H166" s="98"/>
    </row>
    <row r="167" spans="1:8" x14ac:dyDescent="0.25">
      <c r="B167" s="134"/>
      <c r="C167" s="137"/>
      <c r="D167" s="99" t="s">
        <v>2734</v>
      </c>
      <c r="E167" s="100">
        <v>0.1</v>
      </c>
      <c r="F167" s="100" t="s">
        <v>515</v>
      </c>
      <c r="G167" s="99" t="s">
        <v>2728</v>
      </c>
      <c r="H167" s="98"/>
    </row>
    <row r="168" spans="1:8" x14ac:dyDescent="0.25">
      <c r="B168" s="135"/>
      <c r="C168" s="138"/>
      <c r="D168" s="99" t="s">
        <v>2734</v>
      </c>
      <c r="E168" s="100">
        <v>0.1</v>
      </c>
      <c r="F168" s="100" t="s">
        <v>527</v>
      </c>
      <c r="G168" s="99" t="s">
        <v>2726</v>
      </c>
      <c r="H168" s="98"/>
    </row>
    <row r="170" spans="1:8" x14ac:dyDescent="0.25">
      <c r="A170" s="151">
        <v>44812</v>
      </c>
      <c r="B170" s="139" t="s">
        <v>2739</v>
      </c>
      <c r="C170" s="142"/>
      <c r="D170" s="99"/>
      <c r="E170" s="100"/>
      <c r="F170" s="100"/>
      <c r="G170" s="99"/>
      <c r="H170" s="101"/>
    </row>
    <row r="171" spans="1:8" x14ac:dyDescent="0.25">
      <c r="A171" s="152"/>
      <c r="B171" s="140"/>
      <c r="C171" s="143"/>
      <c r="D171" s="103" t="s">
        <v>2727</v>
      </c>
      <c r="E171" s="100">
        <v>0.5</v>
      </c>
      <c r="F171" s="100" t="s">
        <v>519</v>
      </c>
      <c r="G171" s="99" t="s">
        <v>2738</v>
      </c>
      <c r="H171" s="98"/>
    </row>
    <row r="172" spans="1:8" x14ac:dyDescent="0.25">
      <c r="A172" s="152"/>
      <c r="B172" s="140"/>
      <c r="C172" s="143"/>
      <c r="D172" s="103" t="s">
        <v>2727</v>
      </c>
      <c r="E172" s="100">
        <v>0.1</v>
      </c>
      <c r="F172" s="100" t="s">
        <v>2732</v>
      </c>
      <c r="G172" s="99" t="s">
        <v>2731</v>
      </c>
      <c r="H172" s="98"/>
    </row>
    <row r="173" spans="1:8" x14ac:dyDescent="0.25">
      <c r="A173" s="152"/>
      <c r="B173" s="140"/>
      <c r="C173" s="143"/>
      <c r="D173" s="103" t="s">
        <v>2727</v>
      </c>
      <c r="E173" s="100">
        <v>0.1</v>
      </c>
      <c r="F173" s="100" t="s">
        <v>513</v>
      </c>
      <c r="G173" s="99" t="s">
        <v>2730</v>
      </c>
      <c r="H173" s="98"/>
    </row>
    <row r="174" spans="1:8" x14ac:dyDescent="0.25">
      <c r="A174" s="152"/>
      <c r="B174" s="140"/>
      <c r="C174" s="143"/>
      <c r="D174" s="103" t="s">
        <v>2727</v>
      </c>
      <c r="E174" s="100">
        <v>0.1</v>
      </c>
      <c r="F174" s="100" t="s">
        <v>522</v>
      </c>
      <c r="G174" s="99" t="s">
        <v>2729</v>
      </c>
      <c r="H174" s="98"/>
    </row>
    <row r="175" spans="1:8" x14ac:dyDescent="0.25">
      <c r="A175" s="152"/>
      <c r="B175" s="140"/>
      <c r="C175" s="143"/>
      <c r="D175" s="103" t="s">
        <v>2727</v>
      </c>
      <c r="E175" s="100">
        <v>0.1</v>
      </c>
      <c r="F175" s="100" t="s">
        <v>515</v>
      </c>
      <c r="G175" s="99" t="s">
        <v>2728</v>
      </c>
      <c r="H175" s="98"/>
    </row>
    <row r="176" spans="1:8" x14ac:dyDescent="0.25">
      <c r="A176" s="152"/>
      <c r="B176" s="141"/>
      <c r="C176" s="144"/>
      <c r="D176" s="102" t="s">
        <v>2727</v>
      </c>
      <c r="E176" s="100">
        <v>0.1</v>
      </c>
      <c r="F176" s="100" t="s">
        <v>527</v>
      </c>
      <c r="G176" s="99" t="s">
        <v>2726</v>
      </c>
      <c r="H176" s="98"/>
    </row>
    <row r="178" spans="1:8" x14ac:dyDescent="0.25">
      <c r="A178" s="148">
        <v>44812</v>
      </c>
      <c r="B178" s="145" t="s">
        <v>2737</v>
      </c>
      <c r="C178" s="136"/>
      <c r="D178" s="99"/>
      <c r="E178" s="100"/>
      <c r="F178" s="100"/>
      <c r="G178" s="99"/>
      <c r="H178" s="101"/>
    </row>
    <row r="179" spans="1:8" x14ac:dyDescent="0.25">
      <c r="A179" s="149"/>
      <c r="B179" s="146"/>
      <c r="C179" s="137"/>
      <c r="D179" s="99" t="s">
        <v>2727</v>
      </c>
      <c r="E179" s="100">
        <v>0.5</v>
      </c>
      <c r="F179" s="100" t="s">
        <v>520</v>
      </c>
      <c r="G179" s="99" t="s">
        <v>2733</v>
      </c>
      <c r="H179" s="98"/>
    </row>
    <row r="180" spans="1:8" x14ac:dyDescent="0.25">
      <c r="A180" s="149"/>
      <c r="B180" s="146"/>
      <c r="C180" s="137"/>
      <c r="D180" s="99" t="s">
        <v>2727</v>
      </c>
      <c r="E180" s="100">
        <v>0.1</v>
      </c>
      <c r="F180" s="100" t="s">
        <v>2732</v>
      </c>
      <c r="G180" s="99" t="s">
        <v>2731</v>
      </c>
      <c r="H180" s="98"/>
    </row>
    <row r="181" spans="1:8" x14ac:dyDescent="0.25">
      <c r="A181" s="149"/>
      <c r="B181" s="146"/>
      <c r="C181" s="137"/>
      <c r="D181" s="99" t="s">
        <v>2727</v>
      </c>
      <c r="E181" s="100">
        <v>0.1</v>
      </c>
      <c r="F181" s="100" t="s">
        <v>513</v>
      </c>
      <c r="G181" s="99" t="s">
        <v>2730</v>
      </c>
      <c r="H181" s="98"/>
    </row>
    <row r="182" spans="1:8" x14ac:dyDescent="0.25">
      <c r="A182" s="149"/>
      <c r="B182" s="146"/>
      <c r="C182" s="137"/>
      <c r="D182" s="99" t="s">
        <v>2727</v>
      </c>
      <c r="E182" s="100">
        <v>0.1</v>
      </c>
      <c r="F182" s="100" t="s">
        <v>522</v>
      </c>
      <c r="G182" s="99" t="s">
        <v>2729</v>
      </c>
      <c r="H182" s="98"/>
    </row>
    <row r="183" spans="1:8" x14ac:dyDescent="0.25">
      <c r="A183" s="149"/>
      <c r="B183" s="146"/>
      <c r="C183" s="137"/>
      <c r="D183" s="99" t="s">
        <v>2727</v>
      </c>
      <c r="E183" s="100">
        <v>0.1</v>
      </c>
      <c r="F183" s="100" t="s">
        <v>515</v>
      </c>
      <c r="G183" s="99" t="s">
        <v>2728</v>
      </c>
      <c r="H183" s="98"/>
    </row>
    <row r="184" spans="1:8" x14ac:dyDescent="0.25">
      <c r="A184" s="150"/>
      <c r="B184" s="147"/>
      <c r="C184" s="138"/>
      <c r="D184" s="99" t="s">
        <v>2727</v>
      </c>
      <c r="E184" s="100">
        <v>0.1</v>
      </c>
      <c r="F184" s="100" t="s">
        <v>527</v>
      </c>
      <c r="G184" s="99" t="s">
        <v>2726</v>
      </c>
      <c r="H184" s="98"/>
    </row>
    <row r="186" spans="1:8" ht="15" customHeight="1" x14ac:dyDescent="0.25">
      <c r="A186" s="148">
        <v>44859</v>
      </c>
      <c r="B186" s="145" t="s">
        <v>2736</v>
      </c>
      <c r="C186" s="136"/>
      <c r="D186" s="99"/>
      <c r="E186" s="100"/>
      <c r="F186" s="100"/>
      <c r="G186" s="99"/>
      <c r="H186" s="101"/>
    </row>
    <row r="187" spans="1:8" x14ac:dyDescent="0.25">
      <c r="A187" s="149"/>
      <c r="B187" s="146"/>
      <c r="C187" s="137"/>
      <c r="D187" s="99" t="s">
        <v>2727</v>
      </c>
      <c r="E187" s="100">
        <v>0.5</v>
      </c>
      <c r="F187" s="100" t="s">
        <v>520</v>
      </c>
      <c r="G187" s="99" t="s">
        <v>2733</v>
      </c>
      <c r="H187" s="98"/>
    </row>
    <row r="188" spans="1:8" x14ac:dyDescent="0.25">
      <c r="A188" s="149"/>
      <c r="B188" s="146"/>
      <c r="C188" s="137"/>
      <c r="D188" s="99" t="s">
        <v>2727</v>
      </c>
      <c r="E188" s="100">
        <v>0.1</v>
      </c>
      <c r="F188" s="100" t="s">
        <v>2732</v>
      </c>
      <c r="G188" s="99" t="s">
        <v>2731</v>
      </c>
      <c r="H188" s="98"/>
    </row>
    <row r="189" spans="1:8" x14ac:dyDescent="0.25">
      <c r="A189" s="149"/>
      <c r="B189" s="146"/>
      <c r="C189" s="137"/>
      <c r="D189" s="99" t="s">
        <v>2727</v>
      </c>
      <c r="E189" s="100">
        <v>0.1</v>
      </c>
      <c r="F189" s="100" t="s">
        <v>513</v>
      </c>
      <c r="G189" s="99" t="s">
        <v>2730</v>
      </c>
      <c r="H189" s="98"/>
    </row>
    <row r="190" spans="1:8" x14ac:dyDescent="0.25">
      <c r="A190" s="149"/>
      <c r="B190" s="146"/>
      <c r="C190" s="137"/>
      <c r="D190" s="99" t="s">
        <v>2727</v>
      </c>
      <c r="E190" s="100">
        <v>0.1</v>
      </c>
      <c r="F190" s="100" t="s">
        <v>522</v>
      </c>
      <c r="G190" s="99" t="s">
        <v>2729</v>
      </c>
      <c r="H190" s="98"/>
    </row>
    <row r="191" spans="1:8" x14ac:dyDescent="0.25">
      <c r="A191" s="149"/>
      <c r="B191" s="146"/>
      <c r="C191" s="137"/>
      <c r="D191" s="99" t="s">
        <v>2727</v>
      </c>
      <c r="E191" s="100">
        <v>0.1</v>
      </c>
      <c r="F191" s="100" t="s">
        <v>515</v>
      </c>
      <c r="G191" s="99" t="s">
        <v>2728</v>
      </c>
      <c r="H191" s="98"/>
    </row>
    <row r="192" spans="1:8" x14ac:dyDescent="0.25">
      <c r="A192" s="150"/>
      <c r="B192" s="147"/>
      <c r="C192" s="138"/>
      <c r="D192" s="99" t="s">
        <v>2727</v>
      </c>
      <c r="E192" s="100">
        <v>0.1</v>
      </c>
      <c r="F192" s="100" t="s">
        <v>527</v>
      </c>
      <c r="G192" s="99" t="s">
        <v>2726</v>
      </c>
      <c r="H192" s="98"/>
    </row>
    <row r="194" spans="1:8" x14ac:dyDescent="0.25">
      <c r="A194" s="148">
        <v>44875</v>
      </c>
      <c r="B194" s="145" t="s">
        <v>2736</v>
      </c>
      <c r="C194" s="136"/>
      <c r="D194" s="99"/>
      <c r="E194" s="100"/>
      <c r="F194" s="100"/>
      <c r="G194" s="99"/>
      <c r="H194" s="101"/>
    </row>
    <row r="195" spans="1:8" x14ac:dyDescent="0.25">
      <c r="A195" s="149"/>
      <c r="B195" s="146"/>
      <c r="C195" s="137"/>
      <c r="D195" s="99" t="s">
        <v>2734</v>
      </c>
      <c r="E195" s="100">
        <v>0.5</v>
      </c>
      <c r="F195" s="100" t="s">
        <v>520</v>
      </c>
      <c r="G195" s="99" t="s">
        <v>2733</v>
      </c>
      <c r="H195" s="98"/>
    </row>
    <row r="196" spans="1:8" x14ac:dyDescent="0.25">
      <c r="A196" s="149"/>
      <c r="B196" s="146"/>
      <c r="C196" s="137"/>
      <c r="D196" s="99" t="s">
        <v>2734</v>
      </c>
      <c r="E196" s="100">
        <v>0.1</v>
      </c>
      <c r="F196" s="100" t="s">
        <v>525</v>
      </c>
      <c r="G196" s="99" t="s">
        <v>2735</v>
      </c>
      <c r="H196" s="98"/>
    </row>
    <row r="197" spans="1:8" x14ac:dyDescent="0.25">
      <c r="A197" s="149"/>
      <c r="B197" s="146"/>
      <c r="C197" s="137"/>
      <c r="D197" s="99" t="s">
        <v>2734</v>
      </c>
      <c r="E197" s="100">
        <v>0.1</v>
      </c>
      <c r="F197" s="100" t="s">
        <v>513</v>
      </c>
      <c r="G197" s="99" t="s">
        <v>2730</v>
      </c>
      <c r="H197" s="98"/>
    </row>
    <row r="198" spans="1:8" x14ac:dyDescent="0.25">
      <c r="A198" s="149"/>
      <c r="B198" s="146"/>
      <c r="C198" s="137"/>
      <c r="D198" s="99" t="s">
        <v>2734</v>
      </c>
      <c r="E198" s="100">
        <v>0.1</v>
      </c>
      <c r="F198" s="100" t="s">
        <v>522</v>
      </c>
      <c r="G198" s="99" t="s">
        <v>2729</v>
      </c>
      <c r="H198" s="98"/>
    </row>
    <row r="199" spans="1:8" x14ac:dyDescent="0.25">
      <c r="A199" s="149"/>
      <c r="B199" s="146"/>
      <c r="C199" s="137"/>
      <c r="D199" s="99" t="s">
        <v>2734</v>
      </c>
      <c r="E199" s="100">
        <v>0.1</v>
      </c>
      <c r="F199" s="100" t="s">
        <v>515</v>
      </c>
      <c r="G199" s="99" t="s">
        <v>2728</v>
      </c>
      <c r="H199" s="98"/>
    </row>
    <row r="200" spans="1:8" x14ac:dyDescent="0.25">
      <c r="A200" s="150"/>
      <c r="B200" s="147"/>
      <c r="C200" s="138"/>
      <c r="D200" s="99" t="s">
        <v>2734</v>
      </c>
      <c r="E200" s="100">
        <v>0.1</v>
      </c>
      <c r="F200" s="100" t="s">
        <v>527</v>
      </c>
      <c r="G200" s="99" t="s">
        <v>2726</v>
      </c>
      <c r="H200" s="98"/>
    </row>
    <row r="202" spans="1:8" ht="15" customHeight="1" x14ac:dyDescent="0.25">
      <c r="C202" s="136"/>
      <c r="D202" s="99"/>
      <c r="E202" s="100"/>
      <c r="F202" s="100"/>
      <c r="G202" s="99"/>
      <c r="H202" s="101"/>
    </row>
    <row r="203" spans="1:8" x14ac:dyDescent="0.25">
      <c r="C203" s="137"/>
      <c r="D203" s="99" t="s">
        <v>2727</v>
      </c>
      <c r="E203" s="100">
        <v>0.5</v>
      </c>
      <c r="F203" s="100" t="s">
        <v>520</v>
      </c>
      <c r="G203" s="99" t="s">
        <v>2733</v>
      </c>
      <c r="H203" s="98"/>
    </row>
    <row r="204" spans="1:8" x14ac:dyDescent="0.25">
      <c r="C204" s="137"/>
      <c r="D204" s="99" t="s">
        <v>2727</v>
      </c>
      <c r="E204" s="100">
        <v>0.1</v>
      </c>
      <c r="F204" s="100" t="s">
        <v>2732</v>
      </c>
      <c r="G204" s="99" t="s">
        <v>2731</v>
      </c>
      <c r="H204" s="98"/>
    </row>
    <row r="205" spans="1:8" x14ac:dyDescent="0.25">
      <c r="C205" s="137"/>
      <c r="D205" s="99" t="s">
        <v>2727</v>
      </c>
      <c r="E205" s="100">
        <v>0.1</v>
      </c>
      <c r="F205" s="100" t="s">
        <v>513</v>
      </c>
      <c r="G205" s="99" t="s">
        <v>2730</v>
      </c>
      <c r="H205" s="98"/>
    </row>
    <row r="206" spans="1:8" x14ac:dyDescent="0.25">
      <c r="C206" s="137"/>
      <c r="D206" s="99" t="s">
        <v>2727</v>
      </c>
      <c r="E206" s="100">
        <v>0.1</v>
      </c>
      <c r="F206" s="100" t="s">
        <v>522</v>
      </c>
      <c r="G206" s="99" t="s">
        <v>2729</v>
      </c>
      <c r="H206" s="98"/>
    </row>
    <row r="207" spans="1:8" x14ac:dyDescent="0.25">
      <c r="C207" s="137"/>
      <c r="D207" s="99" t="s">
        <v>2727</v>
      </c>
      <c r="E207" s="100">
        <v>0.1</v>
      </c>
      <c r="F207" s="100" t="s">
        <v>515</v>
      </c>
      <c r="G207" s="99" t="s">
        <v>2728</v>
      </c>
      <c r="H207" s="98"/>
    </row>
    <row r="208" spans="1:8" x14ac:dyDescent="0.25">
      <c r="C208" s="138"/>
      <c r="D208" s="99" t="s">
        <v>2727</v>
      </c>
      <c r="E208" s="100">
        <v>0.1</v>
      </c>
      <c r="F208" s="100" t="s">
        <v>527</v>
      </c>
      <c r="G208" s="99" t="s">
        <v>2726</v>
      </c>
      <c r="H208" s="98"/>
    </row>
  </sheetData>
  <sheetProtection password="BD64" sheet="1" objects="1" scenarios="1"/>
  <mergeCells count="76">
    <mergeCell ref="A90:A96"/>
    <mergeCell ref="B90:B96"/>
    <mergeCell ref="C90:C96"/>
    <mergeCell ref="A114:A120"/>
    <mergeCell ref="B114:B120"/>
    <mergeCell ref="C114:C120"/>
    <mergeCell ref="A98:A104"/>
    <mergeCell ref="B98:B104"/>
    <mergeCell ref="C98:C104"/>
    <mergeCell ref="A106:A112"/>
    <mergeCell ref="B106:B112"/>
    <mergeCell ref="C106:C112"/>
    <mergeCell ref="A74:A80"/>
    <mergeCell ref="B74:B80"/>
    <mergeCell ref="C74:C80"/>
    <mergeCell ref="A82:A88"/>
    <mergeCell ref="B82:B88"/>
    <mergeCell ref="C82:C88"/>
    <mergeCell ref="A34:A40"/>
    <mergeCell ref="A66:A72"/>
    <mergeCell ref="A18:A24"/>
    <mergeCell ref="B18:B24"/>
    <mergeCell ref="C18:C24"/>
    <mergeCell ref="A26:A32"/>
    <mergeCell ref="B26:B32"/>
    <mergeCell ref="C26:C32"/>
    <mergeCell ref="B34:B40"/>
    <mergeCell ref="C34:C40"/>
    <mergeCell ref="A42:A48"/>
    <mergeCell ref="B42:B48"/>
    <mergeCell ref="C42:C48"/>
    <mergeCell ref="B66:B72"/>
    <mergeCell ref="C66:C72"/>
    <mergeCell ref="A50:A56"/>
    <mergeCell ref="B50:B56"/>
    <mergeCell ref="C50:C56"/>
    <mergeCell ref="A58:A64"/>
    <mergeCell ref="B58:B64"/>
    <mergeCell ref="C58:C64"/>
    <mergeCell ref="E1:G1"/>
    <mergeCell ref="A2:A8"/>
    <mergeCell ref="B2:B8"/>
    <mergeCell ref="C2:C8"/>
    <mergeCell ref="A10:A16"/>
    <mergeCell ref="B10:B16"/>
    <mergeCell ref="C10:C16"/>
    <mergeCell ref="C122:C128"/>
    <mergeCell ref="A122:A128"/>
    <mergeCell ref="A146:A152"/>
    <mergeCell ref="B146:B152"/>
    <mergeCell ref="A154:A160"/>
    <mergeCell ref="B154:B160"/>
    <mergeCell ref="C154:C160"/>
    <mergeCell ref="C146:C152"/>
    <mergeCell ref="C138:C144"/>
    <mergeCell ref="A130:A136"/>
    <mergeCell ref="B130:B136"/>
    <mergeCell ref="C130:C136"/>
    <mergeCell ref="A138:A144"/>
    <mergeCell ref="B138:B144"/>
    <mergeCell ref="B122:B128"/>
    <mergeCell ref="A186:A192"/>
    <mergeCell ref="B186:B192"/>
    <mergeCell ref="A178:A184"/>
    <mergeCell ref="A170:A176"/>
    <mergeCell ref="C202:C208"/>
    <mergeCell ref="C186:C192"/>
    <mergeCell ref="A194:A200"/>
    <mergeCell ref="B194:B200"/>
    <mergeCell ref="C194:C200"/>
    <mergeCell ref="B162:B168"/>
    <mergeCell ref="C162:C168"/>
    <mergeCell ref="B170:B176"/>
    <mergeCell ref="C170:C176"/>
    <mergeCell ref="B178:B184"/>
    <mergeCell ref="C178:C184"/>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topLeftCell="K10" workbookViewId="0">
      <selection activeCell="S16" sqref="S16"/>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62" t="s">
        <v>2324</v>
      </c>
      <c r="I1" s="161" t="s">
        <v>2799</v>
      </c>
      <c r="O1" s="54"/>
      <c r="P1" s="54"/>
      <c r="Q1" s="54"/>
    </row>
    <row r="2" spans="1:19" ht="18.75" x14ac:dyDescent="0.3">
      <c r="A2" s="162"/>
      <c r="I2" s="161"/>
      <c r="P2" s="54"/>
      <c r="Q2" s="54"/>
      <c r="R2" t="s">
        <v>183</v>
      </c>
      <c r="S2" s="55" t="s">
        <v>200</v>
      </c>
    </row>
    <row r="3" spans="1:19" s="126" customFormat="1" ht="47.25" x14ac:dyDescent="0.25">
      <c r="A3" s="124" t="s">
        <v>117</v>
      </c>
      <c r="B3" s="125" t="s">
        <v>2198</v>
      </c>
      <c r="C3" s="124" t="s">
        <v>2197</v>
      </c>
      <c r="D3" s="125" t="s">
        <v>3</v>
      </c>
      <c r="E3" s="124" t="s">
        <v>118</v>
      </c>
      <c r="F3" s="125" t="s">
        <v>4</v>
      </c>
      <c r="G3" s="125" t="s">
        <v>2199</v>
      </c>
      <c r="H3" s="125" t="s">
        <v>2323</v>
      </c>
      <c r="I3" s="125" t="s">
        <v>116</v>
      </c>
      <c r="J3" s="125" t="s">
        <v>0</v>
      </c>
      <c r="K3" s="125" t="s">
        <v>6</v>
      </c>
      <c r="L3" s="125" t="s">
        <v>1</v>
      </c>
      <c r="M3" s="125" t="s">
        <v>174</v>
      </c>
      <c r="N3" s="124" t="s">
        <v>2</v>
      </c>
      <c r="O3" s="124" t="s">
        <v>173</v>
      </c>
      <c r="P3" s="124" t="s">
        <v>196</v>
      </c>
      <c r="Q3" s="124" t="s">
        <v>195</v>
      </c>
      <c r="R3" s="125" t="s">
        <v>197</v>
      </c>
      <c r="S3" s="125" t="s">
        <v>5</v>
      </c>
    </row>
    <row r="4" spans="1:19" ht="14.45" customHeight="1" x14ac:dyDescent="0.25">
      <c r="A4" t="s">
        <v>2315</v>
      </c>
      <c r="B4" s="77" t="s">
        <v>2245</v>
      </c>
      <c r="C4" s="77" t="s">
        <v>2318</v>
      </c>
      <c r="D4" t="s">
        <v>83</v>
      </c>
      <c r="E4" t="s">
        <v>118</v>
      </c>
      <c r="F4" s="51" t="str">
        <f>IF(D4="","",IFERROR(VLOOKUP(D4,'Tabelas auxiliares'!$A$3:$B$61,2,FALSE),"DESCENTRALIZAÇÃO"))</f>
        <v>NETEL - NÚCLEO EDUCACIONAL DE TECNOLOGIAS E LÍNGUAS</v>
      </c>
      <c r="G4" s="51" t="str">
        <f>IFERROR(VLOOKUP($B4,'Tabelas auxiliares'!$A$65:$C$102,2,FALSE),"")</f>
        <v>Internacionalização</v>
      </c>
      <c r="H4" s="51" t="str">
        <f>IFERROR(VLOOKUP($B4,'Tabelas auxiliares'!$A$65:$C$102,3,FALSE),"")</f>
        <v>DIÁRIAS INTERNACIONAIS / PASSAGENS AÉREAS INTERNACIONAIS / AUXÍLIO PARA EVENTOS INTERNACIONAIS / INSCRIÇÃO PARA  EVENTOS INTERNACIONAIS / ANUIDADES ARI / ENCARGO DE CURSOS E CONCURSOS ARI</v>
      </c>
      <c r="I4" t="s">
        <v>2159</v>
      </c>
      <c r="J4" t="s">
        <v>2166</v>
      </c>
      <c r="K4" t="s">
        <v>2167</v>
      </c>
      <c r="L4" t="s">
        <v>2168</v>
      </c>
      <c r="M4" t="s">
        <v>124</v>
      </c>
      <c r="N4" t="s">
        <v>2102</v>
      </c>
      <c r="O4" t="s">
        <v>2103</v>
      </c>
      <c r="P4" s="51" t="str">
        <f t="shared" ref="P4:P67" si="0">LEFT(N4,1)</f>
        <v>3</v>
      </c>
      <c r="Q4" s="51" t="str">
        <f>IFERROR(VLOOKUP(O4,'Tabelas auxiliares'!$A$224:$E$233,5,FALSE),"")</f>
        <v/>
      </c>
      <c r="R4" s="51" t="str">
        <f>IF(Q4&lt;&gt;"",Q4,IF(P4='Tabelas auxiliares'!$A$237,"CUSTEIO",IF(P4='Tabelas auxiliares'!$A$236,"INVESTIMENTO","")))</f>
        <v>CUSTEIO</v>
      </c>
      <c r="S4" s="44">
        <v>9900</v>
      </c>
    </row>
    <row r="5" spans="1:19" x14ac:dyDescent="0.25">
      <c r="A5" t="s">
        <v>2319</v>
      </c>
      <c r="B5" s="77" t="s">
        <v>2200</v>
      </c>
      <c r="C5" s="77" t="s">
        <v>2322</v>
      </c>
      <c r="D5" t="s">
        <v>15</v>
      </c>
      <c r="E5" t="s">
        <v>118</v>
      </c>
      <c r="F5" s="51" t="str">
        <f>IF(D5="","",IFERROR(VLOOKUP(D5,'Tabelas auxiliares'!$A$3:$B$61,2,FALSE),"DESCENTRALIZAÇÃO"))</f>
        <v>PROPES - PRÓ-REITORIA DE PESQUISA / CEM</v>
      </c>
      <c r="G5" s="51" t="str">
        <f>IFERROR(VLOOKUP($B5,'Tabelas auxiliares'!$A$65:$C$102,2,FALSE),"")</f>
        <v>Administração geral</v>
      </c>
      <c r="H5" s="51" t="str">
        <f>IFERROR(VLOOKUP($B5,'Tabelas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 t="s">
        <v>2409</v>
      </c>
      <c r="J5" t="s">
        <v>2788</v>
      </c>
      <c r="K5" t="s">
        <v>2789</v>
      </c>
      <c r="L5" t="s">
        <v>2790</v>
      </c>
      <c r="M5" t="s">
        <v>124</v>
      </c>
      <c r="N5" t="s">
        <v>2791</v>
      </c>
      <c r="O5" t="s">
        <v>2792</v>
      </c>
      <c r="P5" s="51" t="str">
        <f t="shared" si="0"/>
        <v>3</v>
      </c>
      <c r="Q5" s="51" t="str">
        <f>IFERROR(VLOOKUP(O5,'Tabelas auxiliares'!$A$224:$E$233,5,FALSE),"")</f>
        <v/>
      </c>
      <c r="R5" s="51" t="str">
        <f>IF(Q5&lt;&gt;"",Q5,IF(P5='Tabelas auxiliares'!$A$237,"CUSTEIO",IF(P5='Tabelas auxiliares'!$A$236,"INVESTIMENTO","")))</f>
        <v>CUSTEIO</v>
      </c>
      <c r="S5" s="44">
        <v>1500</v>
      </c>
    </row>
    <row r="6" spans="1:19" ht="14.45" customHeight="1" x14ac:dyDescent="0.25">
      <c r="A6" t="s">
        <v>2319</v>
      </c>
      <c r="B6" s="77" t="s">
        <v>2200</v>
      </c>
      <c r="C6" s="77" t="s">
        <v>2322</v>
      </c>
      <c r="D6" t="s">
        <v>61</v>
      </c>
      <c r="E6" t="s">
        <v>118</v>
      </c>
      <c r="F6" s="51" t="str">
        <f>IF(D6="","",IFERROR(VLOOKUP(D6,'Tabelas auxiliares'!$A$3:$B$61,2,FALSE),"DESCENTRALIZAÇÃO"))</f>
        <v>PROAD - PRÓ-REITORIA DE ADMINISTRAÇÃO</v>
      </c>
      <c r="G6" s="51" t="str">
        <f>IFERROR(VLOOKUP($B6,'Tabelas auxiliares'!$A$65:$C$102,2,FALSE),"")</f>
        <v>Administração geral</v>
      </c>
      <c r="H6" s="51" t="str">
        <f>IFERROR(VLOOKUP($B6,'Tabelas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 t="s">
        <v>2809</v>
      </c>
      <c r="J6" t="s">
        <v>1797</v>
      </c>
      <c r="K6" t="s">
        <v>2810</v>
      </c>
      <c r="L6" t="s">
        <v>1799</v>
      </c>
      <c r="M6" t="s">
        <v>124</v>
      </c>
      <c r="N6" t="s">
        <v>122</v>
      </c>
      <c r="O6" t="s">
        <v>123</v>
      </c>
      <c r="P6" s="51" t="str">
        <f t="shared" si="0"/>
        <v>3</v>
      </c>
      <c r="Q6" s="51" t="str">
        <f>IFERROR(VLOOKUP(O6,'Tabelas auxiliares'!$A$224:$E$233,5,FALSE),"")</f>
        <v/>
      </c>
      <c r="R6" s="51" t="str">
        <f>IF(Q6&lt;&gt;"",Q6,IF(P6='Tabelas auxiliares'!$A$237,"CUSTEIO",IF(P6='Tabelas auxiliares'!$A$236,"INVESTIMENTO","")))</f>
        <v>CUSTEIO</v>
      </c>
      <c r="S6" s="44">
        <v>9277.7999999999993</v>
      </c>
    </row>
    <row r="7" spans="1:19" ht="14.45" customHeight="1" x14ac:dyDescent="0.25">
      <c r="A7" t="s">
        <v>2319</v>
      </c>
      <c r="B7" s="77" t="s">
        <v>2222</v>
      </c>
      <c r="C7" s="77" t="s">
        <v>2322</v>
      </c>
      <c r="D7" t="s">
        <v>75</v>
      </c>
      <c r="E7" t="s">
        <v>118</v>
      </c>
      <c r="F7" s="51" t="str">
        <f>IF(D7="","",IFERROR(VLOOKUP(D7,'Tabelas auxiliares'!$A$3:$B$61,2,FALSE),"DESCENTRALIZAÇÃO"))</f>
        <v>BIBLIOTECA</v>
      </c>
      <c r="G7" s="51" t="str">
        <f>IFERROR(VLOOKUP($B7,'Tabelas auxiliares'!$A$65:$C$102,2,FALSE),"")</f>
        <v>Acervo bibliográfico</v>
      </c>
      <c r="H7" s="51" t="str">
        <f>IFERROR(VLOOKUP($B7,'Tabelas auxiliares'!$A$65:$C$102,3,FALSE),"")</f>
        <v>LIVROS / ASSINATURA DE JORNAIS E REVISTAS / PERIÓDICOS / BASES ACADÊMICAS/ENCADERNAÇÃO E REENCADERNAÇÃO DE LIVROS DO ACERVO</v>
      </c>
      <c r="I7" t="s">
        <v>2164</v>
      </c>
      <c r="J7" t="s">
        <v>2169</v>
      </c>
      <c r="K7" t="s">
        <v>2170</v>
      </c>
      <c r="L7" t="s">
        <v>2171</v>
      </c>
      <c r="M7" t="s">
        <v>124</v>
      </c>
      <c r="N7" t="s">
        <v>122</v>
      </c>
      <c r="O7" t="s">
        <v>123</v>
      </c>
      <c r="P7" s="51" t="str">
        <f t="shared" si="0"/>
        <v>3</v>
      </c>
      <c r="Q7" s="51" t="str">
        <f>IFERROR(VLOOKUP(O7,'Tabelas auxiliares'!$A$224:$E$233,5,FALSE),"")</f>
        <v/>
      </c>
      <c r="R7" s="51" t="str">
        <f>IF(Q7&lt;&gt;"",Q7,IF(P7='Tabelas auxiliares'!$A$237,"CUSTEIO",IF(P7='Tabelas auxiliares'!$A$236,"INVESTIMENTO","")))</f>
        <v>CUSTEIO</v>
      </c>
      <c r="S7" s="44">
        <v>51304.15</v>
      </c>
    </row>
    <row r="8" spans="1:19" ht="14.45" customHeight="1" x14ac:dyDescent="0.25">
      <c r="A8" t="s">
        <v>2319</v>
      </c>
      <c r="B8" s="77" t="s">
        <v>2222</v>
      </c>
      <c r="C8" s="77" t="s">
        <v>2322</v>
      </c>
      <c r="D8" t="s">
        <v>75</v>
      </c>
      <c r="E8" t="s">
        <v>118</v>
      </c>
      <c r="F8" s="51" t="str">
        <f>IF(D8="","",IFERROR(VLOOKUP(D8,'Tabelas auxiliares'!$A$3:$B$61,2,FALSE),"DESCENTRALIZAÇÃO"))</f>
        <v>BIBLIOTECA</v>
      </c>
      <c r="G8" s="51" t="str">
        <f>IFERROR(VLOOKUP($B8,'Tabelas auxiliares'!$A$65:$C$102,2,FALSE),"")</f>
        <v>Acervo bibliográfico</v>
      </c>
      <c r="H8" s="51" t="str">
        <f>IFERROR(VLOOKUP($B8,'Tabelas auxiliares'!$A$65:$C$102,3,FALSE),"")</f>
        <v>LIVROS / ASSINATURA DE JORNAIS E REVISTAS / PERIÓDICOS / BASES ACADÊMICAS/ENCADERNAÇÃO E REENCADERNAÇÃO DE LIVROS DO ACERVO</v>
      </c>
      <c r="I8" t="s">
        <v>2811</v>
      </c>
      <c r="J8" t="s">
        <v>2812</v>
      </c>
      <c r="K8" t="s">
        <v>2813</v>
      </c>
      <c r="L8" t="s">
        <v>2814</v>
      </c>
      <c r="M8" t="s">
        <v>124</v>
      </c>
      <c r="N8" t="s">
        <v>170</v>
      </c>
      <c r="O8" t="s">
        <v>123</v>
      </c>
      <c r="P8" s="51" t="str">
        <f t="shared" si="0"/>
        <v>3</v>
      </c>
      <c r="Q8" s="51" t="str">
        <f>IFERROR(VLOOKUP(O8,'Tabelas auxiliares'!$A$224:$E$233,5,FALSE),"")</f>
        <v/>
      </c>
      <c r="R8" s="51" t="str">
        <f>IF(Q8&lt;&gt;"",Q8,IF(P8='Tabelas auxiliares'!$A$237,"CUSTEIO",IF(P8='Tabelas auxiliares'!$A$236,"INVESTIMENTO","")))</f>
        <v>CUSTEIO</v>
      </c>
      <c r="S8" s="44">
        <v>18194.28</v>
      </c>
    </row>
    <row r="9" spans="1:19" x14ac:dyDescent="0.25">
      <c r="A9" t="s">
        <v>2319</v>
      </c>
      <c r="B9" s="77" t="s">
        <v>2222</v>
      </c>
      <c r="C9" s="77" t="s">
        <v>2322</v>
      </c>
      <c r="D9" t="s">
        <v>75</v>
      </c>
      <c r="E9" t="s">
        <v>118</v>
      </c>
      <c r="F9" s="51" t="str">
        <f>IF(D9="","",IFERROR(VLOOKUP(D9,'Tabelas auxiliares'!$A$3:$B$61,2,FALSE),"DESCENTRALIZAÇÃO"))</f>
        <v>BIBLIOTECA</v>
      </c>
      <c r="G9" s="51" t="str">
        <f>IFERROR(VLOOKUP($B9,'Tabelas auxiliares'!$A$65:$C$102,2,FALSE),"")</f>
        <v>Acervo bibliográfico</v>
      </c>
      <c r="H9" s="51" t="str">
        <f>IFERROR(VLOOKUP($B9,'Tabelas auxiliares'!$A$65:$C$102,3,FALSE),"")</f>
        <v>LIVROS / ASSINATURA DE JORNAIS E REVISTAS / PERIÓDICOS / BASES ACADÊMICAS/ENCADERNAÇÃO E REENCADERNAÇÃO DE LIVROS DO ACERVO</v>
      </c>
      <c r="I9" t="s">
        <v>2811</v>
      </c>
      <c r="J9" t="s">
        <v>2815</v>
      </c>
      <c r="K9" t="s">
        <v>2816</v>
      </c>
      <c r="L9" t="s">
        <v>2817</v>
      </c>
      <c r="M9" t="s">
        <v>124</v>
      </c>
      <c r="N9" t="s">
        <v>122</v>
      </c>
      <c r="O9" t="s">
        <v>123</v>
      </c>
      <c r="P9" s="51" t="str">
        <f t="shared" si="0"/>
        <v>3</v>
      </c>
      <c r="Q9" s="51" t="str">
        <f>IFERROR(VLOOKUP(O9,'Tabelas auxiliares'!$A$224:$E$233,5,FALSE),"")</f>
        <v/>
      </c>
      <c r="R9" s="51" t="str">
        <f>IF(Q9&lt;&gt;"",Q9,IF(P9='Tabelas auxiliares'!$A$237,"CUSTEIO",IF(P9='Tabelas auxiliares'!$A$236,"INVESTIMENTO","")))</f>
        <v>CUSTEIO</v>
      </c>
      <c r="S9" s="44">
        <v>292591.12</v>
      </c>
    </row>
    <row r="10" spans="1:19" ht="14.45" customHeight="1" x14ac:dyDescent="0.25">
      <c r="A10" t="s">
        <v>2319</v>
      </c>
      <c r="B10" s="77" t="s">
        <v>2228</v>
      </c>
      <c r="C10" s="77" t="s">
        <v>2322</v>
      </c>
      <c r="D10" t="s">
        <v>88</v>
      </c>
      <c r="E10" t="s">
        <v>118</v>
      </c>
      <c r="F10" s="51" t="str">
        <f>IF(D10="","",IFERROR(VLOOKUP(D10,'Tabelas auxiliares'!$A$3:$B$61,2,FALSE),"DESCENTRALIZAÇÃO"))</f>
        <v>SUGEPE - SUPERINTENDÊNCIA DE GESTÃO DE PESSOAS</v>
      </c>
      <c r="G10" s="51" t="str">
        <f>IFERROR(VLOOKUP($B10,'Tabelas auxiliares'!$A$65:$C$102,2,FALSE),"")</f>
        <v>Cursos e concursos</v>
      </c>
      <c r="H10" s="51" t="str">
        <f>IFERROR(VLOOKUP($B10,'Tabelas auxiliares'!$A$65:$C$102,3,FALSE),"")</f>
        <v>FOLHA DE PAGAMENTO (ENCARGOS DE CURSO E CONCURSO)</v>
      </c>
      <c r="I10" t="s">
        <v>126</v>
      </c>
      <c r="J10" t="s">
        <v>127</v>
      </c>
      <c r="K10" t="s">
        <v>125</v>
      </c>
      <c r="L10" t="s">
        <v>128</v>
      </c>
      <c r="M10" t="s">
        <v>124</v>
      </c>
      <c r="N10" t="s">
        <v>129</v>
      </c>
      <c r="O10" t="s">
        <v>123</v>
      </c>
      <c r="P10" s="51" t="str">
        <f t="shared" si="0"/>
        <v>3</v>
      </c>
      <c r="Q10" s="51" t="str">
        <f>IFERROR(VLOOKUP(O10,'Tabelas auxiliares'!$A$224:$E$233,5,FALSE),"")</f>
        <v/>
      </c>
      <c r="R10" s="51" t="str">
        <f>IF(Q10&lt;&gt;"",Q10,IF(P10='Tabelas auxiliares'!$A$237,"CUSTEIO",IF(P10='Tabelas auxiliares'!$A$236,"INVESTIMENTO","")))</f>
        <v>CUSTEIO</v>
      </c>
      <c r="S10" s="44">
        <v>12000</v>
      </c>
    </row>
    <row r="11" spans="1:19" ht="14.45" customHeight="1" x14ac:dyDescent="0.25">
      <c r="A11" t="s">
        <v>2319</v>
      </c>
      <c r="B11" s="77" t="s">
        <v>2234</v>
      </c>
      <c r="C11" s="77" t="s">
        <v>2322</v>
      </c>
      <c r="D11" t="s">
        <v>53</v>
      </c>
      <c r="E11" t="s">
        <v>118</v>
      </c>
      <c r="F11" s="51" t="str">
        <f>IF(D11="","",IFERROR(VLOOKUP(D11,'Tabelas auxiliares'!$A$3:$B$61,2,FALSE),"DESCENTRALIZAÇÃO"))</f>
        <v>PROGRAD - PRÓ-REITORIA DE GRADUAÇÃO</v>
      </c>
      <c r="G11" s="51" t="str">
        <f>IFERROR(VLOOKUP($B11,'Tabelas auxiliares'!$A$65:$C$102,2,FALSE),"")</f>
        <v>Equipamentos - Laboratórios</v>
      </c>
      <c r="H11" s="51" t="str">
        <f>IFERROR(VLOOKUP($B11,'Tabelas auxiliares'!$A$65:$C$102,3,FALSE),"")</f>
        <v>AQUISICAO POR IMPORTACAO / EQUIPAMENTOS NOVOS / MANUTENÇÃO DE EQUIPAMENTOS LABORATORIAIS</v>
      </c>
      <c r="I11" t="s">
        <v>131</v>
      </c>
      <c r="J11" t="s">
        <v>132</v>
      </c>
      <c r="K11" t="s">
        <v>130</v>
      </c>
      <c r="L11" t="s">
        <v>133</v>
      </c>
      <c r="M11" t="s">
        <v>124</v>
      </c>
      <c r="N11" t="s">
        <v>134</v>
      </c>
      <c r="O11" t="s">
        <v>135</v>
      </c>
      <c r="P11" s="51" t="str">
        <f t="shared" si="0"/>
        <v>4</v>
      </c>
      <c r="Q11" s="51" t="str">
        <f>IFERROR(VLOOKUP(O11,'Tabelas auxiliares'!$A$224:$E$233,5,FALSE),"")</f>
        <v/>
      </c>
      <c r="R11" s="51" t="str">
        <f>IF(Q11&lt;&gt;"",Q11,IF(P11='Tabelas auxiliares'!$A$237,"CUSTEIO",IF(P11='Tabelas auxiliares'!$A$236,"INVESTIMENTO","")))</f>
        <v>INVESTIMENTO</v>
      </c>
      <c r="S11" s="44">
        <v>162861.42000000001</v>
      </c>
    </row>
    <row r="12" spans="1:19" ht="14.45" customHeight="1" x14ac:dyDescent="0.25">
      <c r="A12" t="s">
        <v>2319</v>
      </c>
      <c r="B12" s="77" t="s">
        <v>2234</v>
      </c>
      <c r="C12" s="77" t="s">
        <v>2322</v>
      </c>
      <c r="D12" t="s">
        <v>53</v>
      </c>
      <c r="E12" t="s">
        <v>118</v>
      </c>
      <c r="F12" s="51" t="str">
        <f>IF(D12="","",IFERROR(VLOOKUP(D12,'Tabelas auxiliares'!$A$3:$B$61,2,FALSE),"DESCENTRALIZAÇÃO"))</f>
        <v>PROGRAD - PRÓ-REITORIA DE GRADUAÇÃO</v>
      </c>
      <c r="G12" s="51" t="str">
        <f>IFERROR(VLOOKUP($B12,'Tabelas auxiliares'!$A$65:$C$102,2,FALSE),"")</f>
        <v>Equipamentos - Laboratórios</v>
      </c>
      <c r="H12" s="51" t="str">
        <f>IFERROR(VLOOKUP($B12,'Tabelas auxiliares'!$A$65:$C$102,3,FALSE),"")</f>
        <v>AQUISICAO POR IMPORTACAO / EQUIPAMENTOS NOVOS / MANUTENÇÃO DE EQUIPAMENTOS LABORATORIAIS</v>
      </c>
      <c r="I12" t="s">
        <v>137</v>
      </c>
      <c r="J12" t="s">
        <v>138</v>
      </c>
      <c r="K12" t="s">
        <v>136</v>
      </c>
      <c r="L12" t="s">
        <v>139</v>
      </c>
      <c r="M12" t="s">
        <v>124</v>
      </c>
      <c r="N12" t="s">
        <v>134</v>
      </c>
      <c r="O12" t="s">
        <v>135</v>
      </c>
      <c r="P12" s="51" t="str">
        <f t="shared" si="0"/>
        <v>4</v>
      </c>
      <c r="Q12" s="51" t="str">
        <f>IFERROR(VLOOKUP(O12,'Tabelas auxiliares'!$A$224:$E$233,5,FALSE),"")</f>
        <v/>
      </c>
      <c r="R12" s="51" t="str">
        <f>IF(Q12&lt;&gt;"",Q12,IF(P12='Tabelas auxiliares'!$A$237,"CUSTEIO",IF(P12='Tabelas auxiliares'!$A$236,"INVESTIMENTO","")))</f>
        <v>INVESTIMENTO</v>
      </c>
      <c r="S12" s="44">
        <v>16285.21</v>
      </c>
    </row>
    <row r="13" spans="1:19" ht="14.45" customHeight="1" x14ac:dyDescent="0.25">
      <c r="A13" t="s">
        <v>2319</v>
      </c>
      <c r="B13" s="77" t="s">
        <v>2296</v>
      </c>
      <c r="C13" s="77" t="s">
        <v>2322</v>
      </c>
      <c r="D13" t="s">
        <v>90</v>
      </c>
      <c r="E13" t="s">
        <v>118</v>
      </c>
      <c r="F13" s="51" t="str">
        <f>IF(D13="","",IFERROR(VLOOKUP(D13,'Tabelas auxiliares'!$A$3:$B$61,2,FALSE),"DESCENTRALIZAÇÃO"))</f>
        <v>SUGEPE-FOLHA - PASEP + AUX. MORADIA</v>
      </c>
      <c r="G13" s="51" t="str">
        <f>IFERROR(VLOOKUP($B13,'Tabelas auxiliares'!$A$65:$C$102,2,FALSE),"")</f>
        <v>Folha de Pagamento - Benefícios</v>
      </c>
      <c r="H13" s="51" t="str">
        <f>IFERROR(VLOOKUP($B13,'Tabelas auxiliares'!$A$65:$C$102,3,FALSE),"")</f>
        <v xml:space="preserve">AUXILIO FUNERAL / CONTRATACAO POR TEMPO DETERMINADO / BENEF.ASSIST. DO SERVIDOR E DO MILITAR / AUXILIO-ALIMENTACAO / AUXILIO-TRANSPORTE / INDENIZACOES E RESTITUICOES / DESPESAS DE EXERCICIOS ANTERIORES </v>
      </c>
      <c r="I13" t="s">
        <v>2818</v>
      </c>
      <c r="J13" t="s">
        <v>2819</v>
      </c>
      <c r="K13" t="s">
        <v>2820</v>
      </c>
      <c r="L13" t="s">
        <v>2821</v>
      </c>
      <c r="M13" t="s">
        <v>124</v>
      </c>
      <c r="N13" t="s">
        <v>2822</v>
      </c>
      <c r="O13" t="s">
        <v>193</v>
      </c>
      <c r="P13" s="51" t="str">
        <f t="shared" si="0"/>
        <v>3</v>
      </c>
      <c r="Q13" s="51" t="str">
        <f>IFERROR(VLOOKUP(O13,'Tabelas auxiliares'!$A$224:$E$233,5,FALSE),"")</f>
        <v>FOLHA DE PESSOAL</v>
      </c>
      <c r="R13" s="51" t="str">
        <f>IF(Q13&lt;&gt;"",Q13,IF(P13='Tabelas auxiliares'!$A$237,"CUSTEIO",IF(P13='Tabelas auxiliares'!$A$236,"INVESTIMENTO","")))</f>
        <v>FOLHA DE PESSOAL</v>
      </c>
      <c r="S13" s="44">
        <v>1645.05</v>
      </c>
    </row>
    <row r="14" spans="1:19" ht="14.45" customHeight="1" x14ac:dyDescent="0.25">
      <c r="A14" t="s">
        <v>2319</v>
      </c>
      <c r="B14" s="77" t="s">
        <v>2245</v>
      </c>
      <c r="C14" s="77" t="s">
        <v>2322</v>
      </c>
      <c r="D14" t="s">
        <v>71</v>
      </c>
      <c r="E14" t="s">
        <v>118</v>
      </c>
      <c r="F14" s="51" t="str">
        <f>IF(D14="","",IFERROR(VLOOKUP(D14,'Tabelas auxiliares'!$A$3:$B$61,2,FALSE),"DESCENTRALIZAÇÃO"))</f>
        <v>ARI - ASSESSORIA DE RELAÇÕES INTERNACIONAIS</v>
      </c>
      <c r="G14" s="51" t="str">
        <f>IFERROR(VLOOKUP($B14,'Tabelas auxiliares'!$A$65:$C$102,2,FALSE),"")</f>
        <v>Internacionalização</v>
      </c>
      <c r="H14" s="51" t="str">
        <f>IFERROR(VLOOKUP($B14,'Tabelas auxiliares'!$A$65:$C$102,3,FALSE),"")</f>
        <v>DIÁRIAS INTERNACIONAIS / PASSAGENS AÉREAS INTERNACIONAIS / AUXÍLIO PARA EVENTOS INTERNACIONAIS / INSCRIÇÃO PARA  EVENTOS INTERNACIONAIS / ANUIDADES ARI / ENCARGO DE CURSOS E CONCURSOS ARI</v>
      </c>
      <c r="I14" t="s">
        <v>2416</v>
      </c>
      <c r="J14" t="s">
        <v>2793</v>
      </c>
      <c r="K14" t="s">
        <v>2794</v>
      </c>
      <c r="L14" t="s">
        <v>2795</v>
      </c>
      <c r="M14" t="s">
        <v>124</v>
      </c>
      <c r="N14" t="s">
        <v>122</v>
      </c>
      <c r="O14" t="s">
        <v>123</v>
      </c>
      <c r="P14" s="51" t="str">
        <f t="shared" si="0"/>
        <v>3</v>
      </c>
      <c r="Q14" s="51" t="str">
        <f>IFERROR(VLOOKUP(O14,'Tabelas auxiliares'!$A$224:$E$233,5,FALSE),"")</f>
        <v/>
      </c>
      <c r="R14" s="51" t="str">
        <f>IF(Q14&lt;&gt;"",Q14,IF(P14='Tabelas auxiliares'!$A$237,"CUSTEIO",IF(P14='Tabelas auxiliares'!$A$236,"INVESTIMENTO","")))</f>
        <v>CUSTEIO</v>
      </c>
      <c r="S14" s="44">
        <v>90000</v>
      </c>
    </row>
    <row r="15" spans="1:19" ht="14.45" customHeight="1" x14ac:dyDescent="0.25">
      <c r="A15" t="s">
        <v>2319</v>
      </c>
      <c r="B15" s="77" t="s">
        <v>2247</v>
      </c>
      <c r="C15" s="77" t="s">
        <v>2322</v>
      </c>
      <c r="D15" t="s">
        <v>35</v>
      </c>
      <c r="E15" t="s">
        <v>118</v>
      </c>
      <c r="F15" s="51" t="str">
        <f>IF(D15="","",IFERROR(VLOOKUP(D15,'Tabelas auxiliares'!$A$3:$B$61,2,FALSE),"DESCENTRALIZAÇÃO"))</f>
        <v>PU - PREFEITURA UNIVERSITÁRIA</v>
      </c>
      <c r="G15" s="51" t="str">
        <f>IFERROR(VLOOKUP($B15,'Tabelas auxiliares'!$A$65:$C$102,2,FALSE),"")</f>
        <v>Limpeza e copeiragem</v>
      </c>
      <c r="H15" s="51" t="str">
        <f>IFERROR(VLOOKUP($B15,'Tabelas auxiliares'!$A$65:$C$102,3,FALSE),"")</f>
        <v>LIMPEZA / COPEIRAGEM / COLETA DE LIXO INFECTANTE /MATERIAIS DE LIMPEZA E COPA (PAPEL TOALHA, HIGIÊNICO) / BOMBONAS RESÍDUOS QUÍMICOS</v>
      </c>
      <c r="I15" t="s">
        <v>140</v>
      </c>
      <c r="J15" t="s">
        <v>153</v>
      </c>
      <c r="K15" t="s">
        <v>152</v>
      </c>
      <c r="L15" t="s">
        <v>154</v>
      </c>
      <c r="M15" t="s">
        <v>124</v>
      </c>
      <c r="N15" t="s">
        <v>151</v>
      </c>
      <c r="O15" t="s">
        <v>123</v>
      </c>
      <c r="P15" s="51" t="str">
        <f t="shared" si="0"/>
        <v>3</v>
      </c>
      <c r="Q15" s="51" t="str">
        <f>IFERROR(VLOOKUP(O15,'Tabelas auxiliares'!$A$224:$E$233,5,FALSE),"")</f>
        <v/>
      </c>
      <c r="R15" s="51" t="str">
        <f>IF(Q15&lt;&gt;"",Q15,IF(P15='Tabelas auxiliares'!$A$237,"CUSTEIO",IF(P15='Tabelas auxiliares'!$A$236,"INVESTIMENTO","")))</f>
        <v>CUSTEIO</v>
      </c>
      <c r="S15" s="44">
        <v>185379.72</v>
      </c>
    </row>
    <row r="16" spans="1:19" ht="14.45" customHeight="1" x14ac:dyDescent="0.25">
      <c r="A16" t="s">
        <v>2319</v>
      </c>
      <c r="B16" s="77" t="s">
        <v>2247</v>
      </c>
      <c r="C16" s="77" t="s">
        <v>2322</v>
      </c>
      <c r="D16" t="s">
        <v>35</v>
      </c>
      <c r="E16" t="s">
        <v>118</v>
      </c>
      <c r="F16" s="51" t="str">
        <f>IF(D16="","",IFERROR(VLOOKUP(D16,'Tabelas auxiliares'!$A$3:$B$61,2,FALSE),"DESCENTRALIZAÇÃO"))</f>
        <v>PU - PREFEITURA UNIVERSITÁRIA</v>
      </c>
      <c r="G16" s="51" t="str">
        <f>IFERROR(VLOOKUP($B16,'Tabelas auxiliares'!$A$65:$C$102,2,FALSE),"")</f>
        <v>Limpeza e copeiragem</v>
      </c>
      <c r="H16" s="51" t="str">
        <f>IFERROR(VLOOKUP($B16,'Tabelas auxiliares'!$A$65:$C$102,3,FALSE),"")</f>
        <v>LIMPEZA / COPEIRAGEM / COLETA DE LIXO INFECTANTE /MATERIAIS DE LIMPEZA E COPA (PAPEL TOALHA, HIGIÊNICO) / BOMBONAS RESÍDUOS QUÍMICOS</v>
      </c>
      <c r="I16" t="s">
        <v>2811</v>
      </c>
      <c r="J16" t="s">
        <v>1238</v>
      </c>
      <c r="K16" t="s">
        <v>2823</v>
      </c>
      <c r="L16" t="s">
        <v>2824</v>
      </c>
      <c r="M16" t="s">
        <v>124</v>
      </c>
      <c r="N16" t="s">
        <v>160</v>
      </c>
      <c r="O16" t="s">
        <v>123</v>
      </c>
      <c r="P16" s="51" t="str">
        <f t="shared" si="0"/>
        <v>3</v>
      </c>
      <c r="Q16" s="51" t="str">
        <f>IFERROR(VLOOKUP(O16,'Tabelas auxiliares'!$A$224:$E$233,5,FALSE),"")</f>
        <v/>
      </c>
      <c r="R16" s="51" t="str">
        <f>IF(Q16&lt;&gt;"",Q16,IF(P16='Tabelas auxiliares'!$A$237,"CUSTEIO",IF(P16='Tabelas auxiliares'!$A$236,"INVESTIMENTO","")))</f>
        <v>CUSTEIO</v>
      </c>
      <c r="S16" s="44">
        <v>13252</v>
      </c>
    </row>
    <row r="17" spans="1:19" ht="14.45" customHeight="1" x14ac:dyDescent="0.25">
      <c r="A17" t="s">
        <v>2319</v>
      </c>
      <c r="B17" s="77" t="s">
        <v>2247</v>
      </c>
      <c r="C17" s="77" t="s">
        <v>2322</v>
      </c>
      <c r="D17" t="s">
        <v>35</v>
      </c>
      <c r="E17" t="s">
        <v>118</v>
      </c>
      <c r="F17" s="51" t="str">
        <f>IF(D17="","",IFERROR(VLOOKUP(D17,'Tabelas auxiliares'!$A$3:$B$61,2,FALSE),"DESCENTRALIZAÇÃO"))</f>
        <v>PU - PREFEITURA UNIVERSITÁRIA</v>
      </c>
      <c r="G17" s="51" t="str">
        <f>IFERROR(VLOOKUP($B17,'Tabelas auxiliares'!$A$65:$C$102,2,FALSE),"")</f>
        <v>Limpeza e copeiragem</v>
      </c>
      <c r="H17" s="51" t="str">
        <f>IFERROR(VLOOKUP($B17,'Tabelas auxiliares'!$A$65:$C$102,3,FALSE),"")</f>
        <v>LIMPEZA / COPEIRAGEM / COLETA DE LIXO INFECTANTE /MATERIAIS DE LIMPEZA E COPA (PAPEL TOALHA, HIGIÊNICO) / BOMBONAS RESÍDUOS QUÍMICOS</v>
      </c>
      <c r="I17" t="s">
        <v>2811</v>
      </c>
      <c r="J17" t="s">
        <v>1234</v>
      </c>
      <c r="K17" t="s">
        <v>2825</v>
      </c>
      <c r="L17" t="s">
        <v>1236</v>
      </c>
      <c r="M17" t="s">
        <v>124</v>
      </c>
      <c r="N17" t="s">
        <v>160</v>
      </c>
      <c r="O17" t="s">
        <v>123</v>
      </c>
      <c r="P17" s="51" t="str">
        <f t="shared" si="0"/>
        <v>3</v>
      </c>
      <c r="Q17" s="51" t="str">
        <f>IFERROR(VLOOKUP(O17,'Tabelas auxiliares'!$A$224:$E$233,5,FALSE),"")</f>
        <v/>
      </c>
      <c r="R17" s="51" t="str">
        <f>IF(Q17&lt;&gt;"",Q17,IF(P17='Tabelas auxiliares'!$A$237,"CUSTEIO",IF(P17='Tabelas auxiliares'!$A$236,"INVESTIMENTO","")))</f>
        <v>CUSTEIO</v>
      </c>
      <c r="S17" s="44">
        <v>416.3</v>
      </c>
    </row>
    <row r="18" spans="1:19" ht="14.45" customHeight="1" x14ac:dyDescent="0.25">
      <c r="A18" t="s">
        <v>2319</v>
      </c>
      <c r="B18" s="77" t="s">
        <v>2250</v>
      </c>
      <c r="C18" s="77" t="s">
        <v>2322</v>
      </c>
      <c r="D18" t="s">
        <v>43</v>
      </c>
      <c r="E18" t="s">
        <v>118</v>
      </c>
      <c r="F18" s="51" t="str">
        <f>IF(D18="","",IFERROR(VLOOKUP(D18,'Tabelas auxiliares'!$A$3:$B$61,2,FALSE),"DESCENTRALIZAÇÃO"))</f>
        <v>CECS - COMPRAS COMPARTILHADAS</v>
      </c>
      <c r="G18" s="51" t="str">
        <f>IFERROR(VLOOKUP($B18,'Tabelas auxiliares'!$A$65:$C$102,2,FALSE),"")</f>
        <v>Materiais didáticos e serviços - Graduação</v>
      </c>
      <c r="H18" s="51" t="str">
        <f>IFERROR(VLOOKUP($B18,'Tabelas auxiliares'!$A$65:$C$102,3,FALSE),"")</f>
        <v xml:space="preserve">VIDRARIAS / MATERIAL DE CONSUMO / MANUTENÇÃO DE EQUIPAMENTOS / REAGENTES QUIMICOS / MATERIAIS E SERVIÇOS DIVERSOS PARA LABORATORIOS DIDÁTICOS E CURSOS DE GRADUAÇÃO / EPIS PARA LABORATÓRIOS </v>
      </c>
      <c r="I18" t="s">
        <v>2416</v>
      </c>
      <c r="J18" t="s">
        <v>2796</v>
      </c>
      <c r="K18" t="s">
        <v>2797</v>
      </c>
      <c r="L18" t="s">
        <v>987</v>
      </c>
      <c r="M18" t="s">
        <v>124</v>
      </c>
      <c r="N18" t="s">
        <v>160</v>
      </c>
      <c r="O18" t="s">
        <v>123</v>
      </c>
      <c r="P18" s="51" t="str">
        <f t="shared" si="0"/>
        <v>3</v>
      </c>
      <c r="Q18" s="51" t="str">
        <f>IFERROR(VLOOKUP(O18,'Tabelas auxiliares'!$A$224:$E$233,5,FALSE),"")</f>
        <v/>
      </c>
      <c r="R18" s="51" t="str">
        <f>IF(Q18&lt;&gt;"",Q18,IF(P18='Tabelas auxiliares'!$A$237,"CUSTEIO",IF(P18='Tabelas auxiliares'!$A$236,"INVESTIMENTO","")))</f>
        <v>CUSTEIO</v>
      </c>
      <c r="S18" s="44">
        <v>1776.2</v>
      </c>
    </row>
    <row r="19" spans="1:19" ht="14.45" customHeight="1" x14ac:dyDescent="0.25">
      <c r="A19" t="s">
        <v>2319</v>
      </c>
      <c r="B19" s="77" t="s">
        <v>2250</v>
      </c>
      <c r="C19" s="77" t="s">
        <v>2322</v>
      </c>
      <c r="D19" t="s">
        <v>51</v>
      </c>
      <c r="E19" t="s">
        <v>118</v>
      </c>
      <c r="F19" s="51" t="str">
        <f>IF(D19="","",IFERROR(VLOOKUP(D19,'Tabelas auxiliares'!$A$3:$B$61,2,FALSE),"DESCENTRALIZAÇÃO"))</f>
        <v>CCNH - COMPRAS COMPARTILHADAS</v>
      </c>
      <c r="G19" s="51" t="str">
        <f>IFERROR(VLOOKUP($B19,'Tabelas auxiliares'!$A$65:$C$102,2,FALSE),"")</f>
        <v>Materiais didáticos e serviços - Graduação</v>
      </c>
      <c r="H19" s="51" t="str">
        <f>IFERROR(VLOOKUP($B19,'Tabelas auxiliares'!$A$65:$C$102,3,FALSE),"")</f>
        <v xml:space="preserve">VIDRARIAS / MATERIAL DE CONSUMO / MANUTENÇÃO DE EQUIPAMENTOS / REAGENTES QUIMICOS / MATERIAIS E SERVIÇOS DIVERSOS PARA LABORATORIOS DIDÁTICOS E CURSOS DE GRADUAÇÃO / EPIS PARA LABORATÓRIOS </v>
      </c>
      <c r="I19" t="s">
        <v>2164</v>
      </c>
      <c r="J19" t="s">
        <v>2172</v>
      </c>
      <c r="K19" t="s">
        <v>2173</v>
      </c>
      <c r="L19" t="s">
        <v>2174</v>
      </c>
      <c r="M19" t="s">
        <v>124</v>
      </c>
      <c r="N19" t="s">
        <v>160</v>
      </c>
      <c r="O19" t="s">
        <v>123</v>
      </c>
      <c r="P19" s="51" t="str">
        <f t="shared" si="0"/>
        <v>3</v>
      </c>
      <c r="Q19" s="51" t="str">
        <f>IFERROR(VLOOKUP(O19,'Tabelas auxiliares'!$A$224:$E$233,5,FALSE),"")</f>
        <v/>
      </c>
      <c r="R19" s="51" t="str">
        <f>IF(Q19&lt;&gt;"",Q19,IF(P19='Tabelas auxiliares'!$A$237,"CUSTEIO",IF(P19='Tabelas auxiliares'!$A$236,"INVESTIMENTO","")))</f>
        <v>CUSTEIO</v>
      </c>
      <c r="S19" s="44">
        <v>54000.34</v>
      </c>
    </row>
    <row r="20" spans="1:19" ht="14.45" customHeight="1" x14ac:dyDescent="0.25">
      <c r="A20" t="s">
        <v>2319</v>
      </c>
      <c r="B20" s="77" t="s">
        <v>2256</v>
      </c>
      <c r="C20" s="77" t="s">
        <v>2322</v>
      </c>
      <c r="D20" t="s">
        <v>15</v>
      </c>
      <c r="E20" t="s">
        <v>118</v>
      </c>
      <c r="F20" s="51" t="str">
        <f>IF(D20="","",IFERROR(VLOOKUP(D20,'Tabelas auxiliares'!$A$3:$B$61,2,FALSE),"DESCENTRALIZAÇÃO"))</f>
        <v>PROPES - PRÓ-REITORIA DE PESQUISA / CEM</v>
      </c>
      <c r="G20" s="51" t="str">
        <f>IFERROR(VLOOKUP($B20,'Tabelas auxiliares'!$A$65:$C$102,2,FALSE),"")</f>
        <v>Materiais didáticos e serviços - Pesquisa</v>
      </c>
      <c r="H20" s="51" t="str">
        <f>IFERROR(VLOOKUP($B20,'Tabelas auxiliares'!$A$65:$C$102,3,FALSE),"")</f>
        <v>VIDRARIAS / MATERIAL DE CONSUMO / MANUTENÇÃO DE EQUIPAMENTOS / REAGENTES QUIMICOS / MATERIAIS E SERVIÇOS DIVERSOS PARA LABORATORIOS / RACAO PARA ANIMAIS / MATERIAIS PESQUISA NÚCLEOS ESTRATÉGICOS / EPIS PARA LABORATÓRIOS</v>
      </c>
      <c r="I20" t="s">
        <v>2811</v>
      </c>
      <c r="J20" t="s">
        <v>2826</v>
      </c>
      <c r="K20" t="s">
        <v>2827</v>
      </c>
      <c r="L20" t="s">
        <v>2828</v>
      </c>
      <c r="M20" t="s">
        <v>124</v>
      </c>
      <c r="N20" t="s">
        <v>160</v>
      </c>
      <c r="O20" t="s">
        <v>123</v>
      </c>
      <c r="P20" s="51" t="str">
        <f t="shared" si="0"/>
        <v>3</v>
      </c>
      <c r="Q20" s="51" t="str">
        <f>IFERROR(VLOOKUP(O20,'Tabelas auxiliares'!$A$224:$E$233,5,FALSE),"")</f>
        <v/>
      </c>
      <c r="R20" s="51" t="str">
        <f>IF(Q20&lt;&gt;"",Q20,IF(P20='Tabelas auxiliares'!$A$237,"CUSTEIO",IF(P20='Tabelas auxiliares'!$A$236,"INVESTIMENTO","")))</f>
        <v>CUSTEIO</v>
      </c>
      <c r="S20" s="44">
        <v>51240</v>
      </c>
    </row>
    <row r="21" spans="1:19" ht="14.45" customHeight="1" x14ac:dyDescent="0.25">
      <c r="A21" t="s">
        <v>2319</v>
      </c>
      <c r="B21" s="77" t="s">
        <v>2259</v>
      </c>
      <c r="C21" s="77" t="s">
        <v>2322</v>
      </c>
      <c r="D21" t="s">
        <v>55</v>
      </c>
      <c r="E21" t="s">
        <v>118</v>
      </c>
      <c r="F21" s="51" t="str">
        <f>IF(D21="","",IFERROR(VLOOKUP(D21,'Tabelas auxiliares'!$A$3:$B$61,2,FALSE),"DESCENTRALIZAÇÃO"))</f>
        <v>PROEC - PRÓ-REITORIA DE EXTENSÃO E CULTURA</v>
      </c>
      <c r="G21" s="51" t="str">
        <f>IFERROR(VLOOKUP($B21,'Tabelas auxiliares'!$A$65:$C$102,2,FALSE),"")</f>
        <v>Materiais didáticos e serviços - Extensão</v>
      </c>
      <c r="H21" s="51" t="str">
        <f>IFERROR(VLOOKUP($B21,'Tabelas auxiliares'!$A$65:$C$102,3,FALSE),"")</f>
        <v>MATERIAL DE CONSUMO / MATERIAIS E SERVIÇOS DIVERSOS PARA ATIVIDADES CULTURAIS E DE EXTENSÃO / SERVIÇOS CORO</v>
      </c>
      <c r="I21" t="s">
        <v>2099</v>
      </c>
      <c r="J21" t="s">
        <v>2117</v>
      </c>
      <c r="K21" t="s">
        <v>2118</v>
      </c>
      <c r="L21" t="s">
        <v>2119</v>
      </c>
      <c r="M21" t="s">
        <v>124</v>
      </c>
      <c r="N21" t="s">
        <v>122</v>
      </c>
      <c r="O21" t="s">
        <v>123</v>
      </c>
      <c r="P21" s="51" t="str">
        <f t="shared" si="0"/>
        <v>3</v>
      </c>
      <c r="Q21" s="51" t="str">
        <f>IFERROR(VLOOKUP(O21,'Tabelas auxiliares'!$A$224:$E$233,5,FALSE),"")</f>
        <v/>
      </c>
      <c r="R21" s="51" t="str">
        <f>IF(Q21&lt;&gt;"",Q21,IF(P21='Tabelas auxiliares'!$A$237,"CUSTEIO",IF(P21='Tabelas auxiliares'!$A$236,"INVESTIMENTO","")))</f>
        <v>CUSTEIO</v>
      </c>
      <c r="S21" s="44">
        <v>33443.910000000003</v>
      </c>
    </row>
    <row r="22" spans="1:19" ht="14.45" customHeight="1" x14ac:dyDescent="0.25">
      <c r="A22" t="s">
        <v>2319</v>
      </c>
      <c r="B22" s="77" t="s">
        <v>2265</v>
      </c>
      <c r="C22" s="77" t="s">
        <v>2322</v>
      </c>
      <c r="D22" t="s">
        <v>35</v>
      </c>
      <c r="E22" t="s">
        <v>118</v>
      </c>
      <c r="F22" s="51" t="str">
        <f>IF(D22="","",IFERROR(VLOOKUP(D22,'Tabelas auxiliares'!$A$3:$B$61,2,FALSE),"DESCENTRALIZAÇÃO"))</f>
        <v>PU - PREFEITURA UNIVERSITÁRIA</v>
      </c>
      <c r="G22" s="51" t="str">
        <f>IFERROR(VLOOKUP($B22,'Tabelas auxiliares'!$A$65:$C$102,2,FALSE),"")</f>
        <v>Materiais de consumo e serviços não acadêmicos</v>
      </c>
      <c r="H22" s="51" t="str">
        <f>IFERROR(VLOOKUP($B22,'Tabelas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2" t="s">
        <v>2811</v>
      </c>
      <c r="J22" t="s">
        <v>2829</v>
      </c>
      <c r="K22" t="s">
        <v>2830</v>
      </c>
      <c r="L22" t="s">
        <v>2831</v>
      </c>
      <c r="M22" t="s">
        <v>124</v>
      </c>
      <c r="N22" t="s">
        <v>160</v>
      </c>
      <c r="O22" t="s">
        <v>123</v>
      </c>
      <c r="P22" s="51" t="str">
        <f t="shared" si="0"/>
        <v>3</v>
      </c>
      <c r="Q22" s="51" t="str">
        <f>IFERROR(VLOOKUP(O22,'Tabelas auxiliares'!$A$224:$E$233,5,FALSE),"")</f>
        <v/>
      </c>
      <c r="R22" s="51" t="str">
        <f>IF(Q22&lt;&gt;"",Q22,IF(P22='Tabelas auxiliares'!$A$237,"CUSTEIO",IF(P22='Tabelas auxiliares'!$A$236,"INVESTIMENTO","")))</f>
        <v>CUSTEIO</v>
      </c>
      <c r="S22" s="44">
        <v>29100</v>
      </c>
    </row>
    <row r="23" spans="1:19" ht="14.45" customHeight="1" x14ac:dyDescent="0.25">
      <c r="A23" t="s">
        <v>2319</v>
      </c>
      <c r="B23" s="77" t="s">
        <v>2281</v>
      </c>
      <c r="C23" s="77" t="s">
        <v>2322</v>
      </c>
      <c r="D23" t="s">
        <v>27</v>
      </c>
      <c r="E23" t="s">
        <v>118</v>
      </c>
      <c r="F23" s="51" t="str">
        <f>IF(D23="","",IFERROR(VLOOKUP(D23,'Tabelas auxiliares'!$A$3:$B$61,2,FALSE),"DESCENTRALIZAÇÃO"))</f>
        <v>ACI - ASSESSORIA DE COMUNICAÇÃO E IMPRENSA</v>
      </c>
      <c r="G23" s="51" t="str">
        <f>IFERROR(VLOOKUP($B23,'Tabelas auxiliares'!$A$65:$C$102,2,FALSE),"")</f>
        <v>Tecnologia da informação e comunicação</v>
      </c>
      <c r="H23" s="51" t="str">
        <f>IFERROR(VLOOKUP($B23,'Tabelas auxiliares'!$A$65:$C$102,3,FALSE),"")</f>
        <v>TELEFONIA / TI</v>
      </c>
      <c r="I23" t="s">
        <v>2164</v>
      </c>
      <c r="J23" t="s">
        <v>2177</v>
      </c>
      <c r="K23" t="s">
        <v>2178</v>
      </c>
      <c r="L23" t="s">
        <v>2179</v>
      </c>
      <c r="M23" t="s">
        <v>124</v>
      </c>
      <c r="N23" t="s">
        <v>170</v>
      </c>
      <c r="O23" t="s">
        <v>123</v>
      </c>
      <c r="P23" s="51" t="str">
        <f t="shared" si="0"/>
        <v>3</v>
      </c>
      <c r="Q23" s="51" t="str">
        <f>IFERROR(VLOOKUP(O23,'Tabelas auxiliares'!$A$224:$E$233,5,FALSE),"")</f>
        <v/>
      </c>
      <c r="R23" s="51" t="str">
        <f>IF(Q23&lt;&gt;"",Q23,IF(P23='Tabelas auxiliares'!$A$237,"CUSTEIO",IF(P23='Tabelas auxiliares'!$A$236,"INVESTIMENTO","")))</f>
        <v>CUSTEIO</v>
      </c>
      <c r="S23" s="44">
        <v>4993.93</v>
      </c>
    </row>
    <row r="24" spans="1:19" ht="14.45" customHeight="1" x14ac:dyDescent="0.25">
      <c r="A24" t="s">
        <v>2319</v>
      </c>
      <c r="B24" s="77" t="s">
        <v>2281</v>
      </c>
      <c r="C24" s="77" t="s">
        <v>2322</v>
      </c>
      <c r="D24" t="s">
        <v>77</v>
      </c>
      <c r="E24" t="s">
        <v>118</v>
      </c>
      <c r="F24" s="51" t="str">
        <f>IF(D24="","",IFERROR(VLOOKUP(D24,'Tabelas auxiliares'!$A$3:$B$61,2,FALSE),"DESCENTRALIZAÇÃO"))</f>
        <v>NTI - NÚCLEO DE TECNOLOGIA DA INFORMAÇÃO</v>
      </c>
      <c r="G24" s="51" t="str">
        <f>IFERROR(VLOOKUP($B24,'Tabelas auxiliares'!$A$65:$C$102,2,FALSE),"")</f>
        <v>Tecnologia da informação e comunicação</v>
      </c>
      <c r="H24" s="51" t="str">
        <f>IFERROR(VLOOKUP($B24,'Tabelas auxiliares'!$A$65:$C$102,3,FALSE),"")</f>
        <v>TELEFONIA / TI</v>
      </c>
      <c r="I24" t="s">
        <v>158</v>
      </c>
      <c r="J24" t="s">
        <v>165</v>
      </c>
      <c r="K24" t="s">
        <v>164</v>
      </c>
      <c r="L24" t="s">
        <v>166</v>
      </c>
      <c r="M24" t="s">
        <v>124</v>
      </c>
      <c r="N24" t="s">
        <v>160</v>
      </c>
      <c r="O24" t="s">
        <v>123</v>
      </c>
      <c r="P24" s="51" t="str">
        <f t="shared" si="0"/>
        <v>3</v>
      </c>
      <c r="Q24" s="51" t="str">
        <f>IFERROR(VLOOKUP(O24,'Tabelas auxiliares'!$A$224:$E$233,5,FALSE),"")</f>
        <v/>
      </c>
      <c r="R24" s="51" t="str">
        <f>IF(Q24&lt;&gt;"",Q24,IF(P24='Tabelas auxiliares'!$A$237,"CUSTEIO",IF(P24='Tabelas auxiliares'!$A$236,"INVESTIMENTO","")))</f>
        <v>CUSTEIO</v>
      </c>
      <c r="S24" s="44">
        <v>98297</v>
      </c>
    </row>
    <row r="25" spans="1:19" ht="14.45" customHeight="1" x14ac:dyDescent="0.25">
      <c r="A25" s="91"/>
      <c r="B25" s="77"/>
      <c r="C25" s="77"/>
      <c r="F25" s="51" t="str">
        <f>IF(D25="","",IFERROR(VLOOKUP(D25,'Tabelas auxiliares'!$A$3:$B$61,2,FALSE),"DESCENTRALIZAÇÃO"))</f>
        <v/>
      </c>
      <c r="G25" s="51" t="str">
        <f>IFERROR(VLOOKUP($B25,'Tabelas auxiliares'!$A$65:$C$102,2,FALSE),"")</f>
        <v/>
      </c>
      <c r="H25" s="51" t="str">
        <f>IFERROR(VLOOKUP($B25,'Tabelas auxiliares'!$A$65:$C$102,3,FALSE),"")</f>
        <v/>
      </c>
      <c r="I25" s="75"/>
      <c r="J25" s="75"/>
      <c r="K25" s="75"/>
      <c r="L25" s="75"/>
      <c r="M25" s="75"/>
      <c r="N25" s="75"/>
      <c r="O25" s="75"/>
      <c r="P25" s="51" t="str">
        <f t="shared" si="0"/>
        <v/>
      </c>
      <c r="Q25" s="51" t="str">
        <f>IFERROR(VLOOKUP(O25,'Tabelas auxiliares'!$A$224:$E$233,5,FALSE),"")</f>
        <v/>
      </c>
      <c r="R25" s="51" t="str">
        <f>IF(Q25&lt;&gt;"",Q25,IF(P25='Tabelas auxiliares'!$A$237,"CUSTEIO",IF(P25='Tabelas auxiliares'!$A$236,"INVESTIMENTO","")))</f>
        <v/>
      </c>
      <c r="S25" s="76"/>
    </row>
    <row r="26" spans="1:19" ht="14.45" customHeight="1" x14ac:dyDescent="0.25">
      <c r="A26" s="91"/>
      <c r="B26" s="77"/>
      <c r="C26" s="77"/>
      <c r="F26" s="51" t="str">
        <f>IF(D26="","",IFERROR(VLOOKUP(D26,'Tabelas auxiliares'!$A$3:$B$61,2,FALSE),"DESCENTRALIZAÇÃO"))</f>
        <v/>
      </c>
      <c r="G26" s="51" t="str">
        <f>IFERROR(VLOOKUP($B26,'Tabelas auxiliares'!$A$65:$C$102,2,FALSE),"")</f>
        <v/>
      </c>
      <c r="H26" s="51" t="str">
        <f>IFERROR(VLOOKUP($B26,'Tabelas auxiliares'!$A$65:$C$102,3,FALSE),"")</f>
        <v/>
      </c>
      <c r="I26" s="75"/>
      <c r="J26" s="75"/>
      <c r="K26" s="75"/>
      <c r="L26" s="75"/>
      <c r="M26" s="75"/>
      <c r="N26" s="75"/>
      <c r="O26" s="75"/>
      <c r="P26" s="51" t="str">
        <f t="shared" si="0"/>
        <v/>
      </c>
      <c r="Q26" s="51" t="str">
        <f>IFERROR(VLOOKUP(O26,'Tabelas auxiliares'!$A$224:$E$233,5,FALSE),"")</f>
        <v/>
      </c>
      <c r="R26" s="51" t="str">
        <f>IF(Q26&lt;&gt;"",Q26,IF(P26='Tabelas auxiliares'!$A$237,"CUSTEIO",IF(P26='Tabelas auxiliares'!$A$236,"INVESTIMENTO","")))</f>
        <v/>
      </c>
      <c r="S26" s="76"/>
    </row>
    <row r="27" spans="1:19" ht="14.45" customHeight="1" x14ac:dyDescent="0.25">
      <c r="A27" s="91"/>
      <c r="B27" s="77"/>
      <c r="C27" s="77"/>
      <c r="F27" s="51" t="str">
        <f>IF(D27="","",IFERROR(VLOOKUP(D27,'Tabelas auxiliares'!$A$3:$B$61,2,FALSE),"DESCENTRALIZAÇÃO"))</f>
        <v/>
      </c>
      <c r="G27" s="51" t="str">
        <f>IFERROR(VLOOKUP($B27,'Tabelas auxiliares'!$A$65:$C$102,2,FALSE),"")</f>
        <v/>
      </c>
      <c r="H27" s="51" t="str">
        <f>IFERROR(VLOOKUP($B27,'Tabelas auxiliares'!$A$65:$C$102,3,FALSE),"")</f>
        <v/>
      </c>
      <c r="I27" s="75"/>
      <c r="J27" s="75"/>
      <c r="K27" s="75"/>
      <c r="L27" s="75"/>
      <c r="M27" s="75"/>
      <c r="N27" s="75"/>
      <c r="O27" s="75"/>
      <c r="P27" s="51" t="str">
        <f t="shared" si="0"/>
        <v/>
      </c>
      <c r="Q27" s="51" t="str">
        <f>IFERROR(VLOOKUP(O27,'Tabelas auxiliares'!$A$224:$E$233,5,FALSE),"")</f>
        <v/>
      </c>
      <c r="R27" s="51" t="str">
        <f>IF(Q27&lt;&gt;"",Q27,IF(P27='Tabelas auxiliares'!$A$237,"CUSTEIO",IF(P27='Tabelas auxiliares'!$A$236,"INVESTIMENTO","")))</f>
        <v/>
      </c>
      <c r="S27" s="76"/>
    </row>
    <row r="28" spans="1:19" ht="14.45" customHeight="1" x14ac:dyDescent="0.25">
      <c r="A28" s="91"/>
      <c r="B28" s="77"/>
      <c r="C28" s="77"/>
      <c r="F28" s="51" t="str">
        <f>IF(D28="","",IFERROR(VLOOKUP(D28,'Tabelas auxiliares'!$A$3:$B$61,2,FALSE),"DESCENTRALIZAÇÃO"))</f>
        <v/>
      </c>
      <c r="G28" s="51" t="str">
        <f>IFERROR(VLOOKUP($B28,'Tabelas auxiliares'!$A$65:$C$102,2,FALSE),"")</f>
        <v/>
      </c>
      <c r="H28" s="51" t="str">
        <f>IFERROR(VLOOKUP($B28,'Tabelas auxiliares'!$A$65:$C$102,3,FALSE),"")</f>
        <v/>
      </c>
      <c r="I28" s="75"/>
      <c r="J28" s="75"/>
      <c r="K28" s="75"/>
      <c r="L28" s="75"/>
      <c r="M28" s="75"/>
      <c r="N28" s="75"/>
      <c r="O28" s="75"/>
      <c r="P28" s="51" t="str">
        <f t="shared" si="0"/>
        <v/>
      </c>
      <c r="Q28" s="51" t="str">
        <f>IFERROR(VLOOKUP(O28,'Tabelas auxiliares'!$A$224:$E$233,5,FALSE),"")</f>
        <v/>
      </c>
      <c r="R28" s="51" t="str">
        <f>IF(Q28&lt;&gt;"",Q28,IF(P28='Tabelas auxiliares'!$A$237,"CUSTEIO",IF(P28='Tabelas auxiliares'!$A$236,"INVESTIMENTO","")))</f>
        <v/>
      </c>
      <c r="S28" s="76"/>
    </row>
    <row r="29" spans="1:19" ht="14.45" customHeight="1" x14ac:dyDescent="0.25">
      <c r="A29" s="91"/>
      <c r="B29" s="77"/>
      <c r="C29" s="77"/>
      <c r="F29" s="51" t="str">
        <f>IF(D29="","",IFERROR(VLOOKUP(D29,'Tabelas auxiliares'!$A$3:$B$61,2,FALSE),"DESCENTRALIZAÇÃO"))</f>
        <v/>
      </c>
      <c r="G29" s="51" t="str">
        <f>IFERROR(VLOOKUP($B29,'Tabelas auxiliares'!$A$65:$C$102,2,FALSE),"")</f>
        <v/>
      </c>
      <c r="H29" s="51" t="str">
        <f>IFERROR(VLOOKUP($B29,'Tabelas auxiliares'!$A$65:$C$102,3,FALSE),"")</f>
        <v/>
      </c>
      <c r="I29" s="75"/>
      <c r="J29" s="75"/>
      <c r="K29" s="75"/>
      <c r="L29" s="75"/>
      <c r="M29" s="75"/>
      <c r="N29" s="75"/>
      <c r="O29" s="75"/>
      <c r="P29" s="51" t="str">
        <f t="shared" si="0"/>
        <v/>
      </c>
      <c r="Q29" s="51" t="str">
        <f>IFERROR(VLOOKUP(O29,'Tabelas auxiliares'!$A$224:$E$233,5,FALSE),"")</f>
        <v/>
      </c>
      <c r="R29" s="51" t="str">
        <f>IF(Q29&lt;&gt;"",Q29,IF(P29='Tabelas auxiliares'!$A$237,"CUSTEIO",IF(P29='Tabelas auxiliares'!$A$236,"INVESTIMENTO","")))</f>
        <v/>
      </c>
      <c r="S29" s="76"/>
    </row>
    <row r="30" spans="1:19" ht="14.45" customHeight="1" x14ac:dyDescent="0.25">
      <c r="A30" s="91"/>
      <c r="B30" s="77"/>
      <c r="C30" s="77"/>
      <c r="F30" s="51" t="str">
        <f>IF(D30="","",IFERROR(VLOOKUP(D30,'Tabelas auxiliares'!$A$3:$B$61,2,FALSE),"DESCENTRALIZAÇÃO"))</f>
        <v/>
      </c>
      <c r="G30" s="51" t="str">
        <f>IFERROR(VLOOKUP($B30,'Tabelas auxiliares'!$A$65:$C$102,2,FALSE),"")</f>
        <v/>
      </c>
      <c r="H30" s="51" t="str">
        <f>IFERROR(VLOOKUP($B30,'Tabelas auxiliares'!$A$65:$C$102,3,FALSE),"")</f>
        <v/>
      </c>
      <c r="I30" s="75"/>
      <c r="J30" s="75"/>
      <c r="K30" s="75"/>
      <c r="L30" s="75"/>
      <c r="M30" s="75"/>
      <c r="N30" s="75"/>
      <c r="O30" s="75"/>
      <c r="P30" s="51" t="str">
        <f t="shared" si="0"/>
        <v/>
      </c>
      <c r="Q30" s="51" t="str">
        <f>IFERROR(VLOOKUP(O30,'Tabelas auxiliares'!$A$224:$E$233,5,FALSE),"")</f>
        <v/>
      </c>
      <c r="R30" s="51" t="str">
        <f>IF(Q30&lt;&gt;"",Q30,IF(P30='Tabelas auxiliares'!$A$237,"CUSTEIO",IF(P30='Tabelas auxiliares'!$A$236,"INVESTIMENTO","")))</f>
        <v/>
      </c>
      <c r="S30" s="76"/>
    </row>
    <row r="31" spans="1:19" ht="14.45" customHeight="1" x14ac:dyDescent="0.25">
      <c r="A31" s="91"/>
      <c r="B31" s="77"/>
      <c r="C31" s="77"/>
      <c r="F31" s="51" t="str">
        <f>IF(D31="","",IFERROR(VLOOKUP(D31,'Tabelas auxiliares'!$A$3:$B$61,2,FALSE),"DESCENTRALIZAÇÃO"))</f>
        <v/>
      </c>
      <c r="G31" s="51" t="str">
        <f>IFERROR(VLOOKUP($B31,'Tabelas auxiliares'!$A$65:$C$102,2,FALSE),"")</f>
        <v/>
      </c>
      <c r="H31" s="51" t="str">
        <f>IFERROR(VLOOKUP($B31,'Tabelas auxiliares'!$A$65:$C$102,3,FALSE),"")</f>
        <v/>
      </c>
      <c r="I31" s="75"/>
      <c r="J31" s="75"/>
      <c r="K31" s="75"/>
      <c r="L31" s="75"/>
      <c r="M31" s="75"/>
      <c r="N31" s="75"/>
      <c r="O31" s="75"/>
      <c r="P31" s="51" t="str">
        <f t="shared" si="0"/>
        <v/>
      </c>
      <c r="Q31" s="51" t="str">
        <f>IFERROR(VLOOKUP(O31,'Tabelas auxiliares'!$A$224:$E$233,5,FALSE),"")</f>
        <v/>
      </c>
      <c r="R31" s="51" t="str">
        <f>IF(Q31&lt;&gt;"",Q31,IF(P31='Tabelas auxiliares'!$A$237,"CUSTEIO",IF(P31='Tabelas auxiliares'!$A$236,"INVESTIMENTO","")))</f>
        <v/>
      </c>
      <c r="S31" s="76"/>
    </row>
    <row r="32" spans="1:19" ht="14.45" customHeight="1" x14ac:dyDescent="0.25">
      <c r="A32" s="91"/>
      <c r="B32" s="77"/>
      <c r="C32" s="77"/>
      <c r="F32" s="51" t="str">
        <f>IF(D32="","",IFERROR(VLOOKUP(D32,'Tabelas auxiliares'!$A$3:$B$61,2,FALSE),"DESCENTRALIZAÇÃO"))</f>
        <v/>
      </c>
      <c r="G32" s="51" t="str">
        <f>IFERROR(VLOOKUP($B32,'Tabelas auxiliares'!$A$65:$C$102,2,FALSE),"")</f>
        <v/>
      </c>
      <c r="H32" s="51" t="str">
        <f>IFERROR(VLOOKUP($B32,'Tabelas auxiliares'!$A$65:$C$102,3,FALSE),"")</f>
        <v/>
      </c>
      <c r="I32" s="75"/>
      <c r="J32" s="75"/>
      <c r="K32" s="75"/>
      <c r="L32" s="75"/>
      <c r="M32" s="75"/>
      <c r="N32" s="75"/>
      <c r="O32" s="75"/>
      <c r="P32" s="51" t="str">
        <f t="shared" si="0"/>
        <v/>
      </c>
      <c r="Q32" s="51" t="str">
        <f>IFERROR(VLOOKUP(O32,'Tabelas auxiliares'!$A$224:$E$233,5,FALSE),"")</f>
        <v/>
      </c>
      <c r="R32" s="51" t="str">
        <f>IF(Q32&lt;&gt;"",Q32,IF(P32='Tabelas auxiliares'!$A$237,"CUSTEIO",IF(P32='Tabelas auxiliares'!$A$236,"INVESTIMENTO","")))</f>
        <v/>
      </c>
      <c r="S32" s="76"/>
    </row>
    <row r="33" spans="1:19" ht="14.45" customHeight="1" x14ac:dyDescent="0.25">
      <c r="A33" s="91"/>
      <c r="B33" s="77"/>
      <c r="C33" s="77"/>
      <c r="F33" s="51" t="str">
        <f>IF(D33="","",IFERROR(VLOOKUP(D33,'Tabelas auxiliares'!$A$3:$B$61,2,FALSE),"DESCENTRALIZAÇÃO"))</f>
        <v/>
      </c>
      <c r="G33" s="51" t="str">
        <f>IFERROR(VLOOKUP($B33,'Tabelas auxiliares'!$A$65:$C$102,2,FALSE),"")</f>
        <v/>
      </c>
      <c r="H33" s="51" t="str">
        <f>IFERROR(VLOOKUP($B33,'Tabelas auxiliares'!$A$65:$C$102,3,FALSE),"")</f>
        <v/>
      </c>
      <c r="I33" s="75"/>
      <c r="J33" s="75"/>
      <c r="K33" s="75"/>
      <c r="L33" s="75"/>
      <c r="M33" s="75"/>
      <c r="N33" s="75"/>
      <c r="O33" s="75"/>
      <c r="P33" s="51" t="str">
        <f t="shared" si="0"/>
        <v/>
      </c>
      <c r="Q33" s="51" t="str">
        <f>IFERROR(VLOOKUP(O33,'Tabelas auxiliares'!$A$224:$E$233,5,FALSE),"")</f>
        <v/>
      </c>
      <c r="R33" s="51" t="str">
        <f>IF(Q33&lt;&gt;"",Q33,IF(P33='Tabelas auxiliares'!$A$237,"CUSTEIO",IF(P33='Tabelas auxiliares'!$A$236,"INVESTIMENTO","")))</f>
        <v/>
      </c>
      <c r="S33" s="76"/>
    </row>
    <row r="34" spans="1:19" ht="14.45" customHeight="1" x14ac:dyDescent="0.25">
      <c r="A34" s="91"/>
      <c r="B34" s="77"/>
      <c r="C34" s="77"/>
      <c r="F34" s="51" t="str">
        <f>IF(D34="","",IFERROR(VLOOKUP(D34,'Tabelas auxiliares'!$A$3:$B$61,2,FALSE),"DESCENTRALIZAÇÃO"))</f>
        <v/>
      </c>
      <c r="G34" s="51" t="str">
        <f>IFERROR(VLOOKUP($B34,'Tabelas auxiliares'!$A$65:$C$102,2,FALSE),"")</f>
        <v/>
      </c>
      <c r="H34" s="51" t="str">
        <f>IFERROR(VLOOKUP($B34,'Tabelas auxiliares'!$A$65:$C$102,3,FALSE),"")</f>
        <v/>
      </c>
      <c r="I34" s="75"/>
      <c r="J34" s="75"/>
      <c r="K34" s="75"/>
      <c r="L34" s="75"/>
      <c r="M34" s="75"/>
      <c r="N34" s="75"/>
      <c r="O34" s="75"/>
      <c r="P34" s="51" t="str">
        <f t="shared" si="0"/>
        <v/>
      </c>
      <c r="Q34" s="51" t="str">
        <f>IFERROR(VLOOKUP(O34,'Tabelas auxiliares'!$A$224:$E$233,5,FALSE),"")</f>
        <v/>
      </c>
      <c r="R34" s="51" t="str">
        <f>IF(Q34&lt;&gt;"",Q34,IF(P34='Tabelas auxiliares'!$A$237,"CUSTEIO",IF(P34='Tabelas auxiliares'!$A$236,"INVESTIMENTO","")))</f>
        <v/>
      </c>
      <c r="S34" s="76"/>
    </row>
    <row r="35" spans="1:19" x14ac:dyDescent="0.25">
      <c r="F35" s="51" t="str">
        <f>IF(D35="","",IFERROR(VLOOKUP(D35,'Tabelas auxiliares'!$A$3:$B$61,2,FALSE),"DESCENTRALIZAÇÃO"))</f>
        <v/>
      </c>
      <c r="G35" s="51" t="str">
        <f>IFERROR(VLOOKUP($B35,'Tabelas auxiliares'!$A$65:$C$102,2,FALSE),"")</f>
        <v/>
      </c>
      <c r="H35" s="51" t="str">
        <f>IFERROR(VLOOKUP($B35,'Tabelas auxiliares'!$A$65:$C$102,3,FALSE),"")</f>
        <v/>
      </c>
      <c r="P35" s="51" t="str">
        <f t="shared" si="0"/>
        <v/>
      </c>
      <c r="Q35" s="51" t="str">
        <f>IFERROR(VLOOKUP(O35,'Tabelas auxiliares'!$A$224:$E$233,5,FALSE),"")</f>
        <v/>
      </c>
      <c r="R35" s="51" t="str">
        <f>IF(Q35&lt;&gt;"",Q35,IF(P35='Tabelas auxiliares'!$A$237,"CUSTEIO",IF(P35='Tabelas auxiliares'!$A$236,"INVESTIMENTO","")))</f>
        <v/>
      </c>
    </row>
    <row r="36" spans="1:19" x14ac:dyDescent="0.25">
      <c r="F36" s="51" t="str">
        <f>IF(D36="","",IFERROR(VLOOKUP(D36,'Tabelas auxiliares'!$A$3:$B$61,2,FALSE),"DESCENTRALIZAÇÃO"))</f>
        <v/>
      </c>
      <c r="G36" s="51" t="str">
        <f>IFERROR(VLOOKUP($B36,'Tabelas auxiliares'!$A$65:$C$102,2,FALSE),"")</f>
        <v/>
      </c>
      <c r="H36" s="51" t="str">
        <f>IFERROR(VLOOKUP($B36,'Tabelas auxiliares'!$A$65:$C$102,3,FALSE),"")</f>
        <v/>
      </c>
      <c r="P36" s="51" t="str">
        <f t="shared" si="0"/>
        <v/>
      </c>
      <c r="Q36" s="51" t="str">
        <f>IFERROR(VLOOKUP(O36,'Tabelas auxiliares'!$A$224:$E$233,5,FALSE),"")</f>
        <v/>
      </c>
      <c r="R36" s="51" t="str">
        <f>IF(Q36&lt;&gt;"",Q36,IF(P36='Tabelas auxiliares'!$A$237,"CUSTEIO",IF(P36='Tabelas auxiliares'!$A$236,"INVESTIMENTO","")))</f>
        <v/>
      </c>
    </row>
    <row r="37" spans="1:19" x14ac:dyDescent="0.25">
      <c r="F37" s="51" t="str">
        <f>IF(D37="","",IFERROR(VLOOKUP(D37,'Tabelas auxiliares'!$A$3:$B$61,2,FALSE),"DESCENTRALIZAÇÃO"))</f>
        <v/>
      </c>
      <c r="G37" s="51" t="str">
        <f>IFERROR(VLOOKUP($B37,'Tabelas auxiliares'!$A$65:$C$102,2,FALSE),"")</f>
        <v/>
      </c>
      <c r="H37" s="51" t="str">
        <f>IFERROR(VLOOKUP($B37,'Tabelas auxiliares'!$A$65:$C$102,3,FALSE),"")</f>
        <v/>
      </c>
      <c r="P37" s="51" t="str">
        <f t="shared" si="0"/>
        <v/>
      </c>
      <c r="Q37" s="51" t="str">
        <f>IFERROR(VLOOKUP(O37,'Tabelas auxiliares'!$A$224:$E$233,5,FALSE),"")</f>
        <v/>
      </c>
      <c r="R37" s="51" t="str">
        <f>IF(Q37&lt;&gt;"",Q37,IF(P37='Tabelas auxiliares'!$A$237,"CUSTEIO",IF(P37='Tabelas auxiliares'!$A$236,"INVESTIMENTO","")))</f>
        <v/>
      </c>
    </row>
    <row r="38" spans="1:19" x14ac:dyDescent="0.25">
      <c r="F38" s="51" t="str">
        <f>IF(D38="","",IFERROR(VLOOKUP(D38,'Tabelas auxiliares'!$A$3:$B$61,2,FALSE),"DESCENTRALIZAÇÃO"))</f>
        <v/>
      </c>
      <c r="G38" s="51" t="str">
        <f>IFERROR(VLOOKUP($B38,'Tabelas auxiliares'!$A$65:$C$102,2,FALSE),"")</f>
        <v/>
      </c>
      <c r="H38" s="51" t="str">
        <f>IFERROR(VLOOKUP($B38,'Tabelas auxiliares'!$A$65:$C$102,3,FALSE),"")</f>
        <v/>
      </c>
      <c r="P38" s="51" t="str">
        <f t="shared" si="0"/>
        <v/>
      </c>
      <c r="Q38" s="51" t="str">
        <f>IFERROR(VLOOKUP(O38,'Tabelas auxiliares'!$A$224:$E$233,5,FALSE),"")</f>
        <v/>
      </c>
      <c r="R38" s="51" t="str">
        <f>IF(Q38&lt;&gt;"",Q38,IF(P38='Tabelas auxiliares'!$A$237,"CUSTEIO",IF(P38='Tabelas auxiliares'!$A$236,"INVESTIMENTO","")))</f>
        <v/>
      </c>
    </row>
    <row r="39" spans="1:19" x14ac:dyDescent="0.25">
      <c r="F39" s="51" t="str">
        <f>IF(D39="","",IFERROR(VLOOKUP(D39,'Tabelas auxiliares'!$A$3:$B$61,2,FALSE),"DESCENTRALIZAÇÃO"))</f>
        <v/>
      </c>
      <c r="G39" s="51" t="str">
        <f>IFERROR(VLOOKUP($B39,'Tabelas auxiliares'!$A$65:$C$102,2,FALSE),"")</f>
        <v/>
      </c>
      <c r="H39" s="51" t="str">
        <f>IFERROR(VLOOKUP($B39,'Tabelas auxiliares'!$A$65:$C$102,3,FALSE),"")</f>
        <v/>
      </c>
      <c r="P39" s="51" t="str">
        <f t="shared" si="0"/>
        <v/>
      </c>
      <c r="Q39" s="51" t="str">
        <f>IFERROR(VLOOKUP(O39,'Tabelas auxiliares'!$A$224:$E$233,5,FALSE),"")</f>
        <v/>
      </c>
      <c r="R39" s="51" t="str">
        <f>IF(Q39&lt;&gt;"",Q39,IF(P39='Tabelas auxiliares'!$A$237,"CUSTEIO",IF(P39='Tabelas auxiliares'!$A$236,"INVESTIMENTO","")))</f>
        <v/>
      </c>
    </row>
    <row r="40" spans="1:19" x14ac:dyDescent="0.25">
      <c r="F40" s="51" t="str">
        <f>IF(D40="","",IFERROR(VLOOKUP(D40,'Tabelas auxiliares'!$A$3:$B$61,2,FALSE),"DESCENTRALIZAÇÃO"))</f>
        <v/>
      </c>
      <c r="G40" s="51" t="str">
        <f>IFERROR(VLOOKUP($B40,'Tabelas auxiliares'!$A$65:$C$102,2,FALSE),"")</f>
        <v/>
      </c>
      <c r="H40" s="51" t="str">
        <f>IFERROR(VLOOKUP($B40,'Tabelas auxiliares'!$A$65:$C$102,3,FALSE),"")</f>
        <v/>
      </c>
      <c r="P40" s="51" t="str">
        <f t="shared" si="0"/>
        <v/>
      </c>
      <c r="Q40" s="51" t="str">
        <f>IFERROR(VLOOKUP(O40,'Tabelas auxiliares'!$A$224:$E$233,5,FALSE),"")</f>
        <v/>
      </c>
      <c r="R40" s="51" t="str">
        <f>IF(Q40&lt;&gt;"",Q40,IF(P40='Tabelas auxiliares'!$A$237,"CUSTEIO",IF(P40='Tabelas auxiliares'!$A$236,"INVESTIMENTO","")))</f>
        <v/>
      </c>
    </row>
    <row r="41" spans="1:19" x14ac:dyDescent="0.25">
      <c r="F41" s="51" t="str">
        <f>IF(D41="","",IFERROR(VLOOKUP(D41,'Tabelas auxiliares'!$A$3:$B$61,2,FALSE),"DESCENTRALIZAÇÃO"))</f>
        <v/>
      </c>
      <c r="G41" s="51" t="str">
        <f>IFERROR(VLOOKUP($B41,'Tabelas auxiliares'!$A$65:$C$102,2,FALSE),"")</f>
        <v/>
      </c>
      <c r="H41" s="51" t="str">
        <f>IFERROR(VLOOKUP($B41,'Tabelas auxiliares'!$A$65:$C$102,3,FALSE),"")</f>
        <v/>
      </c>
      <c r="P41" s="51" t="str">
        <f t="shared" si="0"/>
        <v/>
      </c>
      <c r="Q41" s="51" t="str">
        <f>IFERROR(VLOOKUP(O41,'Tabelas auxiliares'!$A$224:$E$233,5,FALSE),"")</f>
        <v/>
      </c>
      <c r="R41" s="51" t="str">
        <f>IF(Q41&lt;&gt;"",Q41,IF(P41='Tabelas auxiliares'!$A$237,"CUSTEIO",IF(P41='Tabelas auxiliares'!$A$236,"INVESTIMENTO","")))</f>
        <v/>
      </c>
    </row>
    <row r="42" spans="1:19" x14ac:dyDescent="0.25">
      <c r="F42" s="51" t="str">
        <f>IF(D42="","",IFERROR(VLOOKUP(D42,'Tabelas auxiliares'!$A$3:$B$61,2,FALSE),"DESCENTRALIZAÇÃO"))</f>
        <v/>
      </c>
      <c r="G42" s="51" t="str">
        <f>IFERROR(VLOOKUP($B42,'Tabelas auxiliares'!$A$65:$C$102,2,FALSE),"")</f>
        <v/>
      </c>
      <c r="H42" s="51" t="str">
        <f>IFERROR(VLOOKUP($B42,'Tabelas auxiliares'!$A$65:$C$102,3,FALSE),"")</f>
        <v/>
      </c>
      <c r="P42" s="51" t="str">
        <f t="shared" si="0"/>
        <v/>
      </c>
      <c r="Q42" s="51" t="str">
        <f>IFERROR(VLOOKUP(O42,'Tabelas auxiliares'!$A$224:$E$233,5,FALSE),"")</f>
        <v/>
      </c>
      <c r="R42" s="51" t="str">
        <f>IF(Q42&lt;&gt;"",Q42,IF(P42='Tabelas auxiliares'!$A$237,"CUSTEIO",IF(P42='Tabelas auxiliares'!$A$236,"INVESTIMENTO","")))</f>
        <v/>
      </c>
    </row>
    <row r="43" spans="1:19" x14ac:dyDescent="0.25">
      <c r="F43" s="51" t="str">
        <f>IF(D43="","",IFERROR(VLOOKUP(D43,'Tabelas auxiliares'!$A$3:$B$61,2,FALSE),"DESCENTRALIZAÇÃO"))</f>
        <v/>
      </c>
      <c r="G43" s="51" t="str">
        <f>IFERROR(VLOOKUP($B43,'Tabelas auxiliares'!$A$65:$C$102,2,FALSE),"")</f>
        <v/>
      </c>
      <c r="H43" s="51" t="str">
        <f>IFERROR(VLOOKUP($B43,'Tabelas auxiliares'!$A$65:$C$102,3,FALSE),"")</f>
        <v/>
      </c>
      <c r="P43" s="51" t="str">
        <f t="shared" si="0"/>
        <v/>
      </c>
      <c r="Q43" s="51" t="str">
        <f>IFERROR(VLOOKUP(O43,'Tabelas auxiliares'!$A$224:$E$233,5,FALSE),"")</f>
        <v/>
      </c>
      <c r="R43" s="51" t="str">
        <f>IF(Q43&lt;&gt;"",Q43,IF(P43='Tabelas auxiliares'!$A$237,"CUSTEIO",IF(P43='Tabelas auxiliares'!$A$236,"INVESTIMENTO","")))</f>
        <v/>
      </c>
    </row>
    <row r="44" spans="1:19" x14ac:dyDescent="0.25">
      <c r="F44" s="51" t="str">
        <f>IF(D44="","",IFERROR(VLOOKUP(D44,'Tabelas auxiliares'!$A$3:$B$61,2,FALSE),"DESCENTRALIZAÇÃO"))</f>
        <v/>
      </c>
      <c r="G44" s="51" t="str">
        <f>IFERROR(VLOOKUP($B44,'Tabelas auxiliares'!$A$65:$C$102,2,FALSE),"")</f>
        <v/>
      </c>
      <c r="H44" s="51" t="str">
        <f>IFERROR(VLOOKUP($B44,'Tabelas auxiliares'!$A$65:$C$102,3,FALSE),"")</f>
        <v/>
      </c>
      <c r="P44" s="51" t="str">
        <f t="shared" si="0"/>
        <v/>
      </c>
      <c r="Q44" s="51" t="str">
        <f>IFERROR(VLOOKUP(O44,'Tabelas auxiliares'!$A$224:$E$233,5,FALSE),"")</f>
        <v/>
      </c>
      <c r="R44" s="51" t="str">
        <f>IF(Q44&lt;&gt;"",Q44,IF(P44='Tabelas auxiliares'!$A$237,"CUSTEIO",IF(P44='Tabelas auxiliares'!$A$236,"INVESTIMENTO","")))</f>
        <v/>
      </c>
    </row>
    <row r="45" spans="1:19" x14ac:dyDescent="0.25">
      <c r="F45" s="51" t="str">
        <f>IF(D45="","",IFERROR(VLOOKUP(D45,'Tabelas auxiliares'!$A$3:$B$61,2,FALSE),"DESCENTRALIZAÇÃO"))</f>
        <v/>
      </c>
      <c r="G45" s="51" t="str">
        <f>IFERROR(VLOOKUP($B45,'Tabelas auxiliares'!$A$65:$C$102,2,FALSE),"")</f>
        <v/>
      </c>
      <c r="H45" s="51" t="str">
        <f>IFERROR(VLOOKUP($B45,'Tabelas auxiliares'!$A$65:$C$102,3,FALSE),"")</f>
        <v/>
      </c>
      <c r="P45" s="51" t="str">
        <f t="shared" si="0"/>
        <v/>
      </c>
      <c r="Q45" s="51" t="str">
        <f>IFERROR(VLOOKUP(O45,'Tabelas auxiliares'!$A$224:$E$233,5,FALSE),"")</f>
        <v/>
      </c>
      <c r="R45" s="51" t="str">
        <f>IF(Q45&lt;&gt;"",Q45,IF(P45='Tabelas auxiliares'!$A$237,"CUSTEIO",IF(P45='Tabelas auxiliares'!$A$236,"INVESTIMENTO","")))</f>
        <v/>
      </c>
    </row>
    <row r="46" spans="1:19" x14ac:dyDescent="0.25">
      <c r="F46" s="51" t="str">
        <f>IF(D46="","",IFERROR(VLOOKUP(D46,'Tabelas auxiliares'!$A$3:$B$61,2,FALSE),"DESCENTRALIZAÇÃO"))</f>
        <v/>
      </c>
      <c r="G46" s="51" t="str">
        <f>IFERROR(VLOOKUP($B46,'Tabelas auxiliares'!$A$65:$C$102,2,FALSE),"")</f>
        <v/>
      </c>
      <c r="H46" s="51" t="str">
        <f>IFERROR(VLOOKUP($B46,'Tabelas auxiliares'!$A$65:$C$102,3,FALSE),"")</f>
        <v/>
      </c>
      <c r="P46" s="51" t="str">
        <f t="shared" si="0"/>
        <v/>
      </c>
      <c r="Q46" s="51" t="str">
        <f>IFERROR(VLOOKUP(O46,'Tabelas auxiliares'!$A$224:$E$233,5,FALSE),"")</f>
        <v/>
      </c>
      <c r="R46" s="51" t="str">
        <f>IF(Q46&lt;&gt;"",Q46,IF(P46='Tabelas auxiliares'!$A$237,"CUSTEIO",IF(P46='Tabelas auxiliares'!$A$236,"INVESTIMENTO","")))</f>
        <v/>
      </c>
    </row>
    <row r="47" spans="1:19" x14ac:dyDescent="0.25">
      <c r="F47" s="51" t="str">
        <f>IF(D47="","",IFERROR(VLOOKUP(D47,'Tabelas auxiliares'!$A$3:$B$61,2,FALSE),"DESCENTRALIZAÇÃO"))</f>
        <v/>
      </c>
      <c r="G47" s="51" t="str">
        <f>IFERROR(VLOOKUP($B47,'Tabelas auxiliares'!$A$65:$C$102,2,FALSE),"")</f>
        <v/>
      </c>
      <c r="H47" s="51" t="str">
        <f>IFERROR(VLOOKUP($B47,'Tabelas auxiliares'!$A$65:$C$102,3,FALSE),"")</f>
        <v/>
      </c>
      <c r="P47" s="51" t="str">
        <f t="shared" si="0"/>
        <v/>
      </c>
      <c r="Q47" s="51" t="str">
        <f>IFERROR(VLOOKUP(O47,'Tabelas auxiliares'!$A$224:$E$233,5,FALSE),"")</f>
        <v/>
      </c>
      <c r="R47" s="51" t="str">
        <f>IF(Q47&lt;&gt;"",Q47,IF(P47='Tabelas auxiliares'!$A$237,"CUSTEIO",IF(P47='Tabelas auxiliares'!$A$236,"INVESTIMENTO","")))</f>
        <v/>
      </c>
    </row>
    <row r="48" spans="1:19" x14ac:dyDescent="0.25">
      <c r="F48" s="51" t="str">
        <f>IF(D48="","",IFERROR(VLOOKUP(D48,'Tabelas auxiliares'!$A$3:$B$61,2,FALSE),"DESCENTRALIZAÇÃO"))</f>
        <v/>
      </c>
      <c r="G48" s="51" t="str">
        <f>IFERROR(VLOOKUP($B48,'Tabelas auxiliares'!$A$65:$C$102,2,FALSE),"")</f>
        <v/>
      </c>
      <c r="H48" s="51" t="str">
        <f>IFERROR(VLOOKUP($B48,'Tabelas auxiliares'!$A$65:$C$102,3,FALSE),"")</f>
        <v/>
      </c>
      <c r="P48" s="51" t="str">
        <f t="shared" si="0"/>
        <v/>
      </c>
      <c r="Q48" s="51" t="str">
        <f>IFERROR(VLOOKUP(O48,'Tabelas auxiliares'!$A$224:$E$233,5,FALSE),"")</f>
        <v/>
      </c>
      <c r="R48" s="51" t="str">
        <f>IF(Q48&lt;&gt;"",Q48,IF(P48='Tabelas auxiliares'!$A$237,"CUSTEIO",IF(P48='Tabelas auxiliares'!$A$236,"INVESTIMENTO","")))</f>
        <v/>
      </c>
    </row>
    <row r="49" spans="6:18" x14ac:dyDescent="0.25">
      <c r="F49" s="51" t="str">
        <f>IF(D49="","",IFERROR(VLOOKUP(D49,'Tabelas auxiliares'!$A$3:$B$61,2,FALSE),"DESCENTRALIZAÇÃO"))</f>
        <v/>
      </c>
      <c r="G49" s="51" t="str">
        <f>IFERROR(VLOOKUP($B49,'Tabelas auxiliares'!$A$65:$C$102,2,FALSE),"")</f>
        <v/>
      </c>
      <c r="H49" s="51" t="str">
        <f>IFERROR(VLOOKUP($B49,'Tabelas auxiliares'!$A$65:$C$102,3,FALSE),"")</f>
        <v/>
      </c>
      <c r="P49" s="51" t="str">
        <f t="shared" si="0"/>
        <v/>
      </c>
      <c r="Q49" s="51" t="str">
        <f>IFERROR(VLOOKUP(O49,'Tabelas auxiliares'!$A$224:$E$233,5,FALSE),"")</f>
        <v/>
      </c>
      <c r="R49" s="51" t="str">
        <f>IF(Q49&lt;&gt;"",Q49,IF(P49='Tabelas auxiliares'!$A$237,"CUSTEIO",IF(P49='Tabelas auxiliares'!$A$236,"INVESTIMENTO","")))</f>
        <v/>
      </c>
    </row>
    <row r="50" spans="6:18" x14ac:dyDescent="0.25">
      <c r="F50" s="51" t="str">
        <f>IF(D50="","",IFERROR(VLOOKUP(D50,'Tabelas auxiliares'!$A$3:$B$61,2,FALSE),"DESCENTRALIZAÇÃO"))</f>
        <v/>
      </c>
      <c r="G50" s="51" t="str">
        <f>IFERROR(VLOOKUP($B50,'Tabelas auxiliares'!$A$65:$C$102,2,FALSE),"")</f>
        <v/>
      </c>
      <c r="H50" s="51" t="str">
        <f>IFERROR(VLOOKUP($B50,'Tabelas auxiliares'!$A$65:$C$102,3,FALSE),"")</f>
        <v/>
      </c>
      <c r="P50" s="51" t="str">
        <f t="shared" si="0"/>
        <v/>
      </c>
      <c r="Q50" s="51" t="str">
        <f>IFERROR(VLOOKUP(O50,'Tabelas auxiliares'!$A$224:$E$233,5,FALSE),"")</f>
        <v/>
      </c>
      <c r="R50" s="51" t="str">
        <f>IF(Q50&lt;&gt;"",Q50,IF(P50='Tabelas auxiliares'!$A$237,"CUSTEIO",IF(P50='Tabelas auxiliares'!$A$236,"INVESTIMENTO","")))</f>
        <v/>
      </c>
    </row>
    <row r="51" spans="6:18" x14ac:dyDescent="0.25">
      <c r="F51" s="51" t="str">
        <f>IF(D51="","",IFERROR(VLOOKUP(D51,'Tabelas auxiliares'!$A$3:$B$61,2,FALSE),"DESCENTRALIZAÇÃO"))</f>
        <v/>
      </c>
      <c r="G51" s="51" t="str">
        <f>IFERROR(VLOOKUP($B51,'Tabelas auxiliares'!$A$65:$C$102,2,FALSE),"")</f>
        <v/>
      </c>
      <c r="H51" s="51" t="str">
        <f>IFERROR(VLOOKUP($B51,'Tabelas auxiliares'!$A$65:$C$102,3,FALSE),"")</f>
        <v/>
      </c>
      <c r="P51" s="51" t="str">
        <f t="shared" si="0"/>
        <v/>
      </c>
      <c r="Q51" s="51" t="str">
        <f>IFERROR(VLOOKUP(O51,'Tabelas auxiliares'!$A$224:$E$233,5,FALSE),"")</f>
        <v/>
      </c>
      <c r="R51" s="51" t="str">
        <f>IF(Q51&lt;&gt;"",Q51,IF(P51='Tabelas auxiliares'!$A$237,"CUSTEIO",IF(P51='Tabelas auxiliares'!$A$236,"INVESTIMENTO","")))</f>
        <v/>
      </c>
    </row>
    <row r="52" spans="6:18" x14ac:dyDescent="0.25">
      <c r="F52" s="51" t="str">
        <f>IF(D52="","",IFERROR(VLOOKUP(D52,'Tabelas auxiliares'!$A$3:$B$61,2,FALSE),"DESCENTRALIZAÇÃO"))</f>
        <v/>
      </c>
      <c r="G52" s="51" t="str">
        <f>IFERROR(VLOOKUP($B52,'Tabelas auxiliares'!$A$65:$C$102,2,FALSE),"")</f>
        <v/>
      </c>
      <c r="H52" s="51" t="str">
        <f>IFERROR(VLOOKUP($B52,'Tabelas auxiliares'!$A$65:$C$102,3,FALSE),"")</f>
        <v/>
      </c>
      <c r="P52" s="51" t="str">
        <f t="shared" si="0"/>
        <v/>
      </c>
      <c r="Q52" s="51" t="str">
        <f>IFERROR(VLOOKUP(O52,'Tabelas auxiliares'!$A$224:$E$233,5,FALSE),"")</f>
        <v/>
      </c>
      <c r="R52" s="51" t="str">
        <f>IF(Q52&lt;&gt;"",Q52,IF(P52='Tabelas auxiliares'!$A$237,"CUSTEIO",IF(P52='Tabelas auxiliares'!$A$236,"INVESTIMENTO","")))</f>
        <v/>
      </c>
    </row>
    <row r="53" spans="6:18" x14ac:dyDescent="0.25">
      <c r="F53" s="51" t="str">
        <f>IF(D53="","",IFERROR(VLOOKUP(D53,'Tabelas auxiliares'!$A$3:$B$61,2,FALSE),"DESCENTRALIZAÇÃO"))</f>
        <v/>
      </c>
      <c r="G53" s="51" t="str">
        <f>IFERROR(VLOOKUP($B53,'Tabelas auxiliares'!$A$65:$C$102,2,FALSE),"")</f>
        <v/>
      </c>
      <c r="H53" s="51" t="str">
        <f>IFERROR(VLOOKUP($B53,'Tabelas auxiliares'!$A$65:$C$102,3,FALSE),"")</f>
        <v/>
      </c>
      <c r="P53" s="51" t="str">
        <f t="shared" si="0"/>
        <v/>
      </c>
      <c r="Q53" s="51" t="str">
        <f>IFERROR(VLOOKUP(O53,'Tabelas auxiliares'!$A$224:$E$233,5,FALSE),"")</f>
        <v/>
      </c>
      <c r="R53" s="51" t="str">
        <f>IF(Q53&lt;&gt;"",Q53,IF(P53='Tabelas auxiliares'!$A$237,"CUSTEIO",IF(P53='Tabelas auxiliares'!$A$236,"INVESTIMENTO","")))</f>
        <v/>
      </c>
    </row>
    <row r="54" spans="6:18" x14ac:dyDescent="0.25">
      <c r="F54" s="51" t="str">
        <f>IF(D54="","",IFERROR(VLOOKUP(D54,'Tabelas auxiliares'!$A$3:$B$61,2,FALSE),"DESCENTRALIZAÇÃO"))</f>
        <v/>
      </c>
      <c r="G54" s="51" t="str">
        <f>IFERROR(VLOOKUP($B54,'Tabelas auxiliares'!$A$65:$C$102,2,FALSE),"")</f>
        <v/>
      </c>
      <c r="H54" s="51" t="str">
        <f>IFERROR(VLOOKUP($B54,'Tabelas auxiliares'!$A$65:$C$102,3,FALSE),"")</f>
        <v/>
      </c>
      <c r="P54" s="51" t="str">
        <f t="shared" si="0"/>
        <v/>
      </c>
      <c r="Q54" s="51" t="str">
        <f>IFERROR(VLOOKUP(O54,'Tabelas auxiliares'!$A$224:$E$233,5,FALSE),"")</f>
        <v/>
      </c>
      <c r="R54" s="51" t="str">
        <f>IF(Q54&lt;&gt;"",Q54,IF(P54='Tabelas auxiliares'!$A$237,"CUSTEIO",IF(P54='Tabelas auxiliares'!$A$236,"INVESTIMENTO","")))</f>
        <v/>
      </c>
    </row>
    <row r="55" spans="6:18" x14ac:dyDescent="0.25">
      <c r="F55" s="51" t="str">
        <f>IF(D55="","",IFERROR(VLOOKUP(D55,'Tabelas auxiliares'!$A$3:$B$61,2,FALSE),"DESCENTRALIZAÇÃO"))</f>
        <v/>
      </c>
      <c r="G55" s="51" t="str">
        <f>IFERROR(VLOOKUP($B55,'Tabelas auxiliares'!$A$65:$C$102,2,FALSE),"")</f>
        <v/>
      </c>
      <c r="H55" s="51" t="str">
        <f>IFERROR(VLOOKUP($B55,'Tabelas auxiliares'!$A$65:$C$102,3,FALSE),"")</f>
        <v/>
      </c>
      <c r="P55" s="51" t="str">
        <f t="shared" si="0"/>
        <v/>
      </c>
      <c r="Q55" s="51" t="str">
        <f>IFERROR(VLOOKUP(O55,'Tabelas auxiliares'!$A$224:$E$233,5,FALSE),"")</f>
        <v/>
      </c>
      <c r="R55" s="51" t="str">
        <f>IF(Q55&lt;&gt;"",Q55,IF(P55='Tabelas auxiliares'!$A$237,"CUSTEIO",IF(P55='Tabelas auxiliares'!$A$236,"INVESTIMENTO","")))</f>
        <v/>
      </c>
    </row>
    <row r="56" spans="6:18" x14ac:dyDescent="0.25">
      <c r="F56" s="51" t="str">
        <f>IF(D56="","",IFERROR(VLOOKUP(D56,'Tabelas auxiliares'!$A$3:$B$61,2,FALSE),"DESCENTRALIZAÇÃO"))</f>
        <v/>
      </c>
      <c r="G56" s="51" t="str">
        <f>IFERROR(VLOOKUP($B56,'Tabelas auxiliares'!$A$65:$C$102,2,FALSE),"")</f>
        <v/>
      </c>
      <c r="H56" s="51" t="str">
        <f>IFERROR(VLOOKUP($B56,'Tabelas auxiliares'!$A$65:$C$102,3,FALSE),"")</f>
        <v/>
      </c>
      <c r="P56" s="51" t="str">
        <f t="shared" si="0"/>
        <v/>
      </c>
      <c r="Q56" s="51" t="str">
        <f>IFERROR(VLOOKUP(O56,'Tabelas auxiliares'!$A$224:$E$233,5,FALSE),"")</f>
        <v/>
      </c>
      <c r="R56" s="51" t="str">
        <f>IF(Q56&lt;&gt;"",Q56,IF(P56='Tabelas auxiliares'!$A$237,"CUSTEIO",IF(P56='Tabelas auxiliares'!$A$236,"INVESTIMENTO","")))</f>
        <v/>
      </c>
    </row>
    <row r="57" spans="6:18" x14ac:dyDescent="0.25">
      <c r="F57" s="51" t="str">
        <f>IF(D57="","",IFERROR(VLOOKUP(D57,'Tabelas auxiliares'!$A$3:$B$61,2,FALSE),"DESCENTRALIZAÇÃO"))</f>
        <v/>
      </c>
      <c r="G57" s="51" t="str">
        <f>IFERROR(VLOOKUP($B57,'Tabelas auxiliares'!$A$65:$C$102,2,FALSE),"")</f>
        <v/>
      </c>
      <c r="H57" s="51" t="str">
        <f>IFERROR(VLOOKUP($B57,'Tabelas auxiliares'!$A$65:$C$102,3,FALSE),"")</f>
        <v/>
      </c>
      <c r="P57" s="51" t="str">
        <f t="shared" si="0"/>
        <v/>
      </c>
      <c r="Q57" s="51" t="str">
        <f>IFERROR(VLOOKUP(O57,'Tabelas auxiliares'!$A$224:$E$233,5,FALSE),"")</f>
        <v/>
      </c>
      <c r="R57" s="51" t="str">
        <f>IF(Q57&lt;&gt;"",Q57,IF(P57='Tabelas auxiliares'!$A$237,"CUSTEIO",IF(P57='Tabelas auxiliares'!$A$236,"INVESTIMENTO","")))</f>
        <v/>
      </c>
    </row>
    <row r="58" spans="6:18" x14ac:dyDescent="0.25">
      <c r="F58" s="51" t="str">
        <f>IF(D58="","",IFERROR(VLOOKUP(D58,'Tabelas auxiliares'!$A$3:$B$61,2,FALSE),"DESCENTRALIZAÇÃO"))</f>
        <v/>
      </c>
      <c r="G58" s="51" t="str">
        <f>IFERROR(VLOOKUP($B58,'Tabelas auxiliares'!$A$65:$C$102,2,FALSE),"")</f>
        <v/>
      </c>
      <c r="H58" s="51" t="str">
        <f>IFERROR(VLOOKUP($B58,'Tabelas auxiliares'!$A$65:$C$102,3,FALSE),"")</f>
        <v/>
      </c>
      <c r="P58" s="51" t="str">
        <f t="shared" si="0"/>
        <v/>
      </c>
      <c r="Q58" s="51" t="str">
        <f>IFERROR(VLOOKUP(O58,'Tabelas auxiliares'!$A$224:$E$233,5,FALSE),"")</f>
        <v/>
      </c>
      <c r="R58" s="51" t="str">
        <f>IF(Q58&lt;&gt;"",Q58,IF(P58='Tabelas auxiliares'!$A$237,"CUSTEIO",IF(P58='Tabelas auxiliares'!$A$236,"INVESTIMENTO","")))</f>
        <v/>
      </c>
    </row>
    <row r="59" spans="6:18" x14ac:dyDescent="0.25">
      <c r="F59" s="51" t="str">
        <f>IF(D59="","",IFERROR(VLOOKUP(D59,'Tabelas auxiliares'!$A$3:$B$61,2,FALSE),"DESCENTRALIZAÇÃO"))</f>
        <v/>
      </c>
      <c r="G59" s="51" t="str">
        <f>IFERROR(VLOOKUP($B59,'Tabelas auxiliares'!$A$65:$C$102,2,FALSE),"")</f>
        <v/>
      </c>
      <c r="H59" s="51" t="str">
        <f>IFERROR(VLOOKUP($B59,'Tabelas auxiliares'!$A$65:$C$102,3,FALSE),"")</f>
        <v/>
      </c>
      <c r="P59" s="51" t="str">
        <f t="shared" si="0"/>
        <v/>
      </c>
      <c r="Q59" s="51" t="str">
        <f>IFERROR(VLOOKUP(O59,'Tabelas auxiliares'!$A$224:$E$233,5,FALSE),"")</f>
        <v/>
      </c>
      <c r="R59" s="51" t="str">
        <f>IF(Q59&lt;&gt;"",Q59,IF(P59='Tabelas auxiliares'!$A$237,"CUSTEIO",IF(P59='Tabelas auxiliares'!$A$236,"INVESTIMENTO","")))</f>
        <v/>
      </c>
    </row>
    <row r="60" spans="6:18" x14ac:dyDescent="0.25">
      <c r="F60" s="51" t="str">
        <f>IF(D60="","",IFERROR(VLOOKUP(D60,'Tabelas auxiliares'!$A$3:$B$61,2,FALSE),"DESCENTRALIZAÇÃO"))</f>
        <v/>
      </c>
      <c r="G60" s="51" t="str">
        <f>IFERROR(VLOOKUP($B60,'Tabelas auxiliares'!$A$65:$C$102,2,FALSE),"")</f>
        <v/>
      </c>
      <c r="H60" s="51" t="str">
        <f>IFERROR(VLOOKUP($B60,'Tabelas auxiliares'!$A$65:$C$102,3,FALSE),"")</f>
        <v/>
      </c>
      <c r="P60" s="51" t="str">
        <f t="shared" si="0"/>
        <v/>
      </c>
      <c r="Q60" s="51" t="str">
        <f>IFERROR(VLOOKUP(O60,'Tabelas auxiliares'!$A$224:$E$233,5,FALSE),"")</f>
        <v/>
      </c>
      <c r="R60" s="51" t="str">
        <f>IF(Q60&lt;&gt;"",Q60,IF(P60='Tabelas auxiliares'!$A$237,"CUSTEIO",IF(P60='Tabelas auxiliares'!$A$236,"INVESTIMENTO","")))</f>
        <v/>
      </c>
    </row>
    <row r="61" spans="6:18" x14ac:dyDescent="0.25">
      <c r="F61" s="51" t="str">
        <f>IF(D61="","",IFERROR(VLOOKUP(D61,'Tabelas auxiliares'!$A$3:$B$61,2,FALSE),"DESCENTRALIZAÇÃO"))</f>
        <v/>
      </c>
      <c r="G61" s="51" t="str">
        <f>IFERROR(VLOOKUP($B61,'Tabelas auxiliares'!$A$65:$C$102,2,FALSE),"")</f>
        <v/>
      </c>
      <c r="H61" s="51" t="str">
        <f>IFERROR(VLOOKUP($B61,'Tabelas auxiliares'!$A$65:$C$102,3,FALSE),"")</f>
        <v/>
      </c>
      <c r="P61" s="51" t="str">
        <f t="shared" si="0"/>
        <v/>
      </c>
      <c r="Q61" s="51" t="str">
        <f>IFERROR(VLOOKUP(O61,'Tabelas auxiliares'!$A$224:$E$233,5,FALSE),"")</f>
        <v/>
      </c>
      <c r="R61" s="51" t="str">
        <f>IF(Q61&lt;&gt;"",Q61,IF(P61='Tabelas auxiliares'!$A$237,"CUSTEIO",IF(P61='Tabelas auxiliares'!$A$236,"INVESTIMENTO","")))</f>
        <v/>
      </c>
    </row>
    <row r="62" spans="6:18" x14ac:dyDescent="0.25">
      <c r="F62" s="51" t="str">
        <f>IF(D62="","",IFERROR(VLOOKUP(D62,'Tabelas auxiliares'!$A$3:$B$61,2,FALSE),"DESCENTRALIZAÇÃO"))</f>
        <v/>
      </c>
      <c r="G62" s="51" t="str">
        <f>IFERROR(VLOOKUP($B62,'Tabelas auxiliares'!$A$65:$C$102,2,FALSE),"")</f>
        <v/>
      </c>
      <c r="H62" s="51" t="str">
        <f>IFERROR(VLOOKUP($B62,'Tabelas auxiliares'!$A$65:$C$102,3,FALSE),"")</f>
        <v/>
      </c>
      <c r="P62" s="51" t="str">
        <f t="shared" si="0"/>
        <v/>
      </c>
      <c r="Q62" s="51" t="str">
        <f>IFERROR(VLOOKUP(O62,'Tabelas auxiliares'!$A$224:$E$233,5,FALSE),"")</f>
        <v/>
      </c>
      <c r="R62" s="51" t="str">
        <f>IF(Q62&lt;&gt;"",Q62,IF(P62='Tabelas auxiliares'!$A$237,"CUSTEIO",IF(P62='Tabelas auxiliares'!$A$236,"INVESTIMENTO","")))</f>
        <v/>
      </c>
    </row>
    <row r="63" spans="6:18" x14ac:dyDescent="0.25">
      <c r="F63" s="51" t="str">
        <f>IF(D63="","",IFERROR(VLOOKUP(D63,'Tabelas auxiliares'!$A$3:$B$61,2,FALSE),"DESCENTRALIZAÇÃO"))</f>
        <v/>
      </c>
      <c r="G63" s="51" t="str">
        <f>IFERROR(VLOOKUP($B63,'Tabelas auxiliares'!$A$65:$C$102,2,FALSE),"")</f>
        <v/>
      </c>
      <c r="H63" s="51" t="str">
        <f>IFERROR(VLOOKUP($B63,'Tabelas auxiliares'!$A$65:$C$102,3,FALSE),"")</f>
        <v/>
      </c>
      <c r="P63" s="51" t="str">
        <f t="shared" si="0"/>
        <v/>
      </c>
      <c r="Q63" s="51" t="str">
        <f>IFERROR(VLOOKUP(O63,'Tabelas auxiliares'!$A$224:$E$233,5,FALSE),"")</f>
        <v/>
      </c>
      <c r="R63" s="51" t="str">
        <f>IF(Q63&lt;&gt;"",Q63,IF(P63='Tabelas auxiliares'!$A$237,"CUSTEIO",IF(P63='Tabelas auxiliares'!$A$236,"INVESTIMENTO","")))</f>
        <v/>
      </c>
    </row>
    <row r="64" spans="6:18" x14ac:dyDescent="0.25">
      <c r="F64" s="51" t="str">
        <f>IF(D64="","",IFERROR(VLOOKUP(D64,'Tabelas auxiliares'!$A$3:$B$61,2,FALSE),"DESCENTRALIZAÇÃO"))</f>
        <v/>
      </c>
      <c r="G64" s="51" t="str">
        <f>IFERROR(VLOOKUP($B64,'Tabelas auxiliares'!$A$65:$C$102,2,FALSE),"")</f>
        <v/>
      </c>
      <c r="H64" s="51" t="str">
        <f>IFERROR(VLOOKUP($B64,'Tabelas auxiliares'!$A$65:$C$102,3,FALSE),"")</f>
        <v/>
      </c>
      <c r="P64" s="51" t="str">
        <f t="shared" si="0"/>
        <v/>
      </c>
      <c r="Q64" s="51" t="str">
        <f>IFERROR(VLOOKUP(O64,'Tabelas auxiliares'!$A$224:$E$233,5,FALSE),"")</f>
        <v/>
      </c>
      <c r="R64" s="51" t="str">
        <f>IF(Q64&lt;&gt;"",Q64,IF(P64='Tabelas auxiliares'!$A$237,"CUSTEIO",IF(P64='Tabelas auxiliares'!$A$236,"INVESTIMENTO","")))</f>
        <v/>
      </c>
    </row>
    <row r="65" spans="6:18" x14ac:dyDescent="0.25">
      <c r="F65" s="51" t="str">
        <f>IF(D65="","",IFERROR(VLOOKUP(D65,'Tabelas auxiliares'!$A$3:$B$61,2,FALSE),"DESCENTRALIZAÇÃO"))</f>
        <v/>
      </c>
      <c r="G65" s="51" t="str">
        <f>IFERROR(VLOOKUP($B65,'Tabelas auxiliares'!$A$65:$C$102,2,FALSE),"")</f>
        <v/>
      </c>
      <c r="H65" s="51" t="str">
        <f>IFERROR(VLOOKUP($B65,'Tabelas auxiliares'!$A$65:$C$102,3,FALSE),"")</f>
        <v/>
      </c>
      <c r="P65" s="51" t="str">
        <f t="shared" si="0"/>
        <v/>
      </c>
      <c r="Q65" s="51" t="str">
        <f>IFERROR(VLOOKUP(O65,'Tabelas auxiliares'!$A$224:$E$233,5,FALSE),"")</f>
        <v/>
      </c>
      <c r="R65" s="51" t="str">
        <f>IF(Q65&lt;&gt;"",Q65,IF(P65='Tabelas auxiliares'!$A$237,"CUSTEIO",IF(P65='Tabelas auxiliares'!$A$236,"INVESTIMENTO","")))</f>
        <v/>
      </c>
    </row>
    <row r="66" spans="6:18" x14ac:dyDescent="0.25">
      <c r="F66" s="51" t="str">
        <f>IF(D66="","",IFERROR(VLOOKUP(D66,'Tabelas auxiliares'!$A$3:$B$61,2,FALSE),"DESCENTRALIZAÇÃO"))</f>
        <v/>
      </c>
      <c r="G66" s="51" t="str">
        <f>IFERROR(VLOOKUP($B66,'Tabelas auxiliares'!$A$65:$C$102,2,FALSE),"")</f>
        <v/>
      </c>
      <c r="H66" s="51" t="str">
        <f>IFERROR(VLOOKUP($B66,'Tabelas auxiliares'!$A$65:$C$102,3,FALSE),"")</f>
        <v/>
      </c>
      <c r="P66" s="51" t="str">
        <f t="shared" si="0"/>
        <v/>
      </c>
      <c r="Q66" s="51" t="str">
        <f>IFERROR(VLOOKUP(O66,'Tabelas auxiliares'!$A$224:$E$233,5,FALSE),"")</f>
        <v/>
      </c>
      <c r="R66" s="51" t="str">
        <f>IF(Q66&lt;&gt;"",Q66,IF(P66='Tabelas auxiliares'!$A$237,"CUSTEIO",IF(P66='Tabelas auxiliares'!$A$236,"INVESTIMENTO","")))</f>
        <v/>
      </c>
    </row>
    <row r="67" spans="6:18" x14ac:dyDescent="0.25">
      <c r="F67" s="51" t="str">
        <f>IF(D67="","",IFERROR(VLOOKUP(D67,'Tabelas auxiliares'!$A$3:$B$61,2,FALSE),"DESCENTRALIZAÇÃO"))</f>
        <v/>
      </c>
      <c r="G67" s="51" t="str">
        <f>IFERROR(VLOOKUP($B67,'Tabelas auxiliares'!$A$65:$C$102,2,FALSE),"")</f>
        <v/>
      </c>
      <c r="H67" s="51" t="str">
        <f>IFERROR(VLOOKUP($B67,'Tabelas auxiliares'!$A$65:$C$102,3,FALSE),"")</f>
        <v/>
      </c>
      <c r="P67" s="51" t="str">
        <f t="shared" si="0"/>
        <v/>
      </c>
      <c r="Q67" s="51" t="str">
        <f>IFERROR(VLOOKUP(O67,'Tabelas auxiliares'!$A$224:$E$233,5,FALSE),"")</f>
        <v/>
      </c>
      <c r="R67" s="51" t="str">
        <f>IF(Q67&lt;&gt;"",Q67,IF(P67='Tabelas auxiliares'!$A$237,"CUSTEIO",IF(P67='Tabelas auxiliares'!$A$236,"INVESTIMENTO","")))</f>
        <v/>
      </c>
    </row>
    <row r="68" spans="6:18" x14ac:dyDescent="0.25">
      <c r="F68" s="51" t="str">
        <f>IF(D68="","",IFERROR(VLOOKUP(D68,'Tabelas auxiliares'!$A$3:$B$61,2,FALSE),"DESCENTRALIZAÇÃO"))</f>
        <v/>
      </c>
      <c r="G68" s="51" t="str">
        <f>IFERROR(VLOOKUP($B68,'Tabelas auxiliares'!$A$65:$C$102,2,FALSE),"")</f>
        <v/>
      </c>
      <c r="H68" s="51" t="str">
        <f>IFERROR(VLOOKUP($B68,'Tabelas auxiliares'!$A$65:$C$102,3,FALSE),"")</f>
        <v/>
      </c>
      <c r="P68" s="51" t="str">
        <f t="shared" ref="P68:P131" si="1">LEFT(N68,1)</f>
        <v/>
      </c>
      <c r="Q68" s="51" t="str">
        <f>IFERROR(VLOOKUP(O68,'Tabelas auxiliares'!$A$224:$E$233,5,FALSE),"")</f>
        <v/>
      </c>
      <c r="R68" s="51" t="str">
        <f>IF(Q68&lt;&gt;"",Q68,IF(P68='Tabelas auxiliares'!$A$237,"CUSTEIO",IF(P68='Tabelas auxiliares'!$A$236,"INVESTIMENTO","")))</f>
        <v/>
      </c>
    </row>
    <row r="69" spans="6:18" x14ac:dyDescent="0.25">
      <c r="F69" s="51" t="str">
        <f>IF(D69="","",IFERROR(VLOOKUP(D69,'Tabelas auxiliares'!$A$3:$B$61,2,FALSE),"DESCENTRALIZAÇÃO"))</f>
        <v/>
      </c>
      <c r="G69" s="51" t="str">
        <f>IFERROR(VLOOKUP($B69,'Tabelas auxiliares'!$A$65:$C$102,2,FALSE),"")</f>
        <v/>
      </c>
      <c r="H69" s="51" t="str">
        <f>IFERROR(VLOOKUP($B69,'Tabelas auxiliares'!$A$65:$C$102,3,FALSE),"")</f>
        <v/>
      </c>
      <c r="P69" s="51" t="str">
        <f t="shared" si="1"/>
        <v/>
      </c>
      <c r="Q69" s="51" t="str">
        <f>IFERROR(VLOOKUP(O69,'Tabelas auxiliares'!$A$224:$E$233,5,FALSE),"")</f>
        <v/>
      </c>
      <c r="R69" s="51" t="str">
        <f>IF(Q69&lt;&gt;"",Q69,IF(P69='Tabelas auxiliares'!$A$237,"CUSTEIO",IF(P69='Tabelas auxiliares'!$A$236,"INVESTIMENTO","")))</f>
        <v/>
      </c>
    </row>
    <row r="70" spans="6:18" x14ac:dyDescent="0.25">
      <c r="F70" s="51" t="str">
        <f>IF(D70="","",IFERROR(VLOOKUP(D70,'Tabelas auxiliares'!$A$3:$B$61,2,FALSE),"DESCENTRALIZAÇÃO"))</f>
        <v/>
      </c>
      <c r="G70" s="51" t="str">
        <f>IFERROR(VLOOKUP($B70,'Tabelas auxiliares'!$A$65:$C$102,2,FALSE),"")</f>
        <v/>
      </c>
      <c r="H70" s="51" t="str">
        <f>IFERROR(VLOOKUP($B70,'Tabelas auxiliares'!$A$65:$C$102,3,FALSE),"")</f>
        <v/>
      </c>
      <c r="P70" s="51" t="str">
        <f t="shared" si="1"/>
        <v/>
      </c>
      <c r="Q70" s="51" t="str">
        <f>IFERROR(VLOOKUP(O70,'Tabelas auxiliares'!$A$224:$E$233,5,FALSE),"")</f>
        <v/>
      </c>
      <c r="R70" s="51" t="str">
        <f>IF(Q70&lt;&gt;"",Q70,IF(P70='Tabelas auxiliares'!$A$237,"CUSTEIO",IF(P70='Tabelas auxiliares'!$A$236,"INVESTIMENTO","")))</f>
        <v/>
      </c>
    </row>
    <row r="71" spans="6:18" x14ac:dyDescent="0.25">
      <c r="F71" s="51" t="str">
        <f>IF(D71="","",IFERROR(VLOOKUP(D71,'Tabelas auxiliares'!$A$3:$B$61,2,FALSE),"DESCENTRALIZAÇÃO"))</f>
        <v/>
      </c>
      <c r="G71" s="51" t="str">
        <f>IFERROR(VLOOKUP($B71,'Tabelas auxiliares'!$A$65:$C$102,2,FALSE),"")</f>
        <v/>
      </c>
      <c r="H71" s="51" t="str">
        <f>IFERROR(VLOOKUP($B71,'Tabelas auxiliares'!$A$65:$C$102,3,FALSE),"")</f>
        <v/>
      </c>
      <c r="P71" s="51" t="str">
        <f t="shared" si="1"/>
        <v/>
      </c>
      <c r="Q71" s="51" t="str">
        <f>IFERROR(VLOOKUP(O71,'Tabelas auxiliares'!$A$224:$E$233,5,FALSE),"")</f>
        <v/>
      </c>
      <c r="R71" s="51" t="str">
        <f>IF(Q71&lt;&gt;"",Q71,IF(P71='Tabelas auxiliares'!$A$237,"CUSTEIO",IF(P71='Tabelas auxiliares'!$A$236,"INVESTIMENTO","")))</f>
        <v/>
      </c>
    </row>
    <row r="72" spans="6:18" x14ac:dyDescent="0.25">
      <c r="F72" s="51" t="str">
        <f>IF(D72="","",IFERROR(VLOOKUP(D72,'Tabelas auxiliares'!$A$3:$B$61,2,FALSE),"DESCENTRALIZAÇÃO"))</f>
        <v/>
      </c>
      <c r="G72" s="51" t="str">
        <f>IFERROR(VLOOKUP($B72,'Tabelas auxiliares'!$A$65:$C$102,2,FALSE),"")</f>
        <v/>
      </c>
      <c r="H72" s="51" t="str">
        <f>IFERROR(VLOOKUP($B72,'Tabelas auxiliares'!$A$65:$C$102,3,FALSE),"")</f>
        <v/>
      </c>
      <c r="P72" s="51" t="str">
        <f t="shared" si="1"/>
        <v/>
      </c>
      <c r="Q72" s="51" t="str">
        <f>IFERROR(VLOOKUP(O72,'Tabelas auxiliares'!$A$224:$E$233,5,FALSE),"")</f>
        <v/>
      </c>
      <c r="R72" s="51" t="str">
        <f>IF(Q72&lt;&gt;"",Q72,IF(P72='Tabelas auxiliares'!$A$237,"CUSTEIO",IF(P72='Tabelas auxiliares'!$A$236,"INVESTIMENTO","")))</f>
        <v/>
      </c>
    </row>
    <row r="73" spans="6:18" x14ac:dyDescent="0.25">
      <c r="F73" s="51" t="str">
        <f>IF(D73="","",IFERROR(VLOOKUP(D73,'Tabelas auxiliares'!$A$3:$B$61,2,FALSE),"DESCENTRALIZAÇÃO"))</f>
        <v/>
      </c>
      <c r="G73" s="51" t="str">
        <f>IFERROR(VLOOKUP($B73,'Tabelas auxiliares'!$A$65:$C$102,2,FALSE),"")</f>
        <v/>
      </c>
      <c r="H73" s="51" t="str">
        <f>IFERROR(VLOOKUP($B73,'Tabelas auxiliares'!$A$65:$C$102,3,FALSE),"")</f>
        <v/>
      </c>
      <c r="P73" s="51" t="str">
        <f t="shared" si="1"/>
        <v/>
      </c>
      <c r="Q73" s="51" t="str">
        <f>IFERROR(VLOOKUP(O73,'Tabelas auxiliares'!$A$224:$E$233,5,FALSE),"")</f>
        <v/>
      </c>
      <c r="R73" s="51" t="str">
        <f>IF(Q73&lt;&gt;"",Q73,IF(P73='Tabelas auxiliares'!$A$237,"CUSTEIO",IF(P73='Tabelas auxiliares'!$A$236,"INVESTIMENTO","")))</f>
        <v/>
      </c>
    </row>
    <row r="74" spans="6:18" x14ac:dyDescent="0.25">
      <c r="F74" s="51" t="str">
        <f>IF(D74="","",IFERROR(VLOOKUP(D74,'Tabelas auxiliares'!$A$3:$B$61,2,FALSE),"DESCENTRALIZAÇÃO"))</f>
        <v/>
      </c>
      <c r="G74" s="51" t="str">
        <f>IFERROR(VLOOKUP($B74,'Tabelas auxiliares'!$A$65:$C$102,2,FALSE),"")</f>
        <v/>
      </c>
      <c r="H74" s="51" t="str">
        <f>IFERROR(VLOOKUP($B74,'Tabelas auxiliares'!$A$65:$C$102,3,FALSE),"")</f>
        <v/>
      </c>
      <c r="P74" s="51" t="str">
        <f t="shared" si="1"/>
        <v/>
      </c>
      <c r="Q74" s="51" t="str">
        <f>IFERROR(VLOOKUP(O74,'Tabelas auxiliares'!$A$224:$E$233,5,FALSE),"")</f>
        <v/>
      </c>
      <c r="R74" s="51" t="str">
        <f>IF(Q74&lt;&gt;"",Q74,IF(P74='Tabelas auxiliares'!$A$237,"CUSTEIO",IF(P74='Tabelas auxiliares'!$A$236,"INVESTIMENTO","")))</f>
        <v/>
      </c>
    </row>
    <row r="75" spans="6:18" x14ac:dyDescent="0.25">
      <c r="F75" s="51" t="str">
        <f>IF(D75="","",IFERROR(VLOOKUP(D75,'Tabelas auxiliares'!$A$3:$B$61,2,FALSE),"DESCENTRALIZAÇÃO"))</f>
        <v/>
      </c>
      <c r="G75" s="51" t="str">
        <f>IFERROR(VLOOKUP($B75,'Tabelas auxiliares'!$A$65:$C$102,2,FALSE),"")</f>
        <v/>
      </c>
      <c r="H75" s="51" t="str">
        <f>IFERROR(VLOOKUP($B75,'Tabelas auxiliares'!$A$65:$C$102,3,FALSE),"")</f>
        <v/>
      </c>
      <c r="P75" s="51" t="str">
        <f t="shared" si="1"/>
        <v/>
      </c>
      <c r="Q75" s="51" t="str">
        <f>IFERROR(VLOOKUP(O75,'Tabelas auxiliares'!$A$224:$E$233,5,FALSE),"")</f>
        <v/>
      </c>
      <c r="R75" s="51" t="str">
        <f>IF(Q75&lt;&gt;"",Q75,IF(P75='Tabelas auxiliares'!$A$237,"CUSTEIO",IF(P75='Tabelas auxiliares'!$A$236,"INVESTIMENTO","")))</f>
        <v/>
      </c>
    </row>
    <row r="76" spans="6:18" x14ac:dyDescent="0.25">
      <c r="F76" s="51" t="str">
        <f>IF(D76="","",IFERROR(VLOOKUP(D76,'Tabelas auxiliares'!$A$3:$B$61,2,FALSE),"DESCENTRALIZAÇÃO"))</f>
        <v/>
      </c>
      <c r="G76" s="51" t="str">
        <f>IFERROR(VLOOKUP($B76,'Tabelas auxiliares'!$A$65:$C$102,2,FALSE),"")</f>
        <v/>
      </c>
      <c r="H76" s="51" t="str">
        <f>IFERROR(VLOOKUP($B76,'Tabelas auxiliares'!$A$65:$C$102,3,FALSE),"")</f>
        <v/>
      </c>
      <c r="P76" s="51" t="str">
        <f t="shared" si="1"/>
        <v/>
      </c>
      <c r="Q76" s="51" t="str">
        <f>IFERROR(VLOOKUP(O76,'Tabelas auxiliares'!$A$224:$E$233,5,FALSE),"")</f>
        <v/>
      </c>
      <c r="R76" s="51" t="str">
        <f>IF(Q76&lt;&gt;"",Q76,IF(P76='Tabelas auxiliares'!$A$237,"CUSTEIO",IF(P76='Tabelas auxiliares'!$A$236,"INVESTIMENTO","")))</f>
        <v/>
      </c>
    </row>
    <row r="77" spans="6:18" x14ac:dyDescent="0.25">
      <c r="F77" s="51" t="str">
        <f>IF(D77="","",IFERROR(VLOOKUP(D77,'Tabelas auxiliares'!$A$3:$B$61,2,FALSE),"DESCENTRALIZAÇÃO"))</f>
        <v/>
      </c>
      <c r="G77" s="51" t="str">
        <f>IFERROR(VLOOKUP($B77,'Tabelas auxiliares'!$A$65:$C$102,2,FALSE),"")</f>
        <v/>
      </c>
      <c r="H77" s="51" t="str">
        <f>IFERROR(VLOOKUP($B77,'Tabelas auxiliares'!$A$65:$C$102,3,FALSE),"")</f>
        <v/>
      </c>
      <c r="P77" s="51" t="str">
        <f t="shared" si="1"/>
        <v/>
      </c>
      <c r="Q77" s="51" t="str">
        <f>IFERROR(VLOOKUP(O77,'Tabelas auxiliares'!$A$224:$E$233,5,FALSE),"")</f>
        <v/>
      </c>
      <c r="R77" s="51" t="str">
        <f>IF(Q77&lt;&gt;"",Q77,IF(P77='Tabelas auxiliares'!$A$237,"CUSTEIO",IF(P77='Tabelas auxiliares'!$A$236,"INVESTIMENTO","")))</f>
        <v/>
      </c>
    </row>
    <row r="78" spans="6:18" x14ac:dyDescent="0.25">
      <c r="F78" s="51" t="str">
        <f>IF(D78="","",IFERROR(VLOOKUP(D78,'Tabelas auxiliares'!$A$3:$B$61,2,FALSE),"DESCENTRALIZAÇÃO"))</f>
        <v/>
      </c>
      <c r="G78" s="51" t="str">
        <f>IFERROR(VLOOKUP($B78,'Tabelas auxiliares'!$A$65:$C$102,2,FALSE),"")</f>
        <v/>
      </c>
      <c r="H78" s="51" t="str">
        <f>IFERROR(VLOOKUP($B78,'Tabelas auxiliares'!$A$65:$C$102,3,FALSE),"")</f>
        <v/>
      </c>
      <c r="P78" s="51" t="str">
        <f t="shared" si="1"/>
        <v/>
      </c>
      <c r="Q78" s="51" t="str">
        <f>IFERROR(VLOOKUP(O78,'Tabelas auxiliares'!$A$224:$E$233,5,FALSE),"")</f>
        <v/>
      </c>
      <c r="R78" s="51" t="str">
        <f>IF(Q78&lt;&gt;"",Q78,IF(P78='Tabelas auxiliares'!$A$237,"CUSTEIO",IF(P78='Tabelas auxiliares'!$A$236,"INVESTIMENTO","")))</f>
        <v/>
      </c>
    </row>
    <row r="79" spans="6:18" x14ac:dyDescent="0.25">
      <c r="F79" s="51" t="str">
        <f>IF(D79="","",IFERROR(VLOOKUP(D79,'Tabelas auxiliares'!$A$3:$B$61,2,FALSE),"DESCENTRALIZAÇÃO"))</f>
        <v/>
      </c>
      <c r="G79" s="51" t="str">
        <f>IFERROR(VLOOKUP($B79,'Tabelas auxiliares'!$A$65:$C$102,2,FALSE),"")</f>
        <v/>
      </c>
      <c r="H79" s="51" t="str">
        <f>IFERROR(VLOOKUP($B79,'Tabelas auxiliares'!$A$65:$C$102,3,FALSE),"")</f>
        <v/>
      </c>
      <c r="P79" s="51" t="str">
        <f t="shared" si="1"/>
        <v/>
      </c>
      <c r="Q79" s="51" t="str">
        <f>IFERROR(VLOOKUP(O79,'Tabelas auxiliares'!$A$224:$E$233,5,FALSE),"")</f>
        <v/>
      </c>
      <c r="R79" s="51" t="str">
        <f>IF(Q79&lt;&gt;"",Q79,IF(P79='Tabelas auxiliares'!$A$237,"CUSTEIO",IF(P79='Tabelas auxiliares'!$A$236,"INVESTIMENTO","")))</f>
        <v/>
      </c>
    </row>
    <row r="80" spans="6:18" x14ac:dyDescent="0.25">
      <c r="F80" s="51" t="str">
        <f>IF(D80="","",IFERROR(VLOOKUP(D80,'Tabelas auxiliares'!$A$3:$B$61,2,FALSE),"DESCENTRALIZAÇÃO"))</f>
        <v/>
      </c>
      <c r="G80" s="51" t="str">
        <f>IFERROR(VLOOKUP($B80,'Tabelas auxiliares'!$A$65:$C$102,2,FALSE),"")</f>
        <v/>
      </c>
      <c r="H80" s="51" t="str">
        <f>IFERROR(VLOOKUP($B80,'Tabelas auxiliares'!$A$65:$C$102,3,FALSE),"")</f>
        <v/>
      </c>
      <c r="P80" s="51" t="str">
        <f t="shared" si="1"/>
        <v/>
      </c>
      <c r="Q80" s="51" t="str">
        <f>IFERROR(VLOOKUP(O80,'Tabelas auxiliares'!$A$224:$E$233,5,FALSE),"")</f>
        <v/>
      </c>
      <c r="R80" s="51" t="str">
        <f>IF(Q80&lt;&gt;"",Q80,IF(P80='Tabelas auxiliares'!$A$237,"CUSTEIO",IF(P80='Tabelas auxiliares'!$A$236,"INVESTIMENTO","")))</f>
        <v/>
      </c>
    </row>
    <row r="81" spans="6:18" x14ac:dyDescent="0.25">
      <c r="F81" s="51" t="str">
        <f>IF(D81="","",IFERROR(VLOOKUP(D81,'Tabelas auxiliares'!$A$3:$B$61,2,FALSE),"DESCENTRALIZAÇÃO"))</f>
        <v/>
      </c>
      <c r="G81" s="51" t="str">
        <f>IFERROR(VLOOKUP($B81,'Tabelas auxiliares'!$A$65:$C$102,2,FALSE),"")</f>
        <v/>
      </c>
      <c r="H81" s="51" t="str">
        <f>IFERROR(VLOOKUP($B81,'Tabelas auxiliares'!$A$65:$C$102,3,FALSE),"")</f>
        <v/>
      </c>
      <c r="P81" s="51" t="str">
        <f t="shared" si="1"/>
        <v/>
      </c>
      <c r="Q81" s="51" t="str">
        <f>IFERROR(VLOOKUP(O81,'Tabelas auxiliares'!$A$224:$E$233,5,FALSE),"")</f>
        <v/>
      </c>
      <c r="R81" s="51" t="str">
        <f>IF(Q81&lt;&gt;"",Q81,IF(P81='Tabelas auxiliares'!$A$237,"CUSTEIO",IF(P81='Tabelas auxiliares'!$A$236,"INVESTIMENTO","")))</f>
        <v/>
      </c>
    </row>
    <row r="82" spans="6:18" x14ac:dyDescent="0.25">
      <c r="F82" s="51" t="str">
        <f>IF(D82="","",IFERROR(VLOOKUP(D82,'Tabelas auxiliares'!$A$3:$B$61,2,FALSE),"DESCENTRALIZAÇÃO"))</f>
        <v/>
      </c>
      <c r="G82" s="51" t="str">
        <f>IFERROR(VLOOKUP($B82,'Tabelas auxiliares'!$A$65:$C$102,2,FALSE),"")</f>
        <v/>
      </c>
      <c r="H82" s="51" t="str">
        <f>IFERROR(VLOOKUP($B82,'Tabelas auxiliares'!$A$65:$C$102,3,FALSE),"")</f>
        <v/>
      </c>
      <c r="P82" s="51" t="str">
        <f t="shared" si="1"/>
        <v/>
      </c>
      <c r="Q82" s="51" t="str">
        <f>IFERROR(VLOOKUP(O82,'Tabelas auxiliares'!$A$224:$E$233,5,FALSE),"")</f>
        <v/>
      </c>
      <c r="R82" s="51" t="str">
        <f>IF(Q82&lt;&gt;"",Q82,IF(P82='Tabelas auxiliares'!$A$237,"CUSTEIO",IF(P82='Tabelas auxiliares'!$A$236,"INVESTIMENTO","")))</f>
        <v/>
      </c>
    </row>
    <row r="83" spans="6:18" x14ac:dyDescent="0.25">
      <c r="F83" s="51" t="str">
        <f>IF(D83="","",IFERROR(VLOOKUP(D83,'Tabelas auxiliares'!$A$3:$B$61,2,FALSE),"DESCENTRALIZAÇÃO"))</f>
        <v/>
      </c>
      <c r="G83" s="51" t="str">
        <f>IFERROR(VLOOKUP($B83,'Tabelas auxiliares'!$A$65:$C$102,2,FALSE),"")</f>
        <v/>
      </c>
      <c r="H83" s="51" t="str">
        <f>IFERROR(VLOOKUP($B83,'Tabelas auxiliares'!$A$65:$C$102,3,FALSE),"")</f>
        <v/>
      </c>
      <c r="P83" s="51" t="str">
        <f t="shared" si="1"/>
        <v/>
      </c>
      <c r="Q83" s="51" t="str">
        <f>IFERROR(VLOOKUP(O83,'Tabelas auxiliares'!$A$224:$E$233,5,FALSE),"")</f>
        <v/>
      </c>
      <c r="R83" s="51" t="str">
        <f>IF(Q83&lt;&gt;"",Q83,IF(P83='Tabelas auxiliares'!$A$237,"CUSTEIO",IF(P83='Tabelas auxiliares'!$A$236,"INVESTIMENTO","")))</f>
        <v/>
      </c>
    </row>
    <row r="84" spans="6:18" x14ac:dyDescent="0.25">
      <c r="F84" s="51" t="str">
        <f>IF(D84="","",IFERROR(VLOOKUP(D84,'Tabelas auxiliares'!$A$3:$B$61,2,FALSE),"DESCENTRALIZAÇÃO"))</f>
        <v/>
      </c>
      <c r="G84" s="51" t="str">
        <f>IFERROR(VLOOKUP($B84,'Tabelas auxiliares'!$A$65:$C$102,2,FALSE),"")</f>
        <v/>
      </c>
      <c r="H84" s="51" t="str">
        <f>IFERROR(VLOOKUP($B84,'Tabelas auxiliares'!$A$65:$C$102,3,FALSE),"")</f>
        <v/>
      </c>
      <c r="P84" s="51" t="str">
        <f t="shared" si="1"/>
        <v/>
      </c>
      <c r="Q84" s="51" t="str">
        <f>IFERROR(VLOOKUP(O84,'Tabelas auxiliares'!$A$224:$E$233,5,FALSE),"")</f>
        <v/>
      </c>
      <c r="R84" s="51" t="str">
        <f>IF(Q84&lt;&gt;"",Q84,IF(P84='Tabelas auxiliares'!$A$237,"CUSTEIO",IF(P84='Tabelas auxiliares'!$A$236,"INVESTIMENTO","")))</f>
        <v/>
      </c>
    </row>
    <row r="85" spans="6:18" x14ac:dyDescent="0.25">
      <c r="F85" s="51" t="str">
        <f>IF(D85="","",IFERROR(VLOOKUP(D85,'Tabelas auxiliares'!$A$3:$B$61,2,FALSE),"DESCENTRALIZAÇÃO"))</f>
        <v/>
      </c>
      <c r="G85" s="51" t="str">
        <f>IFERROR(VLOOKUP($B85,'Tabelas auxiliares'!$A$65:$C$102,2,FALSE),"")</f>
        <v/>
      </c>
      <c r="H85" s="51" t="str">
        <f>IFERROR(VLOOKUP($B85,'Tabelas auxiliares'!$A$65:$C$102,3,FALSE),"")</f>
        <v/>
      </c>
      <c r="P85" s="51" t="str">
        <f t="shared" si="1"/>
        <v/>
      </c>
      <c r="Q85" s="51" t="str">
        <f>IFERROR(VLOOKUP(O85,'Tabelas auxiliares'!$A$224:$E$233,5,FALSE),"")</f>
        <v/>
      </c>
      <c r="R85" s="51" t="str">
        <f>IF(Q85&lt;&gt;"",Q85,IF(P85='Tabelas auxiliares'!$A$237,"CUSTEIO",IF(P85='Tabelas auxiliares'!$A$236,"INVESTIMENTO","")))</f>
        <v/>
      </c>
    </row>
    <row r="86" spans="6:18" x14ac:dyDescent="0.25">
      <c r="F86" s="51" t="str">
        <f>IF(D86="","",IFERROR(VLOOKUP(D86,'Tabelas auxiliares'!$A$3:$B$61,2,FALSE),"DESCENTRALIZAÇÃO"))</f>
        <v/>
      </c>
      <c r="G86" s="51" t="str">
        <f>IFERROR(VLOOKUP($B86,'Tabelas auxiliares'!$A$65:$C$102,2,FALSE),"")</f>
        <v/>
      </c>
      <c r="H86" s="51" t="str">
        <f>IFERROR(VLOOKUP($B86,'Tabelas auxiliares'!$A$65:$C$102,3,FALSE),"")</f>
        <v/>
      </c>
      <c r="P86" s="51" t="str">
        <f t="shared" si="1"/>
        <v/>
      </c>
      <c r="Q86" s="51" t="str">
        <f>IFERROR(VLOOKUP(O86,'Tabelas auxiliares'!$A$224:$E$233,5,FALSE),"")</f>
        <v/>
      </c>
      <c r="R86" s="51" t="str">
        <f>IF(Q86&lt;&gt;"",Q86,IF(P86='Tabelas auxiliares'!$A$237,"CUSTEIO",IF(P86='Tabelas auxiliares'!$A$236,"INVESTIMENTO","")))</f>
        <v/>
      </c>
    </row>
    <row r="87" spans="6:18"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1"/>
        <v/>
      </c>
      <c r="Q87" s="51" t="str">
        <f>IFERROR(VLOOKUP(O87,'Tabelas auxiliares'!$A$224:$E$233,5,FALSE),"")</f>
        <v/>
      </c>
      <c r="R87" s="51" t="str">
        <f>IF(Q87&lt;&gt;"",Q87,IF(P87='Tabelas auxiliares'!$A$237,"CUSTEIO",IF(P87='Tabelas auxiliares'!$A$236,"INVESTIMENTO","")))</f>
        <v/>
      </c>
    </row>
    <row r="88" spans="6:18"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1"/>
        <v/>
      </c>
      <c r="Q88" s="51" t="str">
        <f>IFERROR(VLOOKUP(O88,'Tabelas auxiliares'!$A$224:$E$233,5,FALSE),"")</f>
        <v/>
      </c>
      <c r="R88" s="51" t="str">
        <f>IF(Q88&lt;&gt;"",Q88,IF(P88='Tabelas auxiliares'!$A$237,"CUSTEIO",IF(P88='Tabelas auxiliares'!$A$236,"INVESTIMENTO","")))</f>
        <v/>
      </c>
    </row>
    <row r="89" spans="6:18"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1"/>
        <v/>
      </c>
      <c r="Q89" s="51" t="str">
        <f>IFERROR(VLOOKUP(O89,'Tabelas auxiliares'!$A$224:$E$233,5,FALSE),"")</f>
        <v/>
      </c>
      <c r="R89" s="51" t="str">
        <f>IF(Q89&lt;&gt;"",Q89,IF(P89='Tabelas auxiliares'!$A$237,"CUSTEIO",IF(P89='Tabelas auxiliares'!$A$236,"INVESTIMENTO","")))</f>
        <v/>
      </c>
    </row>
    <row r="90" spans="6:18"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1"/>
        <v/>
      </c>
      <c r="Q90" s="51" t="str">
        <f>IFERROR(VLOOKUP(O90,'Tabelas auxiliares'!$A$224:$E$233,5,FALSE),"")</f>
        <v/>
      </c>
      <c r="R90" s="51" t="str">
        <f>IF(Q90&lt;&gt;"",Q90,IF(P90='Tabelas auxiliares'!$A$237,"CUSTEIO",IF(P90='Tabelas auxiliares'!$A$236,"INVESTIMENTO","")))</f>
        <v/>
      </c>
    </row>
    <row r="91" spans="6:18"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1"/>
        <v/>
      </c>
      <c r="Q91" s="51" t="str">
        <f>IFERROR(VLOOKUP(O91,'Tabelas auxiliares'!$A$224:$E$233,5,FALSE),"")</f>
        <v/>
      </c>
      <c r="R91" s="51" t="str">
        <f>IF(Q91&lt;&gt;"",Q91,IF(P91='Tabelas auxiliares'!$A$237,"CUSTEIO",IF(P91='Tabelas auxiliares'!$A$236,"INVESTIMENTO","")))</f>
        <v/>
      </c>
    </row>
    <row r="92" spans="6:18"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1"/>
        <v/>
      </c>
      <c r="Q92" s="51" t="str">
        <f>IFERROR(VLOOKUP(O92,'Tabelas auxiliares'!$A$224:$E$233,5,FALSE),"")</f>
        <v/>
      </c>
      <c r="R92" s="51" t="str">
        <f>IF(Q92&lt;&gt;"",Q92,IF(P92='Tabelas auxiliares'!$A$237,"CUSTEIO",IF(P92='Tabelas auxiliares'!$A$236,"INVESTIMENTO","")))</f>
        <v/>
      </c>
    </row>
    <row r="93" spans="6:18"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1"/>
        <v/>
      </c>
      <c r="Q93" s="51" t="str">
        <f>IFERROR(VLOOKUP(O93,'Tabelas auxiliares'!$A$224:$E$233,5,FALSE),"")</f>
        <v/>
      </c>
      <c r="R93" s="51" t="str">
        <f>IF(Q93&lt;&gt;"",Q93,IF(P93='Tabelas auxiliares'!$A$237,"CUSTEIO",IF(P93='Tabelas auxiliares'!$A$236,"INVESTIMENTO","")))</f>
        <v/>
      </c>
    </row>
    <row r="94" spans="6:18"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1"/>
        <v/>
      </c>
      <c r="Q94" s="51" t="str">
        <f>IFERROR(VLOOKUP(O94,'Tabelas auxiliares'!$A$224:$E$233,5,FALSE),"")</f>
        <v/>
      </c>
      <c r="R94" s="51" t="str">
        <f>IF(Q94&lt;&gt;"",Q94,IF(P94='Tabelas auxiliares'!$A$237,"CUSTEIO",IF(P94='Tabelas auxiliares'!$A$236,"INVESTIMENTO","")))</f>
        <v/>
      </c>
    </row>
    <row r="95" spans="6:18"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1"/>
        <v/>
      </c>
      <c r="Q95" s="51" t="str">
        <f>IFERROR(VLOOKUP(O95,'Tabelas auxiliares'!$A$224:$E$233,5,FALSE),"")</f>
        <v/>
      </c>
      <c r="R95" s="51" t="str">
        <f>IF(Q95&lt;&gt;"",Q95,IF(P95='Tabelas auxiliares'!$A$237,"CUSTEIO",IF(P95='Tabelas auxiliares'!$A$236,"INVESTIMENTO","")))</f>
        <v/>
      </c>
    </row>
    <row r="96" spans="6:18"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1"/>
        <v/>
      </c>
      <c r="Q96" s="51" t="str">
        <f>IFERROR(VLOOKUP(O96,'Tabelas auxiliares'!$A$224:$E$233,5,FALSE),"")</f>
        <v/>
      </c>
      <c r="R96" s="51" t="str">
        <f>IF(Q96&lt;&gt;"",Q96,IF(P96='Tabelas auxiliares'!$A$237,"CUSTEIO",IF(P96='Tabelas auxiliares'!$A$236,"INVESTIMENTO","")))</f>
        <v/>
      </c>
    </row>
    <row r="97" spans="6:18"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1"/>
        <v/>
      </c>
      <c r="Q97" s="51" t="str">
        <f>IFERROR(VLOOKUP(O97,'Tabelas auxiliares'!$A$224:$E$233,5,FALSE),"")</f>
        <v/>
      </c>
      <c r="R97" s="51" t="str">
        <f>IF(Q97&lt;&gt;"",Q97,IF(P97='Tabelas auxiliares'!$A$237,"CUSTEIO",IF(P97='Tabelas auxiliares'!$A$236,"INVESTIMENTO","")))</f>
        <v/>
      </c>
    </row>
    <row r="98" spans="6:18"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1"/>
        <v/>
      </c>
      <c r="Q98" s="51" t="str">
        <f>IFERROR(VLOOKUP(O98,'Tabelas auxiliares'!$A$224:$E$233,5,FALSE),"")</f>
        <v/>
      </c>
      <c r="R98" s="51" t="str">
        <f>IF(Q98&lt;&gt;"",Q98,IF(P98='Tabelas auxiliares'!$A$237,"CUSTEIO",IF(P98='Tabelas auxiliares'!$A$236,"INVESTIMENTO","")))</f>
        <v/>
      </c>
    </row>
    <row r="99" spans="6:18"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1"/>
        <v/>
      </c>
      <c r="Q99" s="51" t="str">
        <f>IFERROR(VLOOKUP(O99,'Tabelas auxiliares'!$A$224:$E$233,5,FALSE),"")</f>
        <v/>
      </c>
      <c r="R99" s="51" t="str">
        <f>IF(Q99&lt;&gt;"",Q99,IF(P99='Tabelas auxiliares'!$A$237,"CUSTEIO",IF(P99='Tabelas auxiliares'!$A$236,"INVESTIMENTO","")))</f>
        <v/>
      </c>
    </row>
    <row r="100" spans="6:18"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1"/>
        <v/>
      </c>
      <c r="Q100" s="51" t="str">
        <f>IFERROR(VLOOKUP(O100,'Tabelas auxiliares'!$A$224:$E$233,5,FALSE),"")</f>
        <v/>
      </c>
      <c r="R100" s="51" t="str">
        <f>IF(Q100&lt;&gt;"",Q100,IF(P100='Tabelas auxiliares'!$A$237,"CUSTEIO",IF(P100='Tabelas auxiliares'!$A$236,"INVESTIMENTO","")))</f>
        <v/>
      </c>
    </row>
    <row r="101" spans="6:18"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1"/>
        <v/>
      </c>
      <c r="Q101" s="51" t="str">
        <f>IFERROR(VLOOKUP(O101,'Tabelas auxiliares'!$A$224:$E$233,5,FALSE),"")</f>
        <v/>
      </c>
      <c r="R101" s="51" t="str">
        <f>IF(Q101&lt;&gt;"",Q101,IF(P101='Tabelas auxiliares'!$A$237,"CUSTEIO",IF(P101='Tabelas auxiliares'!$A$236,"INVESTIMENTO","")))</f>
        <v/>
      </c>
    </row>
    <row r="102" spans="6:18"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1"/>
        <v/>
      </c>
      <c r="Q102" s="51" t="str">
        <f>IFERROR(VLOOKUP(O102,'Tabelas auxiliares'!$A$224:$E$233,5,FALSE),"")</f>
        <v/>
      </c>
      <c r="R102" s="51" t="str">
        <f>IF(Q102&lt;&gt;"",Q102,IF(P102='Tabelas auxiliares'!$A$237,"CUSTEIO",IF(P102='Tabelas auxiliares'!$A$236,"INVESTIMENTO","")))</f>
        <v/>
      </c>
    </row>
    <row r="103" spans="6:18"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1"/>
        <v/>
      </c>
      <c r="Q103" s="51" t="str">
        <f>IFERROR(VLOOKUP(O103,'Tabelas auxiliares'!$A$224:$E$233,5,FALSE),"")</f>
        <v/>
      </c>
      <c r="R103" s="51" t="str">
        <f>IF(Q103&lt;&gt;"",Q103,IF(P103='Tabelas auxiliares'!$A$237,"CUSTEIO",IF(P103='Tabelas auxiliares'!$A$236,"INVESTIMENTO","")))</f>
        <v/>
      </c>
    </row>
    <row r="104" spans="6:18"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1"/>
        <v/>
      </c>
      <c r="Q104" s="51" t="str">
        <f>IFERROR(VLOOKUP(O104,'Tabelas auxiliares'!$A$224:$E$233,5,FALSE),"")</f>
        <v/>
      </c>
      <c r="R104" s="51" t="str">
        <f>IF(Q104&lt;&gt;"",Q104,IF(P104='Tabelas auxiliares'!$A$237,"CUSTEIO",IF(P104='Tabelas auxiliares'!$A$236,"INVESTIMENTO","")))</f>
        <v/>
      </c>
    </row>
    <row r="105" spans="6:18"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1"/>
        <v/>
      </c>
      <c r="Q105" s="51" t="str">
        <f>IFERROR(VLOOKUP(O105,'Tabelas auxiliares'!$A$224:$E$233,5,FALSE),"")</f>
        <v/>
      </c>
      <c r="R105" s="51" t="str">
        <f>IF(Q105&lt;&gt;"",Q105,IF(P105='Tabelas auxiliares'!$A$237,"CUSTEIO",IF(P105='Tabelas auxiliares'!$A$236,"INVESTIMENTO","")))</f>
        <v/>
      </c>
    </row>
    <row r="106" spans="6:18"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1"/>
        <v/>
      </c>
      <c r="Q106" s="51" t="str">
        <f>IFERROR(VLOOKUP(O106,'Tabelas auxiliares'!$A$224:$E$233,5,FALSE),"")</f>
        <v/>
      </c>
      <c r="R106" s="51" t="str">
        <f>IF(Q106&lt;&gt;"",Q106,IF(P106='Tabelas auxiliares'!$A$237,"CUSTEIO",IF(P106='Tabelas auxiliares'!$A$236,"INVESTIMENTO","")))</f>
        <v/>
      </c>
    </row>
    <row r="107" spans="6:18"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1"/>
        <v/>
      </c>
      <c r="Q107" s="51" t="str">
        <f>IFERROR(VLOOKUP(O107,'Tabelas auxiliares'!$A$224:$E$233,5,FALSE),"")</f>
        <v/>
      </c>
      <c r="R107" s="51" t="str">
        <f>IF(Q107&lt;&gt;"",Q107,IF(P107='Tabelas auxiliares'!$A$237,"CUSTEIO",IF(P107='Tabelas auxiliares'!$A$236,"INVESTIMENTO","")))</f>
        <v/>
      </c>
    </row>
    <row r="108" spans="6:18"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1"/>
        <v/>
      </c>
      <c r="Q108" s="51" t="str">
        <f>IFERROR(VLOOKUP(O108,'Tabelas auxiliares'!$A$224:$E$233,5,FALSE),"")</f>
        <v/>
      </c>
      <c r="R108" s="51" t="str">
        <f>IF(Q108&lt;&gt;"",Q108,IF(P108='Tabelas auxiliares'!$A$237,"CUSTEIO",IF(P108='Tabelas auxiliares'!$A$236,"INVESTIMENTO","")))</f>
        <v/>
      </c>
    </row>
    <row r="109" spans="6:18"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1"/>
        <v/>
      </c>
      <c r="Q109" s="51" t="str">
        <f>IFERROR(VLOOKUP(O109,'Tabelas auxiliares'!$A$224:$E$233,5,FALSE),"")</f>
        <v/>
      </c>
      <c r="R109" s="51" t="str">
        <f>IF(Q109&lt;&gt;"",Q109,IF(P109='Tabelas auxiliares'!$A$237,"CUSTEIO",IF(P109='Tabelas auxiliares'!$A$236,"INVESTIMENTO","")))</f>
        <v/>
      </c>
    </row>
    <row r="110" spans="6:18"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1"/>
        <v/>
      </c>
      <c r="Q110" s="51" t="str">
        <f>IFERROR(VLOOKUP(O110,'Tabelas auxiliares'!$A$224:$E$233,5,FALSE),"")</f>
        <v/>
      </c>
      <c r="R110" s="51" t="str">
        <f>IF(Q110&lt;&gt;"",Q110,IF(P110='Tabelas auxiliares'!$A$237,"CUSTEIO",IF(P110='Tabelas auxiliares'!$A$236,"INVESTIMENTO","")))</f>
        <v/>
      </c>
    </row>
    <row r="111" spans="6:18"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1"/>
        <v/>
      </c>
      <c r="Q111" s="51" t="str">
        <f>IFERROR(VLOOKUP(O111,'Tabelas auxiliares'!$A$224:$E$233,5,FALSE),"")</f>
        <v/>
      </c>
      <c r="R111" s="51" t="str">
        <f>IF(Q111&lt;&gt;"",Q111,IF(P111='Tabelas auxiliares'!$A$237,"CUSTEIO",IF(P111='Tabelas auxiliares'!$A$236,"INVESTIMENTO","")))</f>
        <v/>
      </c>
    </row>
    <row r="112" spans="6:18"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1"/>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1"/>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1"/>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1"/>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1"/>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1"/>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1"/>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1"/>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1"/>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1"/>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1"/>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1"/>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1"/>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1"/>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1"/>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1"/>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1"/>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1"/>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1"/>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1"/>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2">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2"/>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2"/>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2"/>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2"/>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2"/>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2"/>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2"/>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2"/>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2"/>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2"/>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2"/>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2"/>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2"/>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2"/>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2"/>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2"/>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2"/>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2"/>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2"/>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2"/>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2"/>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2"/>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2"/>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2"/>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2"/>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2"/>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2"/>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2"/>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2"/>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2"/>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2"/>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2"/>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2"/>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2"/>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2"/>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2"/>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2"/>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2"/>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2"/>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2"/>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2"/>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2"/>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2"/>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2"/>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2"/>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2"/>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2"/>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2"/>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2"/>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2"/>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2"/>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2"/>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2"/>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2"/>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2"/>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2"/>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2"/>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2"/>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2"/>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2"/>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2"/>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2"/>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2"/>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3">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3"/>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3"/>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3"/>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3"/>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3"/>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3"/>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3"/>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3"/>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3"/>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3"/>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3"/>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3"/>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3"/>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3"/>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3"/>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3"/>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3"/>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3"/>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3"/>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3"/>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3"/>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3"/>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3"/>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3"/>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3"/>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3"/>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3"/>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3"/>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3"/>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3"/>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3"/>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3"/>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3"/>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3"/>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3"/>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3"/>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3"/>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3"/>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3"/>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3"/>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3"/>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3"/>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3"/>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3"/>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3"/>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3"/>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3"/>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3"/>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3"/>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3"/>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3"/>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3"/>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3"/>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3"/>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3"/>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3"/>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3"/>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3"/>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3"/>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3"/>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3"/>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3"/>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3"/>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3"/>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4">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4"/>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4"/>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4"/>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4"/>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4"/>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4"/>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4"/>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4"/>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4"/>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4"/>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4"/>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4"/>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4"/>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4"/>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4"/>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4"/>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4"/>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4"/>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4"/>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4"/>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4"/>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4"/>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4"/>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4"/>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4"/>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4"/>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4"/>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4"/>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4"/>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4"/>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4"/>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4"/>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4"/>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4"/>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4"/>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4"/>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4"/>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4"/>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4"/>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4"/>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4"/>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4"/>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4"/>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4"/>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4"/>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4"/>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4"/>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4"/>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4"/>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4"/>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4"/>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4"/>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4"/>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4"/>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4"/>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4"/>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4"/>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4"/>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4"/>
        <v/>
      </c>
      <c r="Q320" s="51" t="str">
        <f>IFERROR(VLOOKUP(O320,'Tabelas auxiliares'!$A$224:$E$233,5,FALSE),"")</f>
        <v/>
      </c>
      <c r="R320" s="51" t="str">
        <f>IF(Q320&lt;&gt;"",Q320,IF(P320='Tabelas auxiliares'!$A$237,"CUSTEIO",IF(P320='Tabelas auxiliares'!$A$236,"INVESTIMENTO","")))</f>
        <v/>
      </c>
    </row>
  </sheetData>
  <sheetProtection password="BD64" sheet="1" objects="1" scenarios="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C1001"/>
  <sheetViews>
    <sheetView topLeftCell="T1" workbookViewId="0">
      <selection activeCell="X11" sqref="X11"/>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29" ht="28.5" customHeight="1" x14ac:dyDescent="0.25">
      <c r="A1" s="95" t="s">
        <v>201</v>
      </c>
      <c r="B1" s="94"/>
      <c r="C1" s="94"/>
      <c r="I1" s="96" t="s">
        <v>2503</v>
      </c>
      <c r="X1" s="54"/>
    </row>
    <row r="2" spans="1:29" ht="18.75" x14ac:dyDescent="0.3">
      <c r="A2" s="95"/>
      <c r="B2" s="94"/>
      <c r="C2" s="94"/>
      <c r="I2" s="96"/>
      <c r="X2" s="54"/>
      <c r="AA2" s="55" t="s">
        <v>2787</v>
      </c>
    </row>
    <row r="3" spans="1:29" s="129" customFormat="1" ht="47.25" customHeight="1" x14ac:dyDescent="0.25">
      <c r="A3" s="127" t="s">
        <v>117</v>
      </c>
      <c r="B3" s="128" t="s">
        <v>2198</v>
      </c>
      <c r="C3" s="127" t="s">
        <v>2197</v>
      </c>
      <c r="D3" s="128" t="s">
        <v>3</v>
      </c>
      <c r="E3" s="127" t="s">
        <v>118</v>
      </c>
      <c r="F3" s="128" t="s">
        <v>4</v>
      </c>
      <c r="G3" s="128" t="s">
        <v>2199</v>
      </c>
      <c r="H3" s="128" t="s">
        <v>2323</v>
      </c>
      <c r="I3" s="128" t="s">
        <v>492</v>
      </c>
      <c r="J3" s="128" t="s">
        <v>0</v>
      </c>
      <c r="K3" s="128" t="s">
        <v>208</v>
      </c>
      <c r="L3" s="128" t="s">
        <v>2504</v>
      </c>
      <c r="M3" s="128" t="s">
        <v>209</v>
      </c>
      <c r="N3" s="127" t="s">
        <v>210</v>
      </c>
      <c r="O3" s="127" t="s">
        <v>211</v>
      </c>
      <c r="P3" s="127" t="s">
        <v>212</v>
      </c>
      <c r="Q3" s="127" t="s">
        <v>213</v>
      </c>
      <c r="R3" s="127" t="s">
        <v>214</v>
      </c>
      <c r="S3" s="128" t="s">
        <v>174</v>
      </c>
      <c r="T3" s="127" t="s">
        <v>215</v>
      </c>
      <c r="U3" s="127" t="s">
        <v>173</v>
      </c>
      <c r="V3" s="127" t="s">
        <v>2406</v>
      </c>
      <c r="W3" s="128" t="s">
        <v>2407</v>
      </c>
      <c r="X3" s="127" t="s">
        <v>196</v>
      </c>
      <c r="Y3" s="128" t="s">
        <v>197</v>
      </c>
      <c r="Z3" s="128" t="s">
        <v>2093</v>
      </c>
      <c r="AA3" s="128" t="s">
        <v>489</v>
      </c>
      <c r="AB3" s="128" t="s">
        <v>490</v>
      </c>
      <c r="AC3" s="128" t="s">
        <v>491</v>
      </c>
    </row>
    <row r="4" spans="1:29" x14ac:dyDescent="0.25">
      <c r="A4" t="s">
        <v>2315</v>
      </c>
      <c r="B4" t="s">
        <v>2204</v>
      </c>
      <c r="C4" t="s">
        <v>2325</v>
      </c>
      <c r="D4" t="s">
        <v>69</v>
      </c>
      <c r="E4" t="s">
        <v>118</v>
      </c>
      <c r="F4" s="51" t="str">
        <f>IFERROR(VLOOKUP(D4,'Tabelas auxiliares'!$A$3:$B$61,2,FALSE),"")</f>
        <v>PROAP - PNAES</v>
      </c>
      <c r="G4" s="51" t="str">
        <f>IFERROR(VLOOKUP($B4,'Tabelas auxiliares'!$A$65:$C$102,2,FALSE),"")</f>
        <v>Assistência - Sociais</v>
      </c>
      <c r="H4" s="51" t="str">
        <f>IFERROR(VLOOKUP($B4,'Tabelas auxiliares'!$A$65:$C$102,3,FALSE),"")</f>
        <v>AUXILIO MORADIA / AUXILIO CRECHE / AUXILIO TRANSPORTE / BOLSA PERMANENCIA / BOLSA AUXILIO ALIMENTACAO AOS ESTUDANTES DE GRADUACAO / MONITORIA DE AÇÕES AFIRMATIVAS</v>
      </c>
      <c r="I4" t="s">
        <v>2096</v>
      </c>
      <c r="J4" t="s">
        <v>2120</v>
      </c>
      <c r="K4" t="s">
        <v>2121</v>
      </c>
      <c r="L4" t="s">
        <v>2122</v>
      </c>
      <c r="M4" t="s">
        <v>222</v>
      </c>
      <c r="N4" t="s">
        <v>545</v>
      </c>
      <c r="O4" t="s">
        <v>224</v>
      </c>
      <c r="P4" t="s">
        <v>546</v>
      </c>
      <c r="Q4" t="s">
        <v>226</v>
      </c>
      <c r="R4" t="s">
        <v>222</v>
      </c>
      <c r="S4" t="s">
        <v>124</v>
      </c>
      <c r="T4" t="s">
        <v>218</v>
      </c>
      <c r="U4" t="s">
        <v>2554</v>
      </c>
      <c r="V4" t="s">
        <v>2553</v>
      </c>
      <c r="X4" s="51" t="str">
        <f t="shared" ref="X4:X67" si="0">LEFT(V4,1)</f>
        <v>3</v>
      </c>
      <c r="Y4" s="51" t="str">
        <f>IF(T4="","",IF(T4&lt;&gt;'Tabelas auxiliares'!$B$236,"FOLHA DE PESSOAL",IF(X4='Tabelas auxiliares'!$A$237,"CUSTEIO",IF(X4='Tabelas auxiliares'!$A$236,"INVESTIMENTO","ERRO - VERIFICAR"))))</f>
        <v>CUSTEIO</v>
      </c>
      <c r="Z4" s="64">
        <f>IF(AA4+AB4+AC4&lt;&gt;0,AA4+AB4+AC4,"")</f>
        <v>1080</v>
      </c>
      <c r="AB4" s="44">
        <v>540</v>
      </c>
      <c r="AC4" s="44">
        <v>540</v>
      </c>
    </row>
    <row r="5" spans="1:29" x14ac:dyDescent="0.25">
      <c r="A5" t="s">
        <v>2315</v>
      </c>
      <c r="B5" t="s">
        <v>2207</v>
      </c>
      <c r="C5" t="s">
        <v>2317</v>
      </c>
      <c r="D5" t="s">
        <v>15</v>
      </c>
      <c r="E5" t="s">
        <v>118</v>
      </c>
      <c r="F5" s="51" t="str">
        <f>IFERROR(VLOOKUP(D5,'Tabelas auxiliares'!$A$3:$B$61,2,FALSE),"")</f>
        <v>PROPES - PRÓ-REITORIA DE PESQUISA / CEM</v>
      </c>
      <c r="G5" s="51" t="str">
        <f>IFERROR(VLOOKUP($B5,'Tabelas auxiliares'!$A$65:$C$102,2,FALSE),"")</f>
        <v>Assistência - Pesquisa</v>
      </c>
      <c r="H5" s="51" t="str">
        <f>IFERROR(VLOOKUP($B5,'Tabelas auxiliares'!$A$65:$C$102,3,FALSE),"")</f>
        <v>BOLSAS DE INICIACAO CIENTIFICA / BOLSAS PROJETOS DE PESQUISA E/OU EDITAIS LIGADOS A PESQUISA</v>
      </c>
      <c r="I5" t="s">
        <v>167</v>
      </c>
      <c r="J5" t="s">
        <v>219</v>
      </c>
      <c r="K5" t="s">
        <v>220</v>
      </c>
      <c r="L5" t="s">
        <v>221</v>
      </c>
      <c r="M5" t="s">
        <v>222</v>
      </c>
      <c r="N5" t="s">
        <v>223</v>
      </c>
      <c r="O5" t="s">
        <v>224</v>
      </c>
      <c r="P5" t="s">
        <v>225</v>
      </c>
      <c r="Q5" t="s">
        <v>226</v>
      </c>
      <c r="R5" t="s">
        <v>222</v>
      </c>
      <c r="S5" t="s">
        <v>227</v>
      </c>
      <c r="T5" t="s">
        <v>218</v>
      </c>
      <c r="U5" t="s">
        <v>123</v>
      </c>
      <c r="V5" t="s">
        <v>2553</v>
      </c>
      <c r="X5" s="51" t="str">
        <f t="shared" si="0"/>
        <v>3</v>
      </c>
      <c r="Y5" s="51" t="str">
        <f>IF(T5="","",IF(T5&lt;&gt;'Tabelas auxiliares'!$B$236,"FOLHA DE PESSOAL",IF(X5='Tabelas auxiliares'!$A$237,"CUSTEIO",IF(X5='Tabelas auxiliares'!$A$236,"INVESTIMENTO","ERRO - VERIFICAR"))))</f>
        <v>CUSTEIO</v>
      </c>
      <c r="Z5" s="64">
        <f t="shared" ref="Z5:Z68" si="1">IF(AA5+AB5+AC5&lt;&gt;0,AA5+AB5+AC5,"")</f>
        <v>40017.599999999999</v>
      </c>
      <c r="AA5" s="44">
        <v>33348</v>
      </c>
      <c r="AC5" s="44">
        <v>6669.6</v>
      </c>
    </row>
    <row r="6" spans="1:29" x14ac:dyDescent="0.25">
      <c r="A6" t="s">
        <v>2315</v>
      </c>
      <c r="B6" t="s">
        <v>2207</v>
      </c>
      <c r="C6" t="s">
        <v>2317</v>
      </c>
      <c r="D6" t="s">
        <v>15</v>
      </c>
      <c r="E6" t="s">
        <v>118</v>
      </c>
      <c r="F6" s="51" t="str">
        <f>IFERROR(VLOOKUP(D6,'Tabelas auxiliares'!$A$3:$B$61,2,FALSE),"")</f>
        <v>PROPES - PRÓ-REITORIA DE PESQUISA / CEM</v>
      </c>
      <c r="G6" s="51" t="str">
        <f>IFERROR(VLOOKUP($B6,'Tabelas auxiliares'!$A$65:$C$102,2,FALSE),"")</f>
        <v>Assistência - Pesquisa</v>
      </c>
      <c r="H6" s="51" t="str">
        <f>IFERROR(VLOOKUP($B6,'Tabelas auxiliares'!$A$65:$C$102,3,FALSE),"")</f>
        <v>BOLSAS DE INICIACAO CIENTIFICA / BOLSAS PROJETOS DE PESQUISA E/OU EDITAIS LIGADOS A PESQUISA</v>
      </c>
      <c r="I6" t="s">
        <v>2409</v>
      </c>
      <c r="J6" t="s">
        <v>2410</v>
      </c>
      <c r="K6" t="s">
        <v>2411</v>
      </c>
      <c r="L6" t="s">
        <v>2412</v>
      </c>
      <c r="M6" t="s">
        <v>222</v>
      </c>
      <c r="N6" t="s">
        <v>231</v>
      </c>
      <c r="O6" t="s">
        <v>232</v>
      </c>
      <c r="P6" t="s">
        <v>233</v>
      </c>
      <c r="Q6" t="s">
        <v>226</v>
      </c>
      <c r="R6" t="s">
        <v>222</v>
      </c>
      <c r="S6" t="s">
        <v>124</v>
      </c>
      <c r="T6" t="s">
        <v>218</v>
      </c>
      <c r="U6" t="s">
        <v>2103</v>
      </c>
      <c r="V6" t="s">
        <v>2553</v>
      </c>
      <c r="X6" s="51" t="str">
        <f t="shared" si="0"/>
        <v>3</v>
      </c>
      <c r="Y6" s="51" t="str">
        <f>IF(T6="","",IF(T6&lt;&gt;'Tabelas auxiliares'!$B$236,"FOLHA DE PESSOAL",IF(X6='Tabelas auxiliares'!$A$237,"CUSTEIO",IF(X6='Tabelas auxiliares'!$A$236,"INVESTIMENTO","ERRO - VERIFICAR"))))</f>
        <v>CUSTEIO</v>
      </c>
      <c r="Z6" s="64">
        <f t="shared" si="1"/>
        <v>28800</v>
      </c>
      <c r="AA6" s="44">
        <v>28800</v>
      </c>
    </row>
    <row r="7" spans="1:29" x14ac:dyDescent="0.25">
      <c r="A7" t="s">
        <v>2315</v>
      </c>
      <c r="B7" t="s">
        <v>2207</v>
      </c>
      <c r="C7" t="s">
        <v>2317</v>
      </c>
      <c r="D7" t="s">
        <v>15</v>
      </c>
      <c r="E7" t="s">
        <v>118</v>
      </c>
      <c r="F7" s="51" t="str">
        <f>IFERROR(VLOOKUP(D7,'Tabelas auxiliares'!$A$3:$B$61,2,FALSE),"")</f>
        <v>PROPES - PRÓ-REITORIA DE PESQUISA / CEM</v>
      </c>
      <c r="G7" s="51" t="str">
        <f>IFERROR(VLOOKUP($B7,'Tabelas auxiliares'!$A$65:$C$102,2,FALSE),"")</f>
        <v>Assistência - Pesquisa</v>
      </c>
      <c r="H7" s="51" t="str">
        <f>IFERROR(VLOOKUP($B7,'Tabelas auxiliares'!$A$65:$C$102,3,FALSE),"")</f>
        <v>BOLSAS DE INICIACAO CIENTIFICA / BOLSAS PROJETOS DE PESQUISA E/OU EDITAIS LIGADOS A PESQUISA</v>
      </c>
      <c r="I7" t="s">
        <v>2409</v>
      </c>
      <c r="J7" t="s">
        <v>2413</v>
      </c>
      <c r="K7" t="s">
        <v>2414</v>
      </c>
      <c r="L7" t="s">
        <v>2415</v>
      </c>
      <c r="M7" t="s">
        <v>222</v>
      </c>
      <c r="N7" t="s">
        <v>223</v>
      </c>
      <c r="O7" t="s">
        <v>224</v>
      </c>
      <c r="P7" t="s">
        <v>225</v>
      </c>
      <c r="Q7" t="s">
        <v>226</v>
      </c>
      <c r="R7" t="s">
        <v>222</v>
      </c>
      <c r="S7" t="s">
        <v>124</v>
      </c>
      <c r="T7" t="s">
        <v>218</v>
      </c>
      <c r="U7" t="s">
        <v>123</v>
      </c>
      <c r="V7" t="s">
        <v>2553</v>
      </c>
      <c r="X7" s="51" t="str">
        <f t="shared" si="0"/>
        <v>3</v>
      </c>
      <c r="Y7" s="51" t="str">
        <f>IF(T7="","",IF(T7&lt;&gt;'Tabelas auxiliares'!$B$236,"FOLHA DE PESSOAL",IF(X7='Tabelas auxiliares'!$A$237,"CUSTEIO",IF(X7='Tabelas auxiliares'!$A$236,"INVESTIMENTO","ERRO - VERIFICAR"))))</f>
        <v>CUSTEIO</v>
      </c>
      <c r="Z7" s="64">
        <f t="shared" si="1"/>
        <v>18900</v>
      </c>
      <c r="AA7" s="44">
        <v>18900</v>
      </c>
    </row>
    <row r="8" spans="1:29" x14ac:dyDescent="0.25">
      <c r="A8" t="s">
        <v>2315</v>
      </c>
      <c r="B8" t="s">
        <v>2207</v>
      </c>
      <c r="C8" t="s">
        <v>2317</v>
      </c>
      <c r="D8" t="s">
        <v>15</v>
      </c>
      <c r="E8" t="s">
        <v>118</v>
      </c>
      <c r="F8" s="51" t="str">
        <f>IFERROR(VLOOKUP(D8,'Tabelas auxiliares'!$A$3:$B$61,2,FALSE),"")</f>
        <v>PROPES - PRÓ-REITORIA DE PESQUISA / CEM</v>
      </c>
      <c r="G8" s="51" t="str">
        <f>IFERROR(VLOOKUP($B8,'Tabelas auxiliares'!$A$65:$C$102,2,FALSE),"")</f>
        <v>Assistência - Pesquisa</v>
      </c>
      <c r="H8" s="51" t="str">
        <f>IFERROR(VLOOKUP($B8,'Tabelas auxiliares'!$A$65:$C$102,3,FALSE),"")</f>
        <v>BOLSAS DE INICIACAO CIENTIFICA / BOLSAS PROJETOS DE PESQUISA E/OU EDITAIS LIGADOS A PESQUISA</v>
      </c>
      <c r="I8" t="s">
        <v>2818</v>
      </c>
      <c r="J8" t="s">
        <v>639</v>
      </c>
      <c r="K8" t="s">
        <v>2832</v>
      </c>
      <c r="L8" t="s">
        <v>641</v>
      </c>
      <c r="M8" t="s">
        <v>222</v>
      </c>
      <c r="N8" t="s">
        <v>223</v>
      </c>
      <c r="O8" t="s">
        <v>224</v>
      </c>
      <c r="P8" t="s">
        <v>225</v>
      </c>
      <c r="Q8" t="s">
        <v>226</v>
      </c>
      <c r="R8" t="s">
        <v>222</v>
      </c>
      <c r="S8" t="s">
        <v>124</v>
      </c>
      <c r="T8" t="s">
        <v>218</v>
      </c>
      <c r="U8" t="s">
        <v>123</v>
      </c>
      <c r="V8" t="s">
        <v>2553</v>
      </c>
      <c r="X8" s="51" t="str">
        <f t="shared" si="0"/>
        <v>3</v>
      </c>
      <c r="Y8" s="51" t="str">
        <f>IF(T8="","",IF(T8&lt;&gt;'Tabelas auxiliares'!$B$236,"FOLHA DE PESSOAL",IF(X8='Tabelas auxiliares'!$A$237,"CUSTEIO",IF(X8='Tabelas auxiliares'!$A$236,"INVESTIMENTO","ERRO - VERIFICAR"))))</f>
        <v>CUSTEIO</v>
      </c>
      <c r="Z8" s="64">
        <f t="shared" si="1"/>
        <v>189000</v>
      </c>
      <c r="AA8" s="44">
        <v>189000</v>
      </c>
    </row>
    <row r="9" spans="1:29" x14ac:dyDescent="0.25">
      <c r="A9" t="s">
        <v>2315</v>
      </c>
      <c r="B9" t="s">
        <v>2207</v>
      </c>
      <c r="C9" t="s">
        <v>2317</v>
      </c>
      <c r="D9" t="s">
        <v>15</v>
      </c>
      <c r="E9" t="s">
        <v>118</v>
      </c>
      <c r="F9" s="51" t="str">
        <f>IFERROR(VLOOKUP(D9,'Tabelas auxiliares'!$A$3:$B$61,2,FALSE),"")</f>
        <v>PROPES - PRÓ-REITORIA DE PESQUISA / CEM</v>
      </c>
      <c r="G9" s="51" t="str">
        <f>IFERROR(VLOOKUP($B9,'Tabelas auxiliares'!$A$65:$C$102,2,FALSE),"")</f>
        <v>Assistência - Pesquisa</v>
      </c>
      <c r="H9" s="51" t="str">
        <f>IFERROR(VLOOKUP($B9,'Tabelas auxiliares'!$A$65:$C$102,3,FALSE),"")</f>
        <v>BOLSAS DE INICIACAO CIENTIFICA / BOLSAS PROJETOS DE PESQUISA E/OU EDITAIS LIGADOS A PESQUISA</v>
      </c>
      <c r="I9" t="s">
        <v>2818</v>
      </c>
      <c r="J9" t="s">
        <v>643</v>
      </c>
      <c r="K9" t="s">
        <v>2833</v>
      </c>
      <c r="L9" t="s">
        <v>647</v>
      </c>
      <c r="M9" t="s">
        <v>222</v>
      </c>
      <c r="N9" t="s">
        <v>223</v>
      </c>
      <c r="O9" t="s">
        <v>224</v>
      </c>
      <c r="P9" t="s">
        <v>225</v>
      </c>
      <c r="Q9" t="s">
        <v>226</v>
      </c>
      <c r="R9" t="s">
        <v>222</v>
      </c>
      <c r="S9" t="s">
        <v>124</v>
      </c>
      <c r="T9" t="s">
        <v>218</v>
      </c>
      <c r="U9" t="s">
        <v>123</v>
      </c>
      <c r="V9" t="s">
        <v>2553</v>
      </c>
      <c r="X9" s="51" t="str">
        <f t="shared" si="0"/>
        <v>3</v>
      </c>
      <c r="Y9" s="51" t="str">
        <f>IF(T9="","",IF(T9&lt;&gt;'Tabelas auxiliares'!$B$236,"FOLHA DE PESSOAL",IF(X9='Tabelas auxiliares'!$A$237,"CUSTEIO",IF(X9='Tabelas auxiliares'!$A$236,"INVESTIMENTO","ERRO - VERIFICAR"))))</f>
        <v>CUSTEIO</v>
      </c>
      <c r="Z9" s="64">
        <f t="shared" si="1"/>
        <v>126000</v>
      </c>
      <c r="AA9" s="44">
        <v>126000</v>
      </c>
    </row>
    <row r="10" spans="1:29" x14ac:dyDescent="0.25">
      <c r="A10" t="s">
        <v>2315</v>
      </c>
      <c r="B10" t="s">
        <v>2209</v>
      </c>
      <c r="C10" t="s">
        <v>2316</v>
      </c>
      <c r="D10" t="s">
        <v>55</v>
      </c>
      <c r="E10" t="s">
        <v>118</v>
      </c>
      <c r="F10" s="51" t="str">
        <f>IFERROR(VLOOKUP(D10,'Tabelas auxiliares'!$A$3:$B$61,2,FALSE),"")</f>
        <v>PROEC - PRÓ-REITORIA DE EXTENSÃO E CULTURA</v>
      </c>
      <c r="G10" s="51" t="str">
        <f>IFERROR(VLOOKUP($B10,'Tabelas auxiliares'!$A$65:$C$102,2,FALSE),"")</f>
        <v>Assistência - Extensão</v>
      </c>
      <c r="H10" s="51" t="str">
        <f>IFERROR(VLOOKUP($B10,'Tabelas auxiliares'!$A$65:$C$102,3,FALSE),"")</f>
        <v>BOLSAS DE EXTENSAO / PROJETOS EXTENSIONISTAS</v>
      </c>
      <c r="I10" t="s">
        <v>158</v>
      </c>
      <c r="J10" t="s">
        <v>228</v>
      </c>
      <c r="K10" t="s">
        <v>229</v>
      </c>
      <c r="L10" t="s">
        <v>230</v>
      </c>
      <c r="M10" t="s">
        <v>222</v>
      </c>
      <c r="N10" t="s">
        <v>231</v>
      </c>
      <c r="O10" t="s">
        <v>232</v>
      </c>
      <c r="P10" t="s">
        <v>233</v>
      </c>
      <c r="Q10" t="s">
        <v>226</v>
      </c>
      <c r="R10" t="s">
        <v>222</v>
      </c>
      <c r="S10" t="s">
        <v>124</v>
      </c>
      <c r="T10" t="s">
        <v>218</v>
      </c>
      <c r="U10" t="s">
        <v>2103</v>
      </c>
      <c r="V10" t="s">
        <v>2553</v>
      </c>
      <c r="X10" s="51" t="str">
        <f t="shared" si="0"/>
        <v>3</v>
      </c>
      <c r="Y10" s="51" t="str">
        <f>IF(T10="","",IF(T10&lt;&gt;'Tabelas auxiliares'!$B$236,"FOLHA DE PESSOAL",IF(X10='Tabelas auxiliares'!$A$237,"CUSTEIO",IF(X10='Tabelas auxiliares'!$A$236,"INVESTIMENTO","ERRO - VERIFICAR"))))</f>
        <v>CUSTEIO</v>
      </c>
      <c r="Z10" s="64">
        <f t="shared" si="1"/>
        <v>76800</v>
      </c>
      <c r="AA10" s="44">
        <v>52800</v>
      </c>
      <c r="AB10" s="44">
        <v>11200</v>
      </c>
      <c r="AC10" s="44">
        <v>12800</v>
      </c>
    </row>
    <row r="11" spans="1:29" x14ac:dyDescent="0.25">
      <c r="A11" t="s">
        <v>2315</v>
      </c>
      <c r="B11" t="s">
        <v>2209</v>
      </c>
      <c r="C11" t="s">
        <v>2316</v>
      </c>
      <c r="D11" t="s">
        <v>55</v>
      </c>
      <c r="E11" t="s">
        <v>118</v>
      </c>
      <c r="F11" s="51" t="str">
        <f>IFERROR(VLOOKUP(D11,'Tabelas auxiliares'!$A$3:$B$61,2,FALSE),"")</f>
        <v>PROEC - PRÓ-REITORIA DE EXTENSÃO E CULTURA</v>
      </c>
      <c r="G11" s="51" t="str">
        <f>IFERROR(VLOOKUP($B11,'Tabelas auxiliares'!$A$65:$C$102,2,FALSE),"")</f>
        <v>Assistência - Extensão</v>
      </c>
      <c r="H11" s="51" t="str">
        <f>IFERROR(VLOOKUP($B11,'Tabelas auxiliares'!$A$65:$C$102,3,FALSE),"")</f>
        <v>BOLSAS DE EXTENSAO / PROJETOS EXTENSIONISTAS</v>
      </c>
      <c r="I11" t="s">
        <v>2416</v>
      </c>
      <c r="J11" t="s">
        <v>2160</v>
      </c>
      <c r="K11" t="s">
        <v>2417</v>
      </c>
      <c r="L11" t="s">
        <v>2161</v>
      </c>
      <c r="M11" t="s">
        <v>222</v>
      </c>
      <c r="N11" t="s">
        <v>231</v>
      </c>
      <c r="O11" t="s">
        <v>232</v>
      </c>
      <c r="P11" t="s">
        <v>233</v>
      </c>
      <c r="Q11" t="s">
        <v>226</v>
      </c>
      <c r="R11" t="s">
        <v>222</v>
      </c>
      <c r="S11" t="s">
        <v>124</v>
      </c>
      <c r="T11" t="s">
        <v>218</v>
      </c>
      <c r="U11" t="s">
        <v>2103</v>
      </c>
      <c r="V11" t="s">
        <v>2553</v>
      </c>
      <c r="X11" s="51" t="str">
        <f t="shared" si="0"/>
        <v>3</v>
      </c>
      <c r="Y11" s="51" t="str">
        <f>IF(T11="","",IF(T11&lt;&gt;'Tabelas auxiliares'!$B$236,"FOLHA DE PESSOAL",IF(X11='Tabelas auxiliares'!$A$237,"CUSTEIO",IF(X11='Tabelas auxiliares'!$A$236,"INVESTIMENTO","ERRO - VERIFICAR"))))</f>
        <v>CUSTEIO</v>
      </c>
      <c r="Z11" s="64">
        <f t="shared" si="1"/>
        <v>77700</v>
      </c>
      <c r="AA11" s="44">
        <v>54600</v>
      </c>
      <c r="AB11" s="44">
        <v>23100</v>
      </c>
    </row>
    <row r="12" spans="1:29" x14ac:dyDescent="0.25">
      <c r="A12" t="s">
        <v>2315</v>
      </c>
      <c r="B12" t="s">
        <v>2209</v>
      </c>
      <c r="C12" t="s">
        <v>2316</v>
      </c>
      <c r="D12" t="s">
        <v>55</v>
      </c>
      <c r="E12" t="s">
        <v>118</v>
      </c>
      <c r="F12" s="51" t="str">
        <f>IFERROR(VLOOKUP(D12,'Tabelas auxiliares'!$A$3:$B$61,2,FALSE),"")</f>
        <v>PROEC - PRÓ-REITORIA DE EXTENSÃO E CULTURA</v>
      </c>
      <c r="G12" s="51" t="str">
        <f>IFERROR(VLOOKUP($B12,'Tabelas auxiliares'!$A$65:$C$102,2,FALSE),"")</f>
        <v>Assistência - Extensão</v>
      </c>
      <c r="H12" s="51" t="str">
        <f>IFERROR(VLOOKUP($B12,'Tabelas auxiliares'!$A$65:$C$102,3,FALSE),"")</f>
        <v>BOLSAS DE EXTENSAO / PROJETOS EXTENSIONISTAS</v>
      </c>
      <c r="I12" t="s">
        <v>2416</v>
      </c>
      <c r="J12" t="s">
        <v>2100</v>
      </c>
      <c r="K12" t="s">
        <v>2418</v>
      </c>
      <c r="L12" t="s">
        <v>2101</v>
      </c>
      <c r="M12" t="s">
        <v>222</v>
      </c>
      <c r="N12" t="s">
        <v>231</v>
      </c>
      <c r="O12" t="s">
        <v>232</v>
      </c>
      <c r="P12" t="s">
        <v>233</v>
      </c>
      <c r="Q12" t="s">
        <v>226</v>
      </c>
      <c r="R12" t="s">
        <v>222</v>
      </c>
      <c r="S12" t="s">
        <v>124</v>
      </c>
      <c r="T12" t="s">
        <v>218</v>
      </c>
      <c r="U12" t="s">
        <v>2103</v>
      </c>
      <c r="V12" t="s">
        <v>2553</v>
      </c>
      <c r="X12" s="51" t="str">
        <f t="shared" si="0"/>
        <v>3</v>
      </c>
      <c r="Y12" s="51" t="str">
        <f>IF(T12="","",IF(T12&lt;&gt;'Tabelas auxiliares'!$B$236,"FOLHA DE PESSOAL",IF(X12='Tabelas auxiliares'!$A$237,"CUSTEIO",IF(X12='Tabelas auxiliares'!$A$236,"INVESTIMENTO","ERRO - VERIFICAR"))))</f>
        <v>CUSTEIO</v>
      </c>
      <c r="Z12" s="64">
        <f t="shared" si="1"/>
        <v>297500</v>
      </c>
      <c r="AA12" s="44">
        <v>217700</v>
      </c>
      <c r="AB12" s="44">
        <v>79800</v>
      </c>
    </row>
    <row r="13" spans="1:29" x14ac:dyDescent="0.25">
      <c r="A13" t="s">
        <v>2315</v>
      </c>
      <c r="B13" t="s">
        <v>2212</v>
      </c>
      <c r="C13" t="s">
        <v>2329</v>
      </c>
      <c r="D13" t="s">
        <v>53</v>
      </c>
      <c r="E13" t="s">
        <v>118</v>
      </c>
      <c r="F13" s="51" t="str">
        <f>IFERROR(VLOOKUP(D13,'Tabelas auxiliares'!$A$3:$B$61,2,FALSE),"")</f>
        <v>PROGRAD - PRÓ-REITORIA DE GRADUAÇÃO</v>
      </c>
      <c r="G13" s="51" t="str">
        <f>IFERROR(VLOOKUP($B13,'Tabelas auxiliares'!$A$65:$C$102,2,FALSE),"")</f>
        <v>Assistência - Graduação</v>
      </c>
      <c r="H13" s="51" t="str">
        <f>IFERROR(VLOOKUP($B13,'Tabelas auxiliares'!$A$65:$C$102,3,FALSE),"")</f>
        <v>MONITORIA ACADEMICA DA GRADUACAO / MONITORIA SEMIPRESENCIAL / AUXILIO ACESSIBILIDADE / MONITORIA INCLUSIVA</v>
      </c>
      <c r="I13" t="s">
        <v>2834</v>
      </c>
      <c r="J13" t="s">
        <v>2835</v>
      </c>
      <c r="K13" t="s">
        <v>2836</v>
      </c>
      <c r="L13" t="s">
        <v>2837</v>
      </c>
      <c r="M13" t="s">
        <v>2838</v>
      </c>
      <c r="N13" t="s">
        <v>223</v>
      </c>
      <c r="O13" t="s">
        <v>224</v>
      </c>
      <c r="P13" t="s">
        <v>225</v>
      </c>
      <c r="Q13" t="s">
        <v>226</v>
      </c>
      <c r="R13" t="s">
        <v>222</v>
      </c>
      <c r="S13" t="s">
        <v>124</v>
      </c>
      <c r="T13" t="s">
        <v>218</v>
      </c>
      <c r="U13" t="s">
        <v>123</v>
      </c>
      <c r="V13" t="s">
        <v>2555</v>
      </c>
      <c r="X13" s="51" t="str">
        <f t="shared" si="0"/>
        <v>3</v>
      </c>
      <c r="Y13" s="51" t="str">
        <f>IF(T13="","",IF(T13&lt;&gt;'Tabelas auxiliares'!$B$236,"FOLHA DE PESSOAL",IF(X13='Tabelas auxiliares'!$A$237,"CUSTEIO",IF(X13='Tabelas auxiliares'!$A$236,"INVESTIMENTO","ERRO - VERIFICAR"))))</f>
        <v>CUSTEIO</v>
      </c>
      <c r="Z13" s="64">
        <f t="shared" si="1"/>
        <v>10126.5</v>
      </c>
      <c r="AA13" s="44">
        <v>10126.5</v>
      </c>
    </row>
    <row r="14" spans="1:29" x14ac:dyDescent="0.25">
      <c r="A14" t="s">
        <v>2315</v>
      </c>
      <c r="B14" t="s">
        <v>2212</v>
      </c>
      <c r="C14" t="s">
        <v>2329</v>
      </c>
      <c r="D14" t="s">
        <v>53</v>
      </c>
      <c r="E14" t="s">
        <v>118</v>
      </c>
      <c r="F14" s="51" t="str">
        <f>IFERROR(VLOOKUP(D14,'Tabelas auxiliares'!$A$3:$B$61,2,FALSE),"")</f>
        <v>PROGRAD - PRÓ-REITORIA DE GRADUAÇÃO</v>
      </c>
      <c r="G14" s="51" t="str">
        <f>IFERROR(VLOOKUP($B14,'Tabelas auxiliares'!$A$65:$C$102,2,FALSE),"")</f>
        <v>Assistência - Graduação</v>
      </c>
      <c r="H14" s="51" t="str">
        <f>IFERROR(VLOOKUP($B14,'Tabelas auxiliares'!$A$65:$C$102,3,FALSE),"")</f>
        <v>MONITORIA ACADEMICA DA GRADUACAO / MONITORIA SEMIPRESENCIAL / AUXILIO ACESSIBILIDADE / MONITORIA INCLUSIVA</v>
      </c>
      <c r="I14" t="s">
        <v>2834</v>
      </c>
      <c r="J14" t="s">
        <v>2839</v>
      </c>
      <c r="K14" t="s">
        <v>2840</v>
      </c>
      <c r="L14" t="s">
        <v>2841</v>
      </c>
      <c r="M14" t="s">
        <v>2032</v>
      </c>
      <c r="N14" t="s">
        <v>223</v>
      </c>
      <c r="O14" t="s">
        <v>224</v>
      </c>
      <c r="P14" t="s">
        <v>225</v>
      </c>
      <c r="Q14" t="s">
        <v>226</v>
      </c>
      <c r="R14" t="s">
        <v>222</v>
      </c>
      <c r="S14" t="s">
        <v>124</v>
      </c>
      <c r="T14" t="s">
        <v>218</v>
      </c>
      <c r="U14" t="s">
        <v>123</v>
      </c>
      <c r="V14" t="s">
        <v>2555</v>
      </c>
      <c r="X14" s="51" t="str">
        <f t="shared" si="0"/>
        <v>3</v>
      </c>
      <c r="Y14" s="51" t="str">
        <f>IF(T14="","",IF(T14&lt;&gt;'Tabelas auxiliares'!$B$236,"FOLHA DE PESSOAL",IF(X14='Tabelas auxiliares'!$A$237,"CUSTEIO",IF(X14='Tabelas auxiliares'!$A$236,"INVESTIMENTO","ERRO - VERIFICAR"))))</f>
        <v>CUSTEIO</v>
      </c>
      <c r="Z14" s="64">
        <f t="shared" si="1"/>
        <v>5996</v>
      </c>
      <c r="AA14" s="44">
        <v>5996</v>
      </c>
    </row>
    <row r="15" spans="1:29" x14ac:dyDescent="0.25">
      <c r="A15" t="s">
        <v>2315</v>
      </c>
      <c r="B15" t="s">
        <v>2212</v>
      </c>
      <c r="C15" t="s">
        <v>2329</v>
      </c>
      <c r="D15" t="s">
        <v>53</v>
      </c>
      <c r="E15" t="s">
        <v>118</v>
      </c>
      <c r="F15" s="51" t="str">
        <f>IFERROR(VLOOKUP(D15,'Tabelas auxiliares'!$A$3:$B$61,2,FALSE),"")</f>
        <v>PROGRAD - PRÓ-REITORIA DE GRADUAÇÃO</v>
      </c>
      <c r="G15" s="51" t="str">
        <f>IFERROR(VLOOKUP($B15,'Tabelas auxiliares'!$A$65:$C$102,2,FALSE),"")</f>
        <v>Assistência - Graduação</v>
      </c>
      <c r="H15" s="51" t="str">
        <f>IFERROR(VLOOKUP($B15,'Tabelas auxiliares'!$A$65:$C$102,3,FALSE),"")</f>
        <v>MONITORIA ACADEMICA DA GRADUACAO / MONITORIA SEMIPRESENCIAL / AUXILIO ACESSIBILIDADE / MONITORIA INCLUSIVA</v>
      </c>
      <c r="I15" t="s">
        <v>2818</v>
      </c>
      <c r="J15" t="s">
        <v>2842</v>
      </c>
      <c r="K15" t="s">
        <v>2843</v>
      </c>
      <c r="L15" t="s">
        <v>2844</v>
      </c>
      <c r="M15" t="s">
        <v>2845</v>
      </c>
      <c r="N15" t="s">
        <v>223</v>
      </c>
      <c r="O15" t="s">
        <v>224</v>
      </c>
      <c r="P15" t="s">
        <v>225</v>
      </c>
      <c r="Q15" t="s">
        <v>226</v>
      </c>
      <c r="R15" t="s">
        <v>222</v>
      </c>
      <c r="S15" t="s">
        <v>124</v>
      </c>
      <c r="T15" t="s">
        <v>218</v>
      </c>
      <c r="U15" t="s">
        <v>123</v>
      </c>
      <c r="V15" t="s">
        <v>2555</v>
      </c>
      <c r="X15" s="51" t="str">
        <f t="shared" si="0"/>
        <v>3</v>
      </c>
      <c r="Y15" s="51" t="str">
        <f>IF(T15="","",IF(T15&lt;&gt;'Tabelas auxiliares'!$B$236,"FOLHA DE PESSOAL",IF(X15='Tabelas auxiliares'!$A$237,"CUSTEIO",IF(X15='Tabelas auxiliares'!$A$236,"INVESTIMENTO","ERRO - VERIFICAR"))))</f>
        <v>CUSTEIO</v>
      </c>
      <c r="Z15" s="64">
        <f t="shared" si="1"/>
        <v>2400</v>
      </c>
      <c r="AA15" s="44">
        <v>2400</v>
      </c>
    </row>
    <row r="16" spans="1:29" x14ac:dyDescent="0.25">
      <c r="A16" t="s">
        <v>2315</v>
      </c>
      <c r="B16" t="s">
        <v>2212</v>
      </c>
      <c r="C16" t="s">
        <v>2329</v>
      </c>
      <c r="D16" t="s">
        <v>53</v>
      </c>
      <c r="E16" t="s">
        <v>118</v>
      </c>
      <c r="F16" s="51" t="str">
        <f>IFERROR(VLOOKUP(D16,'Tabelas auxiliares'!$A$3:$B$61,2,FALSE),"")</f>
        <v>PROGRAD - PRÓ-REITORIA DE GRADUAÇÃO</v>
      </c>
      <c r="G16" s="51" t="str">
        <f>IFERROR(VLOOKUP($B16,'Tabelas auxiliares'!$A$65:$C$102,2,FALSE),"")</f>
        <v>Assistência - Graduação</v>
      </c>
      <c r="H16" s="51" t="str">
        <f>IFERROR(VLOOKUP($B16,'Tabelas auxiliares'!$A$65:$C$102,3,FALSE),"")</f>
        <v>MONITORIA ACADEMICA DA GRADUACAO / MONITORIA SEMIPRESENCIAL / AUXILIO ACESSIBILIDADE / MONITORIA INCLUSIVA</v>
      </c>
      <c r="I16" t="s">
        <v>2818</v>
      </c>
      <c r="J16" t="s">
        <v>2846</v>
      </c>
      <c r="K16" t="s">
        <v>2847</v>
      </c>
      <c r="L16" t="s">
        <v>2848</v>
      </c>
      <c r="M16" t="s">
        <v>2849</v>
      </c>
      <c r="N16" t="s">
        <v>223</v>
      </c>
      <c r="O16" t="s">
        <v>224</v>
      </c>
      <c r="P16" t="s">
        <v>225</v>
      </c>
      <c r="Q16" t="s">
        <v>226</v>
      </c>
      <c r="R16" t="s">
        <v>222</v>
      </c>
      <c r="S16" t="s">
        <v>124</v>
      </c>
      <c r="T16" t="s">
        <v>218</v>
      </c>
      <c r="U16" t="s">
        <v>123</v>
      </c>
      <c r="V16" t="s">
        <v>2555</v>
      </c>
      <c r="X16" s="51" t="str">
        <f t="shared" si="0"/>
        <v>3</v>
      </c>
      <c r="Y16" s="51" t="str">
        <f>IF(T16="","",IF(T16&lt;&gt;'Tabelas auxiliares'!$B$236,"FOLHA DE PESSOAL",IF(X16='Tabelas auxiliares'!$A$237,"CUSTEIO",IF(X16='Tabelas auxiliares'!$A$236,"INVESTIMENTO","ERRO - VERIFICAR"))))</f>
        <v>CUSTEIO</v>
      </c>
      <c r="Z16" s="64">
        <f t="shared" si="1"/>
        <v>495</v>
      </c>
      <c r="AA16" s="44">
        <v>495</v>
      </c>
    </row>
    <row r="17" spans="1:29" x14ac:dyDescent="0.25">
      <c r="A17" t="s">
        <v>2315</v>
      </c>
      <c r="B17" t="s">
        <v>2212</v>
      </c>
      <c r="C17" t="s">
        <v>2329</v>
      </c>
      <c r="D17" t="s">
        <v>53</v>
      </c>
      <c r="E17" t="s">
        <v>118</v>
      </c>
      <c r="F17" s="51" t="str">
        <f>IFERROR(VLOOKUP(D17,'Tabelas auxiliares'!$A$3:$B$61,2,FALSE),"")</f>
        <v>PROGRAD - PRÓ-REITORIA DE GRADUAÇÃO</v>
      </c>
      <c r="G17" s="51" t="str">
        <f>IFERROR(VLOOKUP($B17,'Tabelas auxiliares'!$A$65:$C$102,2,FALSE),"")</f>
        <v>Assistência - Graduação</v>
      </c>
      <c r="H17" s="51" t="str">
        <f>IFERROR(VLOOKUP($B17,'Tabelas auxiliares'!$A$65:$C$102,3,FALSE),"")</f>
        <v>MONITORIA ACADEMICA DA GRADUACAO / MONITORIA SEMIPRESENCIAL / AUXILIO ACESSIBILIDADE / MONITORIA INCLUSIVA</v>
      </c>
      <c r="I17" t="s">
        <v>2818</v>
      </c>
      <c r="J17" t="s">
        <v>2850</v>
      </c>
      <c r="K17" t="s">
        <v>2851</v>
      </c>
      <c r="L17" t="s">
        <v>2852</v>
      </c>
      <c r="M17" t="s">
        <v>2849</v>
      </c>
      <c r="N17" t="s">
        <v>223</v>
      </c>
      <c r="O17" t="s">
        <v>224</v>
      </c>
      <c r="P17" t="s">
        <v>225</v>
      </c>
      <c r="Q17" t="s">
        <v>226</v>
      </c>
      <c r="R17" t="s">
        <v>222</v>
      </c>
      <c r="S17" t="s">
        <v>124</v>
      </c>
      <c r="T17" t="s">
        <v>218</v>
      </c>
      <c r="U17" t="s">
        <v>123</v>
      </c>
      <c r="V17" t="s">
        <v>2555</v>
      </c>
      <c r="X17" s="51" t="str">
        <f t="shared" si="0"/>
        <v>3</v>
      </c>
      <c r="Y17" s="51" t="str">
        <f>IF(T17="","",IF(T17&lt;&gt;'Tabelas auxiliares'!$B$236,"FOLHA DE PESSOAL",IF(X17='Tabelas auxiliares'!$A$237,"CUSTEIO",IF(X17='Tabelas auxiliares'!$A$236,"INVESTIMENTO","ERRO - VERIFICAR"))))</f>
        <v>CUSTEIO</v>
      </c>
      <c r="Z17" s="64">
        <f t="shared" si="1"/>
        <v>462</v>
      </c>
      <c r="AA17" s="44">
        <v>462</v>
      </c>
    </row>
    <row r="18" spans="1:29" x14ac:dyDescent="0.25">
      <c r="A18" t="s">
        <v>2315</v>
      </c>
      <c r="B18" t="s">
        <v>2212</v>
      </c>
      <c r="C18" t="s">
        <v>2317</v>
      </c>
      <c r="D18" t="s">
        <v>53</v>
      </c>
      <c r="E18" t="s">
        <v>118</v>
      </c>
      <c r="F18" s="51" t="str">
        <f>IFERROR(VLOOKUP(D18,'Tabelas auxiliares'!$A$3:$B$61,2,FALSE),"")</f>
        <v>PROGRAD - PRÓ-REITORIA DE GRADUAÇÃO</v>
      </c>
      <c r="G18" s="51" t="str">
        <f>IFERROR(VLOOKUP($B18,'Tabelas auxiliares'!$A$65:$C$102,2,FALSE),"")</f>
        <v>Assistência - Graduação</v>
      </c>
      <c r="H18" s="51" t="str">
        <f>IFERROR(VLOOKUP($B18,'Tabelas auxiliares'!$A$65:$C$102,3,FALSE),"")</f>
        <v>MONITORIA ACADEMICA DA GRADUACAO / MONITORIA SEMIPRESENCIAL / AUXILIO ACESSIBILIDADE / MONITORIA INCLUSIVA</v>
      </c>
      <c r="I18" t="s">
        <v>2114</v>
      </c>
      <c r="J18" t="s">
        <v>2123</v>
      </c>
      <c r="K18" t="s">
        <v>2124</v>
      </c>
      <c r="L18" t="s">
        <v>706</v>
      </c>
      <c r="M18" t="s">
        <v>2125</v>
      </c>
      <c r="N18" t="s">
        <v>223</v>
      </c>
      <c r="O18" t="s">
        <v>224</v>
      </c>
      <c r="P18" t="s">
        <v>225</v>
      </c>
      <c r="Q18" t="s">
        <v>226</v>
      </c>
      <c r="R18" t="s">
        <v>222</v>
      </c>
      <c r="S18" t="s">
        <v>124</v>
      </c>
      <c r="T18" t="s">
        <v>218</v>
      </c>
      <c r="U18" t="s">
        <v>123</v>
      </c>
      <c r="V18" t="s">
        <v>2555</v>
      </c>
      <c r="X18" s="51" t="str">
        <f t="shared" si="0"/>
        <v>3</v>
      </c>
      <c r="Y18" s="51" t="str">
        <f>IF(T18="","",IF(T18&lt;&gt;'Tabelas auxiliares'!$B$236,"FOLHA DE PESSOAL",IF(X18='Tabelas auxiliares'!$A$237,"CUSTEIO",IF(X18='Tabelas auxiliares'!$A$236,"INVESTIMENTO","ERRO - VERIFICAR"))))</f>
        <v>CUSTEIO</v>
      </c>
      <c r="Z18" s="64">
        <f t="shared" si="1"/>
        <v>1147</v>
      </c>
      <c r="AC18" s="44">
        <v>1147</v>
      </c>
    </row>
    <row r="19" spans="1:29" x14ac:dyDescent="0.25">
      <c r="A19" t="s">
        <v>2315</v>
      </c>
      <c r="B19" t="s">
        <v>2212</v>
      </c>
      <c r="C19" t="s">
        <v>2317</v>
      </c>
      <c r="D19" t="s">
        <v>53</v>
      </c>
      <c r="E19" t="s">
        <v>118</v>
      </c>
      <c r="F19" s="51" t="str">
        <f>IFERROR(VLOOKUP(D19,'Tabelas auxiliares'!$A$3:$B$61,2,FALSE),"")</f>
        <v>PROGRAD - PRÓ-REITORIA DE GRADUAÇÃO</v>
      </c>
      <c r="G19" s="51" t="str">
        <f>IFERROR(VLOOKUP($B19,'Tabelas auxiliares'!$A$65:$C$102,2,FALSE),"")</f>
        <v>Assistência - Graduação</v>
      </c>
      <c r="H19" s="51" t="str">
        <f>IFERROR(VLOOKUP($B19,'Tabelas auxiliares'!$A$65:$C$102,3,FALSE),"")</f>
        <v>MONITORIA ACADEMICA DA GRADUACAO / MONITORIA SEMIPRESENCIAL / AUXILIO ACESSIBILIDADE / MONITORIA INCLUSIVA</v>
      </c>
      <c r="I19" t="s">
        <v>2114</v>
      </c>
      <c r="J19" t="s">
        <v>2126</v>
      </c>
      <c r="K19" t="s">
        <v>2127</v>
      </c>
      <c r="L19" t="s">
        <v>706</v>
      </c>
      <c r="M19" t="s">
        <v>2128</v>
      </c>
      <c r="N19" t="s">
        <v>223</v>
      </c>
      <c r="O19" t="s">
        <v>224</v>
      </c>
      <c r="P19" t="s">
        <v>225</v>
      </c>
      <c r="Q19" t="s">
        <v>226</v>
      </c>
      <c r="R19" t="s">
        <v>222</v>
      </c>
      <c r="S19" t="s">
        <v>124</v>
      </c>
      <c r="T19" t="s">
        <v>218</v>
      </c>
      <c r="U19" t="s">
        <v>123</v>
      </c>
      <c r="V19" t="s">
        <v>2555</v>
      </c>
      <c r="X19" s="51" t="str">
        <f t="shared" si="0"/>
        <v>3</v>
      </c>
      <c r="Y19" s="51" t="str">
        <f>IF(T19="","",IF(T19&lt;&gt;'Tabelas auxiliares'!$B$236,"FOLHA DE PESSOAL",IF(X19='Tabelas auxiliares'!$A$237,"CUSTEIO",IF(X19='Tabelas auxiliares'!$A$236,"INVESTIMENTO","ERRO - VERIFICAR"))))</f>
        <v>CUSTEIO</v>
      </c>
      <c r="Z19" s="64">
        <f t="shared" si="1"/>
        <v>1147</v>
      </c>
      <c r="AC19" s="44">
        <v>1147</v>
      </c>
    </row>
    <row r="20" spans="1:29" x14ac:dyDescent="0.25">
      <c r="A20" t="s">
        <v>2315</v>
      </c>
      <c r="B20" t="s">
        <v>2212</v>
      </c>
      <c r="C20" t="s">
        <v>2317</v>
      </c>
      <c r="D20" t="s">
        <v>53</v>
      </c>
      <c r="E20" t="s">
        <v>118</v>
      </c>
      <c r="F20" s="51" t="str">
        <f>IFERROR(VLOOKUP(D20,'Tabelas auxiliares'!$A$3:$B$61,2,FALSE),"")</f>
        <v>PROGRAD - PRÓ-REITORIA DE GRADUAÇÃO</v>
      </c>
      <c r="G20" s="51" t="str">
        <f>IFERROR(VLOOKUP($B20,'Tabelas auxiliares'!$A$65:$C$102,2,FALSE),"")</f>
        <v>Assistência - Graduação</v>
      </c>
      <c r="H20" s="51" t="str">
        <f>IFERROR(VLOOKUP($B20,'Tabelas auxiliares'!$A$65:$C$102,3,FALSE),"")</f>
        <v>MONITORIA ACADEMICA DA GRADUACAO / MONITORIA SEMIPRESENCIAL / AUXILIO ACESSIBILIDADE / MONITORIA INCLUSIVA</v>
      </c>
      <c r="I20" t="s">
        <v>2420</v>
      </c>
      <c r="J20" t="s">
        <v>2162</v>
      </c>
      <c r="K20" t="s">
        <v>2421</v>
      </c>
      <c r="L20" t="s">
        <v>2163</v>
      </c>
      <c r="M20" t="s">
        <v>2422</v>
      </c>
      <c r="N20" t="s">
        <v>223</v>
      </c>
      <c r="O20" t="s">
        <v>224</v>
      </c>
      <c r="P20" t="s">
        <v>225</v>
      </c>
      <c r="Q20" t="s">
        <v>226</v>
      </c>
      <c r="R20" t="s">
        <v>222</v>
      </c>
      <c r="S20" t="s">
        <v>124</v>
      </c>
      <c r="T20" t="s">
        <v>218</v>
      </c>
      <c r="U20" t="s">
        <v>123</v>
      </c>
      <c r="V20" t="s">
        <v>2555</v>
      </c>
      <c r="X20" s="51" t="str">
        <f t="shared" si="0"/>
        <v>3</v>
      </c>
      <c r="Y20" s="51" t="str">
        <f>IF(T20="","",IF(T20&lt;&gt;'Tabelas auxiliares'!$B$236,"FOLHA DE PESSOAL",IF(X20='Tabelas auxiliares'!$A$237,"CUSTEIO",IF(X20='Tabelas auxiliares'!$A$236,"INVESTIMENTO","ERRO - VERIFICAR"))))</f>
        <v>CUSTEIO</v>
      </c>
      <c r="Z20" s="64">
        <f t="shared" si="1"/>
        <v>1280</v>
      </c>
      <c r="AB20" s="44">
        <v>1280</v>
      </c>
    </row>
    <row r="21" spans="1:29" x14ac:dyDescent="0.25">
      <c r="A21" t="s">
        <v>2315</v>
      </c>
      <c r="B21" t="s">
        <v>2212</v>
      </c>
      <c r="C21" t="s">
        <v>2317</v>
      </c>
      <c r="D21" t="s">
        <v>53</v>
      </c>
      <c r="E21" t="s">
        <v>118</v>
      </c>
      <c r="F21" s="51" t="str">
        <f>IFERROR(VLOOKUP(D21,'Tabelas auxiliares'!$A$3:$B$61,2,FALSE),"")</f>
        <v>PROGRAD - PRÓ-REITORIA DE GRADUAÇÃO</v>
      </c>
      <c r="G21" s="51" t="str">
        <f>IFERROR(VLOOKUP($B21,'Tabelas auxiliares'!$A$65:$C$102,2,FALSE),"")</f>
        <v>Assistência - Graduação</v>
      </c>
      <c r="H21" s="51" t="str">
        <f>IFERROR(VLOOKUP($B21,'Tabelas auxiliares'!$A$65:$C$102,3,FALSE),"")</f>
        <v>MONITORIA ACADEMICA DA GRADUACAO / MONITORIA SEMIPRESENCIAL / AUXILIO ACESSIBILIDADE / MONITORIA INCLUSIVA</v>
      </c>
      <c r="I21" t="s">
        <v>2423</v>
      </c>
      <c r="J21" t="s">
        <v>2165</v>
      </c>
      <c r="K21" t="s">
        <v>2424</v>
      </c>
      <c r="L21" t="s">
        <v>706</v>
      </c>
      <c r="M21" t="s">
        <v>2425</v>
      </c>
      <c r="N21" t="s">
        <v>223</v>
      </c>
      <c r="O21" t="s">
        <v>224</v>
      </c>
      <c r="P21" t="s">
        <v>225</v>
      </c>
      <c r="Q21" t="s">
        <v>226</v>
      </c>
      <c r="R21" t="s">
        <v>222</v>
      </c>
      <c r="S21" t="s">
        <v>124</v>
      </c>
      <c r="T21" t="s">
        <v>218</v>
      </c>
      <c r="U21" t="s">
        <v>123</v>
      </c>
      <c r="V21" t="s">
        <v>2555</v>
      </c>
      <c r="X21" s="51" t="str">
        <f t="shared" si="0"/>
        <v>3</v>
      </c>
      <c r="Y21" s="51" t="str">
        <f>IF(T21="","",IF(T21&lt;&gt;'Tabelas auxiliares'!$B$236,"FOLHA DE PESSOAL",IF(X21='Tabelas auxiliares'!$A$237,"CUSTEIO",IF(X21='Tabelas auxiliares'!$A$236,"INVESTIMENTO","ERRO - VERIFICAR"))))</f>
        <v>CUSTEIO</v>
      </c>
      <c r="Z21" s="64">
        <f t="shared" si="1"/>
        <v>1510</v>
      </c>
      <c r="AC21" s="44">
        <v>1510</v>
      </c>
    </row>
    <row r="22" spans="1:29" x14ac:dyDescent="0.25">
      <c r="A22" t="s">
        <v>2315</v>
      </c>
      <c r="B22" t="s">
        <v>2212</v>
      </c>
      <c r="C22" t="s">
        <v>2316</v>
      </c>
      <c r="D22" t="s">
        <v>53</v>
      </c>
      <c r="E22" t="s">
        <v>118</v>
      </c>
      <c r="F22" s="51" t="str">
        <f>IFERROR(VLOOKUP(D22,'Tabelas auxiliares'!$A$3:$B$61,2,FALSE),"")</f>
        <v>PROGRAD - PRÓ-REITORIA DE GRADUAÇÃO</v>
      </c>
      <c r="G22" s="51" t="str">
        <f>IFERROR(VLOOKUP($B22,'Tabelas auxiliares'!$A$65:$C$102,2,FALSE),"")</f>
        <v>Assistência - Graduação</v>
      </c>
      <c r="H22" s="51" t="str">
        <f>IFERROR(VLOOKUP($B22,'Tabelas auxiliares'!$A$65:$C$102,3,FALSE),"")</f>
        <v>MONITORIA ACADEMICA DA GRADUACAO / MONITORIA SEMIPRESENCIAL / AUXILIO ACESSIBILIDADE / MONITORIA INCLUSIVA</v>
      </c>
      <c r="I22" t="s">
        <v>2409</v>
      </c>
      <c r="J22" t="s">
        <v>2104</v>
      </c>
      <c r="K22" t="s">
        <v>2426</v>
      </c>
      <c r="L22" t="s">
        <v>2105</v>
      </c>
      <c r="M22" t="s">
        <v>222</v>
      </c>
      <c r="N22" t="s">
        <v>231</v>
      </c>
      <c r="O22" t="s">
        <v>232</v>
      </c>
      <c r="P22" t="s">
        <v>233</v>
      </c>
      <c r="Q22" t="s">
        <v>226</v>
      </c>
      <c r="R22" t="s">
        <v>222</v>
      </c>
      <c r="S22" t="s">
        <v>124</v>
      </c>
      <c r="T22" t="s">
        <v>218</v>
      </c>
      <c r="U22" t="s">
        <v>2103</v>
      </c>
      <c r="V22" t="s">
        <v>2553</v>
      </c>
      <c r="X22" s="51" t="str">
        <f t="shared" si="0"/>
        <v>3</v>
      </c>
      <c r="Y22" s="51" t="str">
        <f>IF(T22="","",IF(T22&lt;&gt;'Tabelas auxiliares'!$B$236,"FOLHA DE PESSOAL",IF(X22='Tabelas auxiliares'!$A$237,"CUSTEIO",IF(X22='Tabelas auxiliares'!$A$236,"INVESTIMENTO","ERRO - VERIFICAR"))))</f>
        <v>CUSTEIO</v>
      </c>
      <c r="Z22" s="64">
        <f t="shared" si="1"/>
        <v>797600</v>
      </c>
      <c r="AA22" s="44">
        <v>683900</v>
      </c>
      <c r="AB22" s="44">
        <v>113700</v>
      </c>
    </row>
    <row r="23" spans="1:29" x14ac:dyDescent="0.25">
      <c r="A23" t="s">
        <v>2315</v>
      </c>
      <c r="B23" t="s">
        <v>2214</v>
      </c>
      <c r="C23" t="s">
        <v>2330</v>
      </c>
      <c r="D23" t="s">
        <v>73</v>
      </c>
      <c r="E23" t="s">
        <v>118</v>
      </c>
      <c r="F23" s="51" t="str">
        <f>IFERROR(VLOOKUP(D23,'Tabelas auxiliares'!$A$3:$B$61,2,FALSE),"")</f>
        <v>PROPG - PRÓ-REITORIA DE PÓS-GRADUAÇÃO</v>
      </c>
      <c r="G23" s="51" t="str">
        <f>IFERROR(VLOOKUP($B23,'Tabelas auxiliares'!$A$65:$C$102,2,FALSE),"")</f>
        <v>Assistência - Pós-graduação</v>
      </c>
      <c r="H23" s="51" t="str">
        <f>IFERROR(VLOOKUP($B23,'Tabelas auxiliares'!$A$65:$C$102,3,FALSE),"")</f>
        <v>BOLSAS DE MESTRADO E DOUTORADO</v>
      </c>
      <c r="I23" t="s">
        <v>2427</v>
      </c>
      <c r="J23" t="s">
        <v>754</v>
      </c>
      <c r="K23" t="s">
        <v>2428</v>
      </c>
      <c r="L23" t="s">
        <v>2429</v>
      </c>
      <c r="M23" t="s">
        <v>222</v>
      </c>
      <c r="N23" t="s">
        <v>223</v>
      </c>
      <c r="O23" t="s">
        <v>224</v>
      </c>
      <c r="P23" t="s">
        <v>225</v>
      </c>
      <c r="Q23" t="s">
        <v>226</v>
      </c>
      <c r="R23" t="s">
        <v>222</v>
      </c>
      <c r="S23" t="s">
        <v>124</v>
      </c>
      <c r="T23" t="s">
        <v>218</v>
      </c>
      <c r="U23" t="s">
        <v>123</v>
      </c>
      <c r="V23" t="s">
        <v>2553</v>
      </c>
      <c r="X23" s="51" t="str">
        <f t="shared" si="0"/>
        <v>3</v>
      </c>
      <c r="Y23" s="51" t="str">
        <f>IF(T23="","",IF(T23&lt;&gt;'Tabelas auxiliares'!$B$236,"FOLHA DE PESSOAL",IF(X23='Tabelas auxiliares'!$A$237,"CUSTEIO",IF(X23='Tabelas auxiliares'!$A$236,"INVESTIMENTO","ERRO - VERIFICAR"))))</f>
        <v>CUSTEIO</v>
      </c>
      <c r="Z23" s="64">
        <f t="shared" si="1"/>
        <v>600000</v>
      </c>
      <c r="AA23" s="44">
        <v>600000</v>
      </c>
    </row>
    <row r="24" spans="1:29" x14ac:dyDescent="0.25">
      <c r="A24" t="s">
        <v>2315</v>
      </c>
      <c r="B24" t="s">
        <v>2214</v>
      </c>
      <c r="C24" t="s">
        <v>2331</v>
      </c>
      <c r="D24" t="s">
        <v>73</v>
      </c>
      <c r="E24" t="s">
        <v>118</v>
      </c>
      <c r="F24" s="51" t="str">
        <f>IFERROR(VLOOKUP(D24,'Tabelas auxiliares'!$A$3:$B$61,2,FALSE),"")</f>
        <v>PROPG - PRÓ-REITORIA DE PÓS-GRADUAÇÃO</v>
      </c>
      <c r="G24" s="51" t="str">
        <f>IFERROR(VLOOKUP($B24,'Tabelas auxiliares'!$A$65:$C$102,2,FALSE),"")</f>
        <v>Assistência - Pós-graduação</v>
      </c>
      <c r="H24" s="51" t="str">
        <f>IFERROR(VLOOKUP($B24,'Tabelas auxiliares'!$A$65:$C$102,3,FALSE),"")</f>
        <v>BOLSAS DE MESTRADO E DOUTORADO</v>
      </c>
      <c r="I24" t="s">
        <v>2427</v>
      </c>
      <c r="J24" t="s">
        <v>754</v>
      </c>
      <c r="K24" t="s">
        <v>2430</v>
      </c>
      <c r="L24" t="s">
        <v>2429</v>
      </c>
      <c r="M24" t="s">
        <v>222</v>
      </c>
      <c r="N24" t="s">
        <v>223</v>
      </c>
      <c r="O24" t="s">
        <v>224</v>
      </c>
      <c r="P24" t="s">
        <v>225</v>
      </c>
      <c r="Q24" t="s">
        <v>226</v>
      </c>
      <c r="R24" t="s">
        <v>222</v>
      </c>
      <c r="S24" t="s">
        <v>124</v>
      </c>
      <c r="T24" t="s">
        <v>218</v>
      </c>
      <c r="U24" t="s">
        <v>123</v>
      </c>
      <c r="V24" t="s">
        <v>2553</v>
      </c>
      <c r="X24" s="51" t="str">
        <f t="shared" si="0"/>
        <v>3</v>
      </c>
      <c r="Y24" s="51" t="str">
        <f>IF(T24="","",IF(T24&lt;&gt;'Tabelas auxiliares'!$B$236,"FOLHA DE PESSOAL",IF(X24='Tabelas auxiliares'!$A$237,"CUSTEIO",IF(X24='Tabelas auxiliares'!$A$236,"INVESTIMENTO","ERRO - VERIFICAR"))))</f>
        <v>CUSTEIO</v>
      </c>
      <c r="Z24" s="64">
        <f t="shared" si="1"/>
        <v>377600</v>
      </c>
      <c r="AA24" s="44">
        <v>377600</v>
      </c>
    </row>
    <row r="25" spans="1:29" x14ac:dyDescent="0.25">
      <c r="A25" t="s">
        <v>2315</v>
      </c>
      <c r="B25" t="s">
        <v>2245</v>
      </c>
      <c r="C25" t="s">
        <v>2329</v>
      </c>
      <c r="D25" t="s">
        <v>83</v>
      </c>
      <c r="E25" t="s">
        <v>118</v>
      </c>
      <c r="F25" s="51" t="str">
        <f>IFERROR(VLOOKUP(D25,'Tabelas auxiliares'!$A$3:$B$61,2,FALSE),"")</f>
        <v>NETEL - NÚCLEO EDUCACIONAL DE TECNOLOGIAS E LÍNGUAS</v>
      </c>
      <c r="G25" s="51" t="str">
        <f>IFERROR(VLOOKUP($B25,'Tabelas auxiliares'!$A$65:$C$102,2,FALSE),"")</f>
        <v>Internacionalização</v>
      </c>
      <c r="H25" s="51" t="str">
        <f>IFERROR(VLOOKUP($B25,'Tabelas auxiliares'!$A$65:$C$102,3,FALSE),"")</f>
        <v>DIÁRIAS INTERNACIONAIS / PASSAGENS AÉREAS INTERNACIONAIS / AUXÍLIO PARA EVENTOS INTERNACIONAIS / INSCRIÇÃO PARA  EVENTOS INTERNACIONAIS / ANUIDADES ARI / ENCARGO DE CURSOS E CONCURSOS ARI</v>
      </c>
      <c r="I25" t="s">
        <v>2801</v>
      </c>
      <c r="J25" t="s">
        <v>775</v>
      </c>
      <c r="K25" t="s">
        <v>2802</v>
      </c>
      <c r="L25" t="s">
        <v>777</v>
      </c>
      <c r="M25" t="s">
        <v>222</v>
      </c>
      <c r="N25" t="s">
        <v>231</v>
      </c>
      <c r="O25" t="s">
        <v>232</v>
      </c>
      <c r="P25" t="s">
        <v>233</v>
      </c>
      <c r="Q25" t="s">
        <v>226</v>
      </c>
      <c r="R25" t="s">
        <v>222</v>
      </c>
      <c r="S25" t="s">
        <v>124</v>
      </c>
      <c r="T25" t="s">
        <v>218</v>
      </c>
      <c r="U25" t="s">
        <v>2103</v>
      </c>
      <c r="V25" t="s">
        <v>2553</v>
      </c>
      <c r="X25" s="51" t="str">
        <f t="shared" si="0"/>
        <v>3</v>
      </c>
      <c r="Y25" s="51" t="str">
        <f>IF(T25="","",IF(T25&lt;&gt;'Tabelas auxiliares'!$B$236,"FOLHA DE PESSOAL",IF(X25='Tabelas auxiliares'!$A$237,"CUSTEIO",IF(X25='Tabelas auxiliares'!$A$236,"INVESTIMENTO","ERRO - VERIFICAR"))))</f>
        <v>CUSTEIO</v>
      </c>
      <c r="Z25" s="64">
        <f t="shared" si="1"/>
        <v>84000</v>
      </c>
      <c r="AA25" s="44">
        <v>84000</v>
      </c>
    </row>
    <row r="26" spans="1:29" x14ac:dyDescent="0.25">
      <c r="A26" t="s">
        <v>2315</v>
      </c>
      <c r="B26" t="s">
        <v>2245</v>
      </c>
      <c r="C26" t="s">
        <v>2318</v>
      </c>
      <c r="D26" t="s">
        <v>83</v>
      </c>
      <c r="E26" t="s">
        <v>118</v>
      </c>
      <c r="F26" s="51" t="str">
        <f>IFERROR(VLOOKUP(D26,'Tabelas auxiliares'!$A$3:$B$61,2,FALSE),"")</f>
        <v>NETEL - NÚCLEO EDUCACIONAL DE TECNOLOGIAS E LÍNGUAS</v>
      </c>
      <c r="G26" s="51" t="str">
        <f>IFERROR(VLOOKUP($B26,'Tabelas auxiliares'!$A$65:$C$102,2,FALSE),"")</f>
        <v>Internacionalização</v>
      </c>
      <c r="H26" s="51" t="str">
        <f>IFERROR(VLOOKUP($B26,'Tabelas auxiliares'!$A$65:$C$102,3,FALSE),"")</f>
        <v>DIÁRIAS INTERNACIONAIS / PASSAGENS AÉREAS INTERNACIONAIS / AUXÍLIO PARA EVENTOS INTERNACIONAIS / INSCRIÇÃO PARA  EVENTOS INTERNACIONAIS / ANUIDADES ARI / ENCARGO DE CURSOS E CONCURSOS ARI</v>
      </c>
      <c r="I26" t="s">
        <v>2834</v>
      </c>
      <c r="J26" t="s">
        <v>2166</v>
      </c>
      <c r="K26" t="s">
        <v>2853</v>
      </c>
      <c r="L26" t="s">
        <v>2854</v>
      </c>
      <c r="M26" t="s">
        <v>222</v>
      </c>
      <c r="N26" t="s">
        <v>231</v>
      </c>
      <c r="O26" t="s">
        <v>232</v>
      </c>
      <c r="P26" t="s">
        <v>233</v>
      </c>
      <c r="Q26" t="s">
        <v>226</v>
      </c>
      <c r="R26" t="s">
        <v>222</v>
      </c>
      <c r="S26" t="s">
        <v>124</v>
      </c>
      <c r="T26" t="s">
        <v>218</v>
      </c>
      <c r="U26" t="s">
        <v>2103</v>
      </c>
      <c r="V26" t="s">
        <v>2553</v>
      </c>
      <c r="X26" s="51" t="str">
        <f t="shared" si="0"/>
        <v>3</v>
      </c>
      <c r="Y26" s="51" t="str">
        <f>IF(T26="","",IF(T26&lt;&gt;'Tabelas auxiliares'!$B$236,"FOLHA DE PESSOAL",IF(X26='Tabelas auxiliares'!$A$237,"CUSTEIO",IF(X26='Tabelas auxiliares'!$A$236,"INVESTIMENTO","ERRO - VERIFICAR"))))</f>
        <v>CUSTEIO</v>
      </c>
      <c r="Z26" s="64">
        <f t="shared" si="1"/>
        <v>17600</v>
      </c>
      <c r="AA26" s="44">
        <v>17600</v>
      </c>
    </row>
    <row r="27" spans="1:29" x14ac:dyDescent="0.25">
      <c r="A27" t="s">
        <v>2326</v>
      </c>
      <c r="B27" t="s">
        <v>2207</v>
      </c>
      <c r="C27" t="s">
        <v>2327</v>
      </c>
      <c r="D27" t="s">
        <v>15</v>
      </c>
      <c r="E27" t="s">
        <v>118</v>
      </c>
      <c r="F27" s="51" t="str">
        <f>IFERROR(VLOOKUP(D27,'Tabelas auxiliares'!$A$3:$B$61,2,FALSE),"")</f>
        <v>PROPES - PRÓ-REITORIA DE PESQUISA / CEM</v>
      </c>
      <c r="G27" s="51" t="str">
        <f>IFERROR(VLOOKUP($B27,'Tabelas auxiliares'!$A$65:$C$102,2,FALSE),"")</f>
        <v>Assistência - Pesquisa</v>
      </c>
      <c r="H27" s="51" t="str">
        <f>IFERROR(VLOOKUP($B27,'Tabelas auxiliares'!$A$65:$C$102,3,FALSE),"")</f>
        <v>BOLSAS DE INICIACAO CIENTIFICA / BOLSAS PROJETOS DE PESQUISA E/OU EDITAIS LIGADOS A PESQUISA</v>
      </c>
      <c r="I27" t="s">
        <v>167</v>
      </c>
      <c r="J27" t="s">
        <v>234</v>
      </c>
      <c r="K27" t="s">
        <v>235</v>
      </c>
      <c r="L27" t="s">
        <v>236</v>
      </c>
      <c r="M27" t="s">
        <v>222</v>
      </c>
      <c r="N27" t="s">
        <v>223</v>
      </c>
      <c r="O27" t="s">
        <v>224</v>
      </c>
      <c r="P27" t="s">
        <v>225</v>
      </c>
      <c r="Q27" t="s">
        <v>226</v>
      </c>
      <c r="R27" t="s">
        <v>222</v>
      </c>
      <c r="S27" t="s">
        <v>124</v>
      </c>
      <c r="T27" t="s">
        <v>218</v>
      </c>
      <c r="U27" t="s">
        <v>123</v>
      </c>
      <c r="V27" t="s">
        <v>2553</v>
      </c>
      <c r="X27" s="51" t="str">
        <f t="shared" si="0"/>
        <v>3</v>
      </c>
      <c r="Y27" s="51" t="str">
        <f>IF(T27="","",IF(T27&lt;&gt;'Tabelas auxiliares'!$B$236,"FOLHA DE PESSOAL",IF(X27='Tabelas auxiliares'!$A$237,"CUSTEIO",IF(X27='Tabelas auxiliares'!$A$236,"INVESTIMENTO","ERRO - VERIFICAR"))))</f>
        <v>CUSTEIO</v>
      </c>
      <c r="Z27" s="64">
        <f t="shared" si="1"/>
        <v>29482.400000000001</v>
      </c>
      <c r="AA27" s="44">
        <v>14741.2</v>
      </c>
      <c r="AC27" s="44">
        <v>14741.2</v>
      </c>
    </row>
    <row r="28" spans="1:29" x14ac:dyDescent="0.25">
      <c r="A28" t="s">
        <v>2319</v>
      </c>
      <c r="B28" t="s">
        <v>2200</v>
      </c>
      <c r="C28" t="s">
        <v>2322</v>
      </c>
      <c r="D28" t="s">
        <v>53</v>
      </c>
      <c r="E28" t="s">
        <v>118</v>
      </c>
      <c r="F28" s="51" t="str">
        <f>IFERROR(VLOOKUP(D28,'Tabelas auxiliares'!$A$3:$B$61,2,FALSE),"")</f>
        <v>PROGRAD - PRÓ-REITORIA DE GRADUAÇÃO</v>
      </c>
      <c r="G28" s="51" t="str">
        <f>IFERROR(VLOOKUP($B28,'Tabelas auxiliares'!$A$65:$C$102,2,FALSE),"")</f>
        <v>Administração geral</v>
      </c>
      <c r="H28" s="51" t="str">
        <f>IFERROR(VLOOKUP($B28,'Tabelas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8" t="s">
        <v>237</v>
      </c>
      <c r="J28" t="s">
        <v>238</v>
      </c>
      <c r="K28" t="s">
        <v>239</v>
      </c>
      <c r="L28" t="s">
        <v>240</v>
      </c>
      <c r="M28" t="s">
        <v>241</v>
      </c>
      <c r="N28" t="s">
        <v>223</v>
      </c>
      <c r="O28" t="s">
        <v>224</v>
      </c>
      <c r="P28" t="s">
        <v>225</v>
      </c>
      <c r="Q28" t="s">
        <v>226</v>
      </c>
      <c r="R28" t="s">
        <v>222</v>
      </c>
      <c r="S28" t="s">
        <v>124</v>
      </c>
      <c r="T28" t="s">
        <v>218</v>
      </c>
      <c r="U28" t="s">
        <v>123</v>
      </c>
      <c r="V28" t="s">
        <v>2556</v>
      </c>
      <c r="X28" s="51" t="str">
        <f t="shared" si="0"/>
        <v>3</v>
      </c>
      <c r="Y28" s="51" t="str">
        <f>IF(T28="","",IF(T28&lt;&gt;'Tabelas auxiliares'!$B$236,"FOLHA DE PESSOAL",IF(X28='Tabelas auxiliares'!$A$237,"CUSTEIO",IF(X28='Tabelas auxiliares'!$A$236,"INVESTIMENTO","ERRO - VERIFICAR"))))</f>
        <v>CUSTEIO</v>
      </c>
      <c r="Z28" s="64">
        <f t="shared" si="1"/>
        <v>1000</v>
      </c>
      <c r="AC28" s="44">
        <v>1000</v>
      </c>
    </row>
    <row r="29" spans="1:29" x14ac:dyDescent="0.25">
      <c r="A29" t="s">
        <v>2319</v>
      </c>
      <c r="B29" t="s">
        <v>2200</v>
      </c>
      <c r="C29" t="s">
        <v>2322</v>
      </c>
      <c r="D29" t="s">
        <v>53</v>
      </c>
      <c r="E29" t="s">
        <v>118</v>
      </c>
      <c r="F29" s="51" t="str">
        <f>IFERROR(VLOOKUP(D29,'Tabelas auxiliares'!$A$3:$B$61,2,FALSE),"")</f>
        <v>PROGRAD - PRÓ-REITORIA DE GRADUAÇÃO</v>
      </c>
      <c r="G29" s="51" t="str">
        <f>IFERROR(VLOOKUP($B29,'Tabelas auxiliares'!$A$65:$C$102,2,FALSE),"")</f>
        <v>Administração geral</v>
      </c>
      <c r="H29" s="51" t="str">
        <f>IFERROR(VLOOKUP($B29,'Tabelas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9" t="s">
        <v>237</v>
      </c>
      <c r="J29" t="s">
        <v>242</v>
      </c>
      <c r="K29" t="s">
        <v>243</v>
      </c>
      <c r="L29" t="s">
        <v>240</v>
      </c>
      <c r="M29" t="s">
        <v>244</v>
      </c>
      <c r="N29" t="s">
        <v>223</v>
      </c>
      <c r="O29" t="s">
        <v>224</v>
      </c>
      <c r="P29" t="s">
        <v>225</v>
      </c>
      <c r="Q29" t="s">
        <v>226</v>
      </c>
      <c r="R29" t="s">
        <v>222</v>
      </c>
      <c r="S29" t="s">
        <v>124</v>
      </c>
      <c r="T29" t="s">
        <v>218</v>
      </c>
      <c r="U29" t="s">
        <v>123</v>
      </c>
      <c r="V29" t="s">
        <v>2557</v>
      </c>
      <c r="X29" s="51" t="str">
        <f t="shared" si="0"/>
        <v>3</v>
      </c>
      <c r="Y29" s="51" t="str">
        <f>IF(T29="","",IF(T29&lt;&gt;'Tabelas auxiliares'!$B$236,"FOLHA DE PESSOAL",IF(X29='Tabelas auxiliares'!$A$237,"CUSTEIO",IF(X29='Tabelas auxiliares'!$A$236,"INVESTIMENTO","ERRO - VERIFICAR"))))</f>
        <v>CUSTEIO</v>
      </c>
      <c r="Z29" s="64">
        <f t="shared" si="1"/>
        <v>1000</v>
      </c>
      <c r="AC29" s="44">
        <v>1000</v>
      </c>
    </row>
    <row r="30" spans="1:29" x14ac:dyDescent="0.25">
      <c r="A30" t="s">
        <v>2319</v>
      </c>
      <c r="B30" t="s">
        <v>2200</v>
      </c>
      <c r="C30" t="s">
        <v>2322</v>
      </c>
      <c r="D30" t="s">
        <v>53</v>
      </c>
      <c r="E30" t="s">
        <v>118</v>
      </c>
      <c r="F30" s="51" t="str">
        <f>IFERROR(VLOOKUP(D30,'Tabelas auxiliares'!$A$3:$B$61,2,FALSE),"")</f>
        <v>PROGRAD - PRÓ-REITORIA DE GRADUAÇÃO</v>
      </c>
      <c r="G30" s="51" t="str">
        <f>IFERROR(VLOOKUP($B30,'Tabelas auxiliares'!$A$65:$C$102,2,FALSE),"")</f>
        <v>Administração geral</v>
      </c>
      <c r="H30" s="51" t="str">
        <f>IFERROR(VLOOKUP($B30,'Tabelas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0" t="s">
        <v>140</v>
      </c>
      <c r="J30" t="s">
        <v>238</v>
      </c>
      <c r="K30" t="s">
        <v>245</v>
      </c>
      <c r="L30" t="s">
        <v>240</v>
      </c>
      <c r="M30" t="s">
        <v>241</v>
      </c>
      <c r="N30" t="s">
        <v>223</v>
      </c>
      <c r="O30" t="s">
        <v>224</v>
      </c>
      <c r="P30" t="s">
        <v>225</v>
      </c>
      <c r="Q30" t="s">
        <v>226</v>
      </c>
      <c r="R30" t="s">
        <v>222</v>
      </c>
      <c r="S30" t="s">
        <v>124</v>
      </c>
      <c r="T30" t="s">
        <v>218</v>
      </c>
      <c r="U30" t="s">
        <v>123</v>
      </c>
      <c r="V30" t="s">
        <v>2557</v>
      </c>
      <c r="X30" s="51" t="str">
        <f t="shared" si="0"/>
        <v>3</v>
      </c>
      <c r="Y30" s="51" t="str">
        <f>IF(T30="","",IF(T30&lt;&gt;'Tabelas auxiliares'!$B$236,"FOLHA DE PESSOAL",IF(X30='Tabelas auxiliares'!$A$237,"CUSTEIO",IF(X30='Tabelas auxiliares'!$A$236,"INVESTIMENTO","ERRO - VERIFICAR"))))</f>
        <v>CUSTEIO</v>
      </c>
      <c r="Z30" s="64">
        <f t="shared" si="1"/>
        <v>1000</v>
      </c>
      <c r="AC30" s="44">
        <v>1000</v>
      </c>
    </row>
    <row r="31" spans="1:29" x14ac:dyDescent="0.25">
      <c r="A31" t="s">
        <v>2319</v>
      </c>
      <c r="B31" t="s">
        <v>2200</v>
      </c>
      <c r="C31" t="s">
        <v>2322</v>
      </c>
      <c r="D31" t="s">
        <v>53</v>
      </c>
      <c r="E31" t="s">
        <v>118</v>
      </c>
      <c r="F31" s="51" t="str">
        <f>IFERROR(VLOOKUP(D31,'Tabelas auxiliares'!$A$3:$B$61,2,FALSE),"")</f>
        <v>PROGRAD - PRÓ-REITORIA DE GRADUAÇÃO</v>
      </c>
      <c r="G31" s="51" t="str">
        <f>IFERROR(VLOOKUP($B31,'Tabelas auxiliares'!$A$65:$C$102,2,FALSE),"")</f>
        <v>Administração geral</v>
      </c>
      <c r="H31" s="51" t="str">
        <f>IFERROR(VLOOKUP($B31,'Tabelas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1" t="s">
        <v>140</v>
      </c>
      <c r="J31" t="s">
        <v>242</v>
      </c>
      <c r="K31" t="s">
        <v>246</v>
      </c>
      <c r="L31" t="s">
        <v>240</v>
      </c>
      <c r="M31" t="s">
        <v>244</v>
      </c>
      <c r="N31" t="s">
        <v>223</v>
      </c>
      <c r="O31" t="s">
        <v>224</v>
      </c>
      <c r="P31" t="s">
        <v>225</v>
      </c>
      <c r="Q31" t="s">
        <v>226</v>
      </c>
      <c r="R31" t="s">
        <v>222</v>
      </c>
      <c r="S31" t="s">
        <v>124</v>
      </c>
      <c r="T31" t="s">
        <v>218</v>
      </c>
      <c r="U31" t="s">
        <v>123</v>
      </c>
      <c r="V31" t="s">
        <v>2556</v>
      </c>
      <c r="X31" s="51" t="str">
        <f t="shared" si="0"/>
        <v>3</v>
      </c>
      <c r="Y31" s="51" t="str">
        <f>IF(T31="","",IF(T31&lt;&gt;'Tabelas auxiliares'!$B$236,"FOLHA DE PESSOAL",IF(X31='Tabelas auxiliares'!$A$237,"CUSTEIO",IF(X31='Tabelas auxiliares'!$A$236,"INVESTIMENTO","ERRO - VERIFICAR"))))</f>
        <v>CUSTEIO</v>
      </c>
      <c r="Z31" s="64">
        <f t="shared" si="1"/>
        <v>1000</v>
      </c>
      <c r="AC31" s="44">
        <v>1000</v>
      </c>
    </row>
    <row r="32" spans="1:29" x14ac:dyDescent="0.25">
      <c r="A32" t="s">
        <v>2319</v>
      </c>
      <c r="B32" t="s">
        <v>2200</v>
      </c>
      <c r="C32" t="s">
        <v>2322</v>
      </c>
      <c r="D32" t="s">
        <v>61</v>
      </c>
      <c r="E32" t="s">
        <v>118</v>
      </c>
      <c r="F32" s="51" t="str">
        <f>IFERROR(VLOOKUP(D32,'Tabelas auxiliares'!$A$3:$B$61,2,FALSE),"")</f>
        <v>PROAD - PRÓ-REITORIA DE ADMINISTRAÇÃO</v>
      </c>
      <c r="G32" s="51" t="str">
        <f>IFERROR(VLOOKUP($B32,'Tabelas auxiliares'!$A$65:$C$102,2,FALSE),"")</f>
        <v>Administração geral</v>
      </c>
      <c r="H32" s="51" t="str">
        <f>IFERROR(VLOOKUP($B32,'Tabelas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2" t="s">
        <v>2112</v>
      </c>
      <c r="J32" t="s">
        <v>835</v>
      </c>
      <c r="K32" t="s">
        <v>2129</v>
      </c>
      <c r="L32" t="s">
        <v>2130</v>
      </c>
      <c r="M32" t="s">
        <v>838</v>
      </c>
      <c r="N32" t="s">
        <v>223</v>
      </c>
      <c r="O32" t="s">
        <v>224</v>
      </c>
      <c r="P32" t="s">
        <v>225</v>
      </c>
      <c r="Q32" t="s">
        <v>226</v>
      </c>
      <c r="R32" t="s">
        <v>222</v>
      </c>
      <c r="S32" t="s">
        <v>124</v>
      </c>
      <c r="T32" t="s">
        <v>218</v>
      </c>
      <c r="U32" t="s">
        <v>123</v>
      </c>
      <c r="V32" t="s">
        <v>2558</v>
      </c>
      <c r="X32" s="51" t="str">
        <f t="shared" si="0"/>
        <v>3</v>
      </c>
      <c r="Y32" s="51" t="str">
        <f>IF(T32="","",IF(T32&lt;&gt;'Tabelas auxiliares'!$B$236,"FOLHA DE PESSOAL",IF(X32='Tabelas auxiliares'!$A$237,"CUSTEIO",IF(X32='Tabelas auxiliares'!$A$236,"INVESTIMENTO","ERRO - VERIFICAR"))))</f>
        <v>CUSTEIO</v>
      </c>
      <c r="Z32" s="64">
        <f t="shared" si="1"/>
        <v>24608.720000000001</v>
      </c>
      <c r="AA32" s="44">
        <v>17860.95</v>
      </c>
      <c r="AC32" s="44">
        <v>6747.77</v>
      </c>
    </row>
    <row r="33" spans="1:29" x14ac:dyDescent="0.25">
      <c r="A33" t="s">
        <v>2319</v>
      </c>
      <c r="B33" t="s">
        <v>2200</v>
      </c>
      <c r="C33" t="s">
        <v>2322</v>
      </c>
      <c r="D33" t="s">
        <v>75</v>
      </c>
      <c r="E33" t="s">
        <v>118</v>
      </c>
      <c r="F33" s="51" t="str">
        <f>IFERROR(VLOOKUP(D33,'Tabelas auxiliares'!$A$3:$B$61,2,FALSE),"")</f>
        <v>BIBLIOTECA</v>
      </c>
      <c r="G33" s="51" t="str">
        <f>IFERROR(VLOOKUP($B33,'Tabelas auxiliares'!$A$65:$C$102,2,FALSE),"")</f>
        <v>Administração geral</v>
      </c>
      <c r="H33" s="51" t="str">
        <f>IFERROR(VLOOKUP($B33,'Tabelas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3" t="s">
        <v>2164</v>
      </c>
      <c r="J33" t="s">
        <v>2106</v>
      </c>
      <c r="K33" t="s">
        <v>2180</v>
      </c>
      <c r="L33" t="s">
        <v>2107</v>
      </c>
      <c r="M33" t="s">
        <v>2181</v>
      </c>
      <c r="N33" t="s">
        <v>798</v>
      </c>
      <c r="O33" t="s">
        <v>2182</v>
      </c>
      <c r="P33" t="s">
        <v>2183</v>
      </c>
      <c r="Q33" t="s">
        <v>226</v>
      </c>
      <c r="R33" t="s">
        <v>222</v>
      </c>
      <c r="S33" t="s">
        <v>124</v>
      </c>
      <c r="T33" t="s">
        <v>218</v>
      </c>
      <c r="U33" t="s">
        <v>2559</v>
      </c>
      <c r="V33" t="s">
        <v>2560</v>
      </c>
      <c r="X33" s="51" t="str">
        <f t="shared" si="0"/>
        <v>3</v>
      </c>
      <c r="Y33" s="51" t="str">
        <f>IF(T33="","",IF(T33&lt;&gt;'Tabelas auxiliares'!$B$236,"FOLHA DE PESSOAL",IF(X33='Tabelas auxiliares'!$A$237,"CUSTEIO",IF(X33='Tabelas auxiliares'!$A$236,"INVESTIMENTO","ERRO - VERIFICAR"))))</f>
        <v>CUSTEIO</v>
      </c>
      <c r="Z33" s="64">
        <f t="shared" si="1"/>
        <v>650</v>
      </c>
      <c r="AC33" s="44">
        <v>650</v>
      </c>
    </row>
    <row r="34" spans="1:29" x14ac:dyDescent="0.25">
      <c r="A34" t="s">
        <v>2319</v>
      </c>
      <c r="B34" t="s">
        <v>2200</v>
      </c>
      <c r="C34" t="s">
        <v>2322</v>
      </c>
      <c r="D34" t="s">
        <v>88</v>
      </c>
      <c r="E34" t="s">
        <v>118</v>
      </c>
      <c r="F34" s="51" t="str">
        <f>IFERROR(VLOOKUP(D34,'Tabelas auxiliares'!$A$3:$B$61,2,FALSE),"")</f>
        <v>SUGEPE - SUPERINTENDÊNCIA DE GESTÃO DE PESSOAS</v>
      </c>
      <c r="G34" s="51" t="str">
        <f>IFERROR(VLOOKUP($B34,'Tabelas auxiliares'!$A$65:$C$102,2,FALSE),"")</f>
        <v>Administração geral</v>
      </c>
      <c r="H34" s="51" t="str">
        <f>IFERROR(VLOOKUP($B34,'Tabelas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4" t="s">
        <v>2112</v>
      </c>
      <c r="J34" t="s">
        <v>120</v>
      </c>
      <c r="K34" t="s">
        <v>2131</v>
      </c>
      <c r="L34" t="s">
        <v>121</v>
      </c>
      <c r="M34" t="s">
        <v>2132</v>
      </c>
      <c r="N34" t="s">
        <v>223</v>
      </c>
      <c r="O34" t="s">
        <v>224</v>
      </c>
      <c r="P34" t="s">
        <v>225</v>
      </c>
      <c r="Q34" t="s">
        <v>226</v>
      </c>
      <c r="R34" t="s">
        <v>222</v>
      </c>
      <c r="S34" t="s">
        <v>124</v>
      </c>
      <c r="T34" t="s">
        <v>218</v>
      </c>
      <c r="U34" t="s">
        <v>123</v>
      </c>
      <c r="V34" t="s">
        <v>2561</v>
      </c>
      <c r="X34" s="51" t="str">
        <f t="shared" si="0"/>
        <v>3</v>
      </c>
      <c r="Y34" s="51" t="str">
        <f>IF(T34="","",IF(T34&lt;&gt;'Tabelas auxiliares'!$B$236,"FOLHA DE PESSOAL",IF(X34='Tabelas auxiliares'!$A$237,"CUSTEIO",IF(X34='Tabelas auxiliares'!$A$236,"INVESTIMENTO","ERRO - VERIFICAR"))))</f>
        <v>CUSTEIO</v>
      </c>
      <c r="Z34" s="64">
        <f t="shared" si="1"/>
        <v>321894.5</v>
      </c>
      <c r="AA34" s="44">
        <v>321894.5</v>
      </c>
    </row>
    <row r="35" spans="1:29" x14ac:dyDescent="0.25">
      <c r="A35" t="s">
        <v>2319</v>
      </c>
      <c r="B35" t="s">
        <v>2200</v>
      </c>
      <c r="C35" t="s">
        <v>2322</v>
      </c>
      <c r="D35" t="s">
        <v>90</v>
      </c>
      <c r="E35" t="s">
        <v>118</v>
      </c>
      <c r="F35" s="51" t="str">
        <f>IFERROR(VLOOKUP(D35,'Tabelas auxiliares'!$A$3:$B$61,2,FALSE),"")</f>
        <v>SUGEPE-FOLHA - PASEP + AUX. MORADIA</v>
      </c>
      <c r="G35" s="51" t="str">
        <f>IFERROR(VLOOKUP($B35,'Tabelas auxiliares'!$A$65:$C$102,2,FALSE),"")</f>
        <v>Administração geral</v>
      </c>
      <c r="H35" s="51" t="str">
        <f>IFERROR(VLOOKUP($B35,'Tabelas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5" t="s">
        <v>247</v>
      </c>
      <c r="J35" t="s">
        <v>146</v>
      </c>
      <c r="K35" t="s">
        <v>248</v>
      </c>
      <c r="L35" t="s">
        <v>249</v>
      </c>
      <c r="M35" t="s">
        <v>250</v>
      </c>
      <c r="N35" t="s">
        <v>223</v>
      </c>
      <c r="O35" t="s">
        <v>224</v>
      </c>
      <c r="P35" t="s">
        <v>225</v>
      </c>
      <c r="Q35" t="s">
        <v>226</v>
      </c>
      <c r="R35" t="s">
        <v>222</v>
      </c>
      <c r="S35" t="s">
        <v>124</v>
      </c>
      <c r="T35" t="s">
        <v>218</v>
      </c>
      <c r="U35" t="s">
        <v>123</v>
      </c>
      <c r="V35" t="s">
        <v>2562</v>
      </c>
      <c r="X35" s="51" t="str">
        <f t="shared" si="0"/>
        <v>3</v>
      </c>
      <c r="Y35" s="51" t="str">
        <f>IF(T35="","",IF(T35&lt;&gt;'Tabelas auxiliares'!$B$236,"FOLHA DE PESSOAL",IF(X35='Tabelas auxiliares'!$A$237,"CUSTEIO",IF(X35='Tabelas auxiliares'!$A$236,"INVESTIMENTO","ERRO - VERIFICAR"))))</f>
        <v>CUSTEIO</v>
      </c>
      <c r="Z35" s="64">
        <f t="shared" si="1"/>
        <v>165.84</v>
      </c>
      <c r="AC35" s="44">
        <v>165.84</v>
      </c>
    </row>
    <row r="36" spans="1:29" x14ac:dyDescent="0.25">
      <c r="A36" t="s">
        <v>2319</v>
      </c>
      <c r="B36" t="s">
        <v>2202</v>
      </c>
      <c r="C36" t="s">
        <v>2322</v>
      </c>
      <c r="D36" t="s">
        <v>35</v>
      </c>
      <c r="E36" t="s">
        <v>118</v>
      </c>
      <c r="F36" s="51" t="str">
        <f>IFERROR(VLOOKUP(D36,'Tabelas auxiliares'!$A$3:$B$61,2,FALSE),"")</f>
        <v>PU - PREFEITURA UNIVERSITÁRIA</v>
      </c>
      <c r="G36" s="51" t="str">
        <f>IFERROR(VLOOKUP($B36,'Tabelas auxiliares'!$A$65:$C$102,2,FALSE),"")</f>
        <v>Água / luz / gás (concessionárias)</v>
      </c>
      <c r="H36" s="51" t="str">
        <f>IFERROR(VLOOKUP($B36,'Tabelas auxiliares'!$A$65:$C$102,3,FALSE),"")</f>
        <v>ÁGUA E ESGOTO / ENERGIA ELÉTRICA / GÁS</v>
      </c>
      <c r="I36" t="s">
        <v>137</v>
      </c>
      <c r="J36" t="s">
        <v>251</v>
      </c>
      <c r="K36" t="s">
        <v>252</v>
      </c>
      <c r="L36" t="s">
        <v>253</v>
      </c>
      <c r="M36" t="s">
        <v>254</v>
      </c>
      <c r="N36" t="s">
        <v>223</v>
      </c>
      <c r="O36" t="s">
        <v>224</v>
      </c>
      <c r="P36" t="s">
        <v>225</v>
      </c>
      <c r="Q36" t="s">
        <v>226</v>
      </c>
      <c r="R36" t="s">
        <v>222</v>
      </c>
      <c r="S36" t="s">
        <v>124</v>
      </c>
      <c r="T36" t="s">
        <v>218</v>
      </c>
      <c r="U36" t="s">
        <v>123</v>
      </c>
      <c r="V36" t="s">
        <v>2563</v>
      </c>
      <c r="X36" s="51" t="str">
        <f t="shared" si="0"/>
        <v>3</v>
      </c>
      <c r="Y36" s="51" t="str">
        <f>IF(T36="","",IF(T36&lt;&gt;'Tabelas auxiliares'!$B$236,"FOLHA DE PESSOAL",IF(X36='Tabelas auxiliares'!$A$237,"CUSTEIO",IF(X36='Tabelas auxiliares'!$A$236,"INVESTIMENTO","ERRO - VERIFICAR"))))</f>
        <v>CUSTEIO</v>
      </c>
      <c r="Z36" s="64">
        <f t="shared" si="1"/>
        <v>360000</v>
      </c>
      <c r="AA36" s="44">
        <v>360000</v>
      </c>
    </row>
    <row r="37" spans="1:29" x14ac:dyDescent="0.25">
      <c r="A37" t="s">
        <v>2319</v>
      </c>
      <c r="B37" t="s">
        <v>2202</v>
      </c>
      <c r="C37" t="s">
        <v>2322</v>
      </c>
      <c r="D37" t="s">
        <v>35</v>
      </c>
      <c r="E37" t="s">
        <v>118</v>
      </c>
      <c r="F37" s="51" t="str">
        <f>IFERROR(VLOOKUP(D37,'Tabelas auxiliares'!$A$3:$B$61,2,FALSE),"")</f>
        <v>PU - PREFEITURA UNIVERSITÁRIA</v>
      </c>
      <c r="G37" s="51" t="str">
        <f>IFERROR(VLOOKUP($B37,'Tabelas auxiliares'!$A$65:$C$102,2,FALSE),"")</f>
        <v>Água / luz / gás (concessionárias)</v>
      </c>
      <c r="H37" s="51" t="str">
        <f>IFERROR(VLOOKUP($B37,'Tabelas auxiliares'!$A$65:$C$102,3,FALSE),"")</f>
        <v>ÁGUA E ESGOTO / ENERGIA ELÉTRICA / GÁS</v>
      </c>
      <c r="I37" t="s">
        <v>119</v>
      </c>
      <c r="J37" t="s">
        <v>255</v>
      </c>
      <c r="K37" t="s">
        <v>256</v>
      </c>
      <c r="L37" t="s">
        <v>257</v>
      </c>
      <c r="M37" t="s">
        <v>258</v>
      </c>
      <c r="N37" t="s">
        <v>223</v>
      </c>
      <c r="O37" t="s">
        <v>224</v>
      </c>
      <c r="P37" t="s">
        <v>225</v>
      </c>
      <c r="Q37" t="s">
        <v>226</v>
      </c>
      <c r="R37" t="s">
        <v>222</v>
      </c>
      <c r="S37" t="s">
        <v>124</v>
      </c>
      <c r="T37" t="s">
        <v>218</v>
      </c>
      <c r="U37" t="s">
        <v>123</v>
      </c>
      <c r="V37" t="s">
        <v>2564</v>
      </c>
      <c r="X37" s="51" t="str">
        <f t="shared" si="0"/>
        <v>3</v>
      </c>
      <c r="Y37" s="51" t="str">
        <f>IF(T37="","",IF(T37&lt;&gt;'Tabelas auxiliares'!$B$236,"FOLHA DE PESSOAL",IF(X37='Tabelas auxiliares'!$A$237,"CUSTEIO",IF(X37='Tabelas auxiliares'!$A$236,"INVESTIMENTO","ERRO - VERIFICAR"))))</f>
        <v>CUSTEIO</v>
      </c>
      <c r="Z37" s="64">
        <f t="shared" si="1"/>
        <v>300000</v>
      </c>
      <c r="AA37" s="44">
        <v>300000</v>
      </c>
    </row>
    <row r="38" spans="1:29" x14ac:dyDescent="0.25">
      <c r="A38" t="s">
        <v>2319</v>
      </c>
      <c r="B38" t="s">
        <v>2202</v>
      </c>
      <c r="C38" t="s">
        <v>2322</v>
      </c>
      <c r="D38" t="s">
        <v>35</v>
      </c>
      <c r="E38" t="s">
        <v>118</v>
      </c>
      <c r="F38" s="51" t="str">
        <f>IFERROR(VLOOKUP(D38,'Tabelas auxiliares'!$A$3:$B$61,2,FALSE),"")</f>
        <v>PU - PREFEITURA UNIVERSITÁRIA</v>
      </c>
      <c r="G38" s="51" t="str">
        <f>IFERROR(VLOOKUP($B38,'Tabelas auxiliares'!$A$65:$C$102,2,FALSE),"")</f>
        <v>Água / luz / gás (concessionárias)</v>
      </c>
      <c r="H38" s="51" t="str">
        <f>IFERROR(VLOOKUP($B38,'Tabelas auxiliares'!$A$65:$C$102,3,FALSE),"")</f>
        <v>ÁGUA E ESGOTO / ENERGIA ELÉTRICA / GÁS</v>
      </c>
      <c r="I38" t="s">
        <v>119</v>
      </c>
      <c r="J38" t="s">
        <v>255</v>
      </c>
      <c r="K38" t="s">
        <v>259</v>
      </c>
      <c r="L38" t="s">
        <v>257</v>
      </c>
      <c r="M38" t="s">
        <v>258</v>
      </c>
      <c r="N38" t="s">
        <v>223</v>
      </c>
      <c r="O38" t="s">
        <v>224</v>
      </c>
      <c r="P38" t="s">
        <v>225</v>
      </c>
      <c r="Q38" t="s">
        <v>226</v>
      </c>
      <c r="R38" t="s">
        <v>222</v>
      </c>
      <c r="S38" t="s">
        <v>124</v>
      </c>
      <c r="T38" t="s">
        <v>218</v>
      </c>
      <c r="U38" t="s">
        <v>123</v>
      </c>
      <c r="V38" t="s">
        <v>2565</v>
      </c>
      <c r="X38" s="51" t="str">
        <f t="shared" si="0"/>
        <v>3</v>
      </c>
      <c r="Y38" s="51" t="str">
        <f>IF(T38="","",IF(T38&lt;&gt;'Tabelas auxiliares'!$B$236,"FOLHA DE PESSOAL",IF(X38='Tabelas auxiliares'!$A$237,"CUSTEIO",IF(X38='Tabelas auxiliares'!$A$236,"INVESTIMENTO","ERRO - VERIFICAR"))))</f>
        <v>CUSTEIO</v>
      </c>
      <c r="Z38" s="64">
        <f t="shared" si="1"/>
        <v>324.2</v>
      </c>
      <c r="AA38" s="44">
        <v>324.2</v>
      </c>
    </row>
    <row r="39" spans="1:29" x14ac:dyDescent="0.25">
      <c r="A39" t="s">
        <v>2319</v>
      </c>
      <c r="B39" t="s">
        <v>2202</v>
      </c>
      <c r="C39" t="s">
        <v>2322</v>
      </c>
      <c r="D39" t="s">
        <v>35</v>
      </c>
      <c r="E39" t="s">
        <v>118</v>
      </c>
      <c r="F39" s="51" t="str">
        <f>IFERROR(VLOOKUP(D39,'Tabelas auxiliares'!$A$3:$B$61,2,FALSE),"")</f>
        <v>PU - PREFEITURA UNIVERSITÁRIA</v>
      </c>
      <c r="G39" s="51" t="str">
        <f>IFERROR(VLOOKUP($B39,'Tabelas auxiliares'!$A$65:$C$102,2,FALSE),"")</f>
        <v>Água / luz / gás (concessionárias)</v>
      </c>
      <c r="H39" s="51" t="str">
        <f>IFERROR(VLOOKUP($B39,'Tabelas auxiliares'!$A$65:$C$102,3,FALSE),"")</f>
        <v>ÁGUA E ESGOTO / ENERGIA ELÉTRICA / GÁS</v>
      </c>
      <c r="I39" t="s">
        <v>119</v>
      </c>
      <c r="J39" t="s">
        <v>260</v>
      </c>
      <c r="K39" t="s">
        <v>261</v>
      </c>
      <c r="L39" t="s">
        <v>262</v>
      </c>
      <c r="M39" t="s">
        <v>258</v>
      </c>
      <c r="N39" t="s">
        <v>223</v>
      </c>
      <c r="O39" t="s">
        <v>224</v>
      </c>
      <c r="P39" t="s">
        <v>225</v>
      </c>
      <c r="Q39" t="s">
        <v>226</v>
      </c>
      <c r="R39" t="s">
        <v>222</v>
      </c>
      <c r="S39" t="s">
        <v>124</v>
      </c>
      <c r="T39" t="s">
        <v>218</v>
      </c>
      <c r="U39" t="s">
        <v>123</v>
      </c>
      <c r="V39" t="s">
        <v>2564</v>
      </c>
      <c r="X39" s="51" t="str">
        <f t="shared" si="0"/>
        <v>3</v>
      </c>
      <c r="Y39" s="51" t="str">
        <f>IF(T39="","",IF(T39&lt;&gt;'Tabelas auxiliares'!$B$236,"FOLHA DE PESSOAL",IF(X39='Tabelas auxiliares'!$A$237,"CUSTEIO",IF(X39='Tabelas auxiliares'!$A$236,"INVESTIMENTO","ERRO - VERIFICAR"))))</f>
        <v>CUSTEIO</v>
      </c>
      <c r="Z39" s="64">
        <f t="shared" si="1"/>
        <v>640000</v>
      </c>
      <c r="AA39" s="44">
        <v>387025.28</v>
      </c>
      <c r="AB39" s="44">
        <v>252974.72</v>
      </c>
    </row>
    <row r="40" spans="1:29" x14ac:dyDescent="0.25">
      <c r="A40" t="s">
        <v>2319</v>
      </c>
      <c r="B40" t="s">
        <v>2207</v>
      </c>
      <c r="C40" t="s">
        <v>2320</v>
      </c>
      <c r="D40" t="s">
        <v>21</v>
      </c>
      <c r="E40" t="s">
        <v>118</v>
      </c>
      <c r="F40" s="51" t="str">
        <f>IFERROR(VLOOKUP(D40,'Tabelas auxiliares'!$A$3:$B$61,2,FALSE),"")</f>
        <v>NÚCLEOS ESTRATÉGICOS</v>
      </c>
      <c r="G40" s="51" t="str">
        <f>IFERROR(VLOOKUP($B40,'Tabelas auxiliares'!$A$65:$C$102,2,FALSE),"")</f>
        <v>Assistência - Pesquisa</v>
      </c>
      <c r="H40" s="51" t="str">
        <f>IFERROR(VLOOKUP($B40,'Tabelas auxiliares'!$A$65:$C$102,3,FALSE),"")</f>
        <v>BOLSAS DE INICIACAO CIENTIFICA / BOLSAS PROJETOS DE PESQUISA E/OU EDITAIS LIGADOS A PESQUISA</v>
      </c>
      <c r="I40" t="s">
        <v>2416</v>
      </c>
      <c r="J40" t="s">
        <v>2108</v>
      </c>
      <c r="K40" t="s">
        <v>2437</v>
      </c>
      <c r="L40" t="s">
        <v>899</v>
      </c>
      <c r="M40" t="s">
        <v>222</v>
      </c>
      <c r="N40" t="s">
        <v>231</v>
      </c>
      <c r="O40" t="s">
        <v>232</v>
      </c>
      <c r="P40" t="s">
        <v>233</v>
      </c>
      <c r="Q40" t="s">
        <v>226</v>
      </c>
      <c r="R40" t="s">
        <v>222</v>
      </c>
      <c r="S40" t="s">
        <v>124</v>
      </c>
      <c r="T40" t="s">
        <v>218</v>
      </c>
      <c r="U40" t="s">
        <v>2103</v>
      </c>
      <c r="V40" t="s">
        <v>2553</v>
      </c>
      <c r="X40" s="51" t="str">
        <f t="shared" si="0"/>
        <v>3</v>
      </c>
      <c r="Y40" s="51" t="str">
        <f>IF(T40="","",IF(T40&lt;&gt;'Tabelas auxiliares'!$B$236,"FOLHA DE PESSOAL",IF(X40='Tabelas auxiliares'!$A$237,"CUSTEIO",IF(X40='Tabelas auxiliares'!$A$236,"INVESTIMENTO","ERRO - VERIFICAR"))))</f>
        <v>CUSTEIO</v>
      </c>
      <c r="Z40" s="64">
        <f t="shared" si="1"/>
        <v>45000</v>
      </c>
      <c r="AA40" s="44">
        <v>45000</v>
      </c>
    </row>
    <row r="41" spans="1:29" x14ac:dyDescent="0.25">
      <c r="A41" t="s">
        <v>2319</v>
      </c>
      <c r="B41" t="s">
        <v>2207</v>
      </c>
      <c r="C41" t="s">
        <v>2320</v>
      </c>
      <c r="D41" t="s">
        <v>21</v>
      </c>
      <c r="E41" t="s">
        <v>118</v>
      </c>
      <c r="F41" s="51" t="str">
        <f>IFERROR(VLOOKUP(D41,'Tabelas auxiliares'!$A$3:$B$61,2,FALSE),"")</f>
        <v>NÚCLEOS ESTRATÉGICOS</v>
      </c>
      <c r="G41" s="51" t="str">
        <f>IFERROR(VLOOKUP($B41,'Tabelas auxiliares'!$A$65:$C$102,2,FALSE),"")</f>
        <v>Assistência - Pesquisa</v>
      </c>
      <c r="H41" s="51" t="str">
        <f>IFERROR(VLOOKUP($B41,'Tabelas auxiliares'!$A$65:$C$102,3,FALSE),"")</f>
        <v>BOLSAS DE INICIACAO CIENTIFICA / BOLSAS PROJETOS DE PESQUISA E/OU EDITAIS LIGADOS A PESQUISA</v>
      </c>
      <c r="I41" t="s">
        <v>2409</v>
      </c>
      <c r="J41" t="s">
        <v>2438</v>
      </c>
      <c r="K41" t="s">
        <v>2439</v>
      </c>
      <c r="L41" t="s">
        <v>2440</v>
      </c>
      <c r="M41" t="s">
        <v>222</v>
      </c>
      <c r="N41" t="s">
        <v>231</v>
      </c>
      <c r="O41" t="s">
        <v>232</v>
      </c>
      <c r="P41" t="s">
        <v>233</v>
      </c>
      <c r="Q41" t="s">
        <v>226</v>
      </c>
      <c r="R41" t="s">
        <v>222</v>
      </c>
      <c r="S41" t="s">
        <v>124</v>
      </c>
      <c r="T41" t="s">
        <v>218</v>
      </c>
      <c r="U41" t="s">
        <v>2103</v>
      </c>
      <c r="V41" t="s">
        <v>2553</v>
      </c>
      <c r="X41" s="51" t="str">
        <f t="shared" si="0"/>
        <v>3</v>
      </c>
      <c r="Y41" s="51" t="str">
        <f>IF(T41="","",IF(T41&lt;&gt;'Tabelas auxiliares'!$B$236,"FOLHA DE PESSOAL",IF(X41='Tabelas auxiliares'!$A$237,"CUSTEIO",IF(X41='Tabelas auxiliares'!$A$236,"INVESTIMENTO","ERRO - VERIFICAR"))))</f>
        <v>CUSTEIO</v>
      </c>
      <c r="Z41" s="64">
        <f t="shared" si="1"/>
        <v>20400</v>
      </c>
      <c r="AA41" s="44">
        <v>20400</v>
      </c>
    </row>
    <row r="42" spans="1:29" x14ac:dyDescent="0.25">
      <c r="A42" t="s">
        <v>2319</v>
      </c>
      <c r="B42" t="s">
        <v>2207</v>
      </c>
      <c r="C42" t="s">
        <v>2320</v>
      </c>
      <c r="D42" t="s">
        <v>21</v>
      </c>
      <c r="E42" t="s">
        <v>118</v>
      </c>
      <c r="F42" s="51" t="str">
        <f>IFERROR(VLOOKUP(D42,'Tabelas auxiliares'!$A$3:$B$61,2,FALSE),"")</f>
        <v>NÚCLEOS ESTRATÉGICOS</v>
      </c>
      <c r="G42" s="51" t="str">
        <f>IFERROR(VLOOKUP($B42,'Tabelas auxiliares'!$A$65:$C$102,2,FALSE),"")</f>
        <v>Assistência - Pesquisa</v>
      </c>
      <c r="H42" s="51" t="str">
        <f>IFERROR(VLOOKUP($B42,'Tabelas auxiliares'!$A$65:$C$102,3,FALSE),"")</f>
        <v>BOLSAS DE INICIACAO CIENTIFICA / BOLSAS PROJETOS DE PESQUISA E/OU EDITAIS LIGADOS A PESQUISA</v>
      </c>
      <c r="I42" t="s">
        <v>2409</v>
      </c>
      <c r="J42" t="s">
        <v>2438</v>
      </c>
      <c r="K42" t="s">
        <v>2441</v>
      </c>
      <c r="L42" t="s">
        <v>2440</v>
      </c>
      <c r="M42" t="s">
        <v>222</v>
      </c>
      <c r="N42" t="s">
        <v>223</v>
      </c>
      <c r="O42" t="s">
        <v>224</v>
      </c>
      <c r="P42" t="s">
        <v>225</v>
      </c>
      <c r="Q42" t="s">
        <v>226</v>
      </c>
      <c r="R42" t="s">
        <v>222</v>
      </c>
      <c r="S42" t="s">
        <v>124</v>
      </c>
      <c r="T42" t="s">
        <v>218</v>
      </c>
      <c r="U42" t="s">
        <v>123</v>
      </c>
      <c r="V42" t="s">
        <v>2553</v>
      </c>
      <c r="X42" s="51" t="str">
        <f t="shared" si="0"/>
        <v>3</v>
      </c>
      <c r="Y42" s="51" t="str">
        <f>IF(T42="","",IF(T42&lt;&gt;'Tabelas auxiliares'!$B$236,"FOLHA DE PESSOAL",IF(X42='Tabelas auxiliares'!$A$237,"CUSTEIO",IF(X42='Tabelas auxiliares'!$A$236,"INVESTIMENTO","ERRO - VERIFICAR"))))</f>
        <v>CUSTEIO</v>
      </c>
      <c r="Z42" s="64">
        <f t="shared" si="1"/>
        <v>40800</v>
      </c>
      <c r="AA42" s="44">
        <v>40800</v>
      </c>
    </row>
    <row r="43" spans="1:29" x14ac:dyDescent="0.25">
      <c r="A43" t="s">
        <v>2319</v>
      </c>
      <c r="B43" t="s">
        <v>2209</v>
      </c>
      <c r="C43" t="s">
        <v>2321</v>
      </c>
      <c r="D43" t="s">
        <v>55</v>
      </c>
      <c r="E43" t="s">
        <v>118</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2420</v>
      </c>
      <c r="J43" t="s">
        <v>2110</v>
      </c>
      <c r="K43" t="s">
        <v>2442</v>
      </c>
      <c r="L43" t="s">
        <v>2111</v>
      </c>
      <c r="M43" t="s">
        <v>222</v>
      </c>
      <c r="N43" t="s">
        <v>231</v>
      </c>
      <c r="O43" t="s">
        <v>232</v>
      </c>
      <c r="P43" t="s">
        <v>233</v>
      </c>
      <c r="Q43" t="s">
        <v>226</v>
      </c>
      <c r="R43" t="s">
        <v>222</v>
      </c>
      <c r="S43" t="s">
        <v>124</v>
      </c>
      <c r="T43" t="s">
        <v>218</v>
      </c>
      <c r="U43" t="s">
        <v>2103</v>
      </c>
      <c r="V43" t="s">
        <v>2553</v>
      </c>
      <c r="X43" s="51" t="str">
        <f t="shared" si="0"/>
        <v>3</v>
      </c>
      <c r="Y43" s="51" t="str">
        <f>IF(T43="","",IF(T43&lt;&gt;'Tabelas auxiliares'!$B$236,"FOLHA DE PESSOAL",IF(X43='Tabelas auxiliares'!$A$237,"CUSTEIO",IF(X43='Tabelas auxiliares'!$A$236,"INVESTIMENTO","ERRO - VERIFICAR"))))</f>
        <v>CUSTEIO</v>
      </c>
      <c r="Z43" s="64">
        <f t="shared" si="1"/>
        <v>14000</v>
      </c>
      <c r="AA43" s="44">
        <v>12600</v>
      </c>
      <c r="AB43" s="44">
        <v>1400</v>
      </c>
    </row>
    <row r="44" spans="1:29" x14ac:dyDescent="0.25">
      <c r="A44" t="s">
        <v>2319</v>
      </c>
      <c r="B44" t="s">
        <v>2222</v>
      </c>
      <c r="C44" t="s">
        <v>2322</v>
      </c>
      <c r="D44" t="s">
        <v>75</v>
      </c>
      <c r="E44" t="s">
        <v>118</v>
      </c>
      <c r="F44" s="51" t="str">
        <f>IFERROR(VLOOKUP(D44,'Tabelas auxiliares'!$A$3:$B$61,2,FALSE),"")</f>
        <v>BIBLIOTECA</v>
      </c>
      <c r="G44" s="51" t="str">
        <f>IFERROR(VLOOKUP($B44,'Tabelas auxiliares'!$A$65:$C$102,2,FALSE),"")</f>
        <v>Acervo bibliográfico</v>
      </c>
      <c r="H44" s="51" t="str">
        <f>IFERROR(VLOOKUP($B44,'Tabelas auxiliares'!$A$65:$C$102,3,FALSE),"")</f>
        <v>LIVROS / ASSINATURA DE JORNAIS E REVISTAS / PERIÓDICOS / BASES ACADÊMICAS/ENCADERNAÇÃO E REENCADERNAÇÃO DE LIVROS DO ACERVO</v>
      </c>
      <c r="I44" t="s">
        <v>263</v>
      </c>
      <c r="J44" t="s">
        <v>264</v>
      </c>
      <c r="K44" t="s">
        <v>265</v>
      </c>
      <c r="L44" t="s">
        <v>266</v>
      </c>
      <c r="M44" t="s">
        <v>267</v>
      </c>
      <c r="N44" t="s">
        <v>223</v>
      </c>
      <c r="O44" t="s">
        <v>224</v>
      </c>
      <c r="P44" t="s">
        <v>225</v>
      </c>
      <c r="Q44" t="s">
        <v>226</v>
      </c>
      <c r="R44" t="s">
        <v>222</v>
      </c>
      <c r="S44" t="s">
        <v>124</v>
      </c>
      <c r="T44" t="s">
        <v>218</v>
      </c>
      <c r="U44" t="s">
        <v>123</v>
      </c>
      <c r="V44" t="s">
        <v>2566</v>
      </c>
      <c r="X44" s="51" t="str">
        <f t="shared" si="0"/>
        <v>3</v>
      </c>
      <c r="Y44" s="51" t="str">
        <f>IF(T44="","",IF(T44&lt;&gt;'Tabelas auxiliares'!$B$236,"FOLHA DE PESSOAL",IF(X44='Tabelas auxiliares'!$A$237,"CUSTEIO",IF(X44='Tabelas auxiliares'!$A$236,"INVESTIMENTO","ERRO - VERIFICAR"))))</f>
        <v>CUSTEIO</v>
      </c>
      <c r="Z44" s="64">
        <f t="shared" si="1"/>
        <v>27736</v>
      </c>
      <c r="AA44" s="44">
        <v>27736</v>
      </c>
    </row>
    <row r="45" spans="1:29" x14ac:dyDescent="0.25">
      <c r="A45" t="s">
        <v>2319</v>
      </c>
      <c r="B45" t="s">
        <v>2222</v>
      </c>
      <c r="C45" t="s">
        <v>2322</v>
      </c>
      <c r="D45" t="s">
        <v>75</v>
      </c>
      <c r="E45" t="s">
        <v>118</v>
      </c>
      <c r="F45" s="51" t="str">
        <f>IFERROR(VLOOKUP(D45,'Tabelas auxiliares'!$A$3:$B$61,2,FALSE),"")</f>
        <v>BIBLIOTECA</v>
      </c>
      <c r="G45" s="51" t="str">
        <f>IFERROR(VLOOKUP($B45,'Tabelas auxiliares'!$A$65:$C$102,2,FALSE),"")</f>
        <v>Acervo bibliográfico</v>
      </c>
      <c r="H45" s="51" t="str">
        <f>IFERROR(VLOOKUP($B45,'Tabelas auxiliares'!$A$65:$C$102,3,FALSE),"")</f>
        <v>LIVROS / ASSINATURA DE JORNAIS E REVISTAS / PERIÓDICOS / BASES ACADÊMICAS/ENCADERNAÇÃO E REENCADERNAÇÃO DE LIVROS DO ACERVO</v>
      </c>
      <c r="I45" t="s">
        <v>2775</v>
      </c>
      <c r="J45" t="s">
        <v>2113</v>
      </c>
      <c r="K45" t="s">
        <v>2776</v>
      </c>
      <c r="L45" t="s">
        <v>2777</v>
      </c>
      <c r="M45" t="s">
        <v>2778</v>
      </c>
      <c r="N45" t="s">
        <v>223</v>
      </c>
      <c r="O45" t="s">
        <v>224</v>
      </c>
      <c r="P45" t="s">
        <v>225</v>
      </c>
      <c r="Q45" t="s">
        <v>226</v>
      </c>
      <c r="R45" t="s">
        <v>222</v>
      </c>
      <c r="S45" t="s">
        <v>124</v>
      </c>
      <c r="T45" t="s">
        <v>218</v>
      </c>
      <c r="U45" t="s">
        <v>123</v>
      </c>
      <c r="V45" t="s">
        <v>2656</v>
      </c>
      <c r="X45" s="51" t="str">
        <f t="shared" si="0"/>
        <v>3</v>
      </c>
      <c r="Y45" s="51" t="str">
        <f>IF(T45="","",IF(T45&lt;&gt;'Tabelas auxiliares'!$B$236,"FOLHA DE PESSOAL",IF(X45='Tabelas auxiliares'!$A$237,"CUSTEIO",IF(X45='Tabelas auxiliares'!$A$236,"INVESTIMENTO","ERRO - VERIFICAR"))))</f>
        <v>CUSTEIO</v>
      </c>
      <c r="Z45" s="64">
        <f t="shared" si="1"/>
        <v>672000</v>
      </c>
      <c r="AA45" s="44">
        <v>672000</v>
      </c>
    </row>
    <row r="46" spans="1:29" x14ac:dyDescent="0.25">
      <c r="A46" t="s">
        <v>2319</v>
      </c>
      <c r="B46" t="s">
        <v>2228</v>
      </c>
      <c r="C46" t="s">
        <v>2322</v>
      </c>
      <c r="D46" t="s">
        <v>61</v>
      </c>
      <c r="E46" t="s">
        <v>118</v>
      </c>
      <c r="F46" s="51" t="str">
        <f>IFERROR(VLOOKUP(D46,'Tabelas auxiliares'!$A$3:$B$61,2,FALSE),"")</f>
        <v>PROAD - PRÓ-REITORIA DE ADMINISTRAÇÃO</v>
      </c>
      <c r="G46" s="51" t="str">
        <f>IFERROR(VLOOKUP($B46,'Tabelas auxiliares'!$A$65:$C$102,2,FALSE),"")</f>
        <v>Cursos e concursos</v>
      </c>
      <c r="H46" s="51" t="str">
        <f>IFERROR(VLOOKUP($B46,'Tabelas auxiliares'!$A$65:$C$102,3,FALSE),"")</f>
        <v>FOLHA DE PAGAMENTO (ENCARGOS DE CURSO E CONCURSO)</v>
      </c>
      <c r="I46" t="s">
        <v>137</v>
      </c>
      <c r="J46" t="s">
        <v>268</v>
      </c>
      <c r="K46" t="s">
        <v>269</v>
      </c>
      <c r="L46" t="s">
        <v>270</v>
      </c>
      <c r="M46" t="s">
        <v>271</v>
      </c>
      <c r="N46" t="s">
        <v>223</v>
      </c>
      <c r="O46" t="s">
        <v>224</v>
      </c>
      <c r="P46" t="s">
        <v>225</v>
      </c>
      <c r="Q46" t="s">
        <v>226</v>
      </c>
      <c r="R46" t="s">
        <v>222</v>
      </c>
      <c r="S46" t="s">
        <v>124</v>
      </c>
      <c r="T46" t="s">
        <v>218</v>
      </c>
      <c r="U46" t="s">
        <v>123</v>
      </c>
      <c r="V46" t="s">
        <v>2567</v>
      </c>
      <c r="X46" s="51" t="str">
        <f t="shared" si="0"/>
        <v>3</v>
      </c>
      <c r="Y46" s="51" t="str">
        <f>IF(T46="","",IF(T46&lt;&gt;'Tabelas auxiliares'!$B$236,"FOLHA DE PESSOAL",IF(X46='Tabelas auxiliares'!$A$237,"CUSTEIO",IF(X46='Tabelas auxiliares'!$A$236,"INVESTIMENTO","ERRO - VERIFICAR"))))</f>
        <v>CUSTEIO</v>
      </c>
      <c r="Z46" s="64">
        <f t="shared" si="1"/>
        <v>15000</v>
      </c>
      <c r="AA46" s="44">
        <v>15000</v>
      </c>
    </row>
    <row r="47" spans="1:29" x14ac:dyDescent="0.25">
      <c r="A47" t="s">
        <v>2319</v>
      </c>
      <c r="B47" t="s">
        <v>2228</v>
      </c>
      <c r="C47" t="s">
        <v>2322</v>
      </c>
      <c r="D47" t="s">
        <v>88</v>
      </c>
      <c r="E47" t="s">
        <v>118</v>
      </c>
      <c r="F47" s="51" t="str">
        <f>IFERROR(VLOOKUP(D47,'Tabelas auxiliares'!$A$3:$B$61,2,FALSE),"")</f>
        <v>SUGEPE - SUPERINTENDÊNCIA DE GESTÃO DE PESSOAS</v>
      </c>
      <c r="G47" s="51" t="str">
        <f>IFERROR(VLOOKUP($B47,'Tabelas auxiliares'!$A$65:$C$102,2,FALSE),"")</f>
        <v>Cursos e concursos</v>
      </c>
      <c r="H47" s="51" t="str">
        <f>IFERROR(VLOOKUP($B47,'Tabelas auxiliares'!$A$65:$C$102,3,FALSE),"")</f>
        <v>FOLHA DE PAGAMENTO (ENCARGOS DE CURSO E CONCURSO)</v>
      </c>
      <c r="I47" t="s">
        <v>272</v>
      </c>
      <c r="J47" t="s">
        <v>273</v>
      </c>
      <c r="K47" t="s">
        <v>274</v>
      </c>
      <c r="L47" t="s">
        <v>275</v>
      </c>
      <c r="M47" t="s">
        <v>222</v>
      </c>
      <c r="N47" t="s">
        <v>223</v>
      </c>
      <c r="O47" t="s">
        <v>224</v>
      </c>
      <c r="P47" t="s">
        <v>225</v>
      </c>
      <c r="Q47" t="s">
        <v>226</v>
      </c>
      <c r="R47" t="s">
        <v>222</v>
      </c>
      <c r="S47" t="s">
        <v>124</v>
      </c>
      <c r="T47" t="s">
        <v>218</v>
      </c>
      <c r="U47" t="s">
        <v>123</v>
      </c>
      <c r="V47" t="s">
        <v>2568</v>
      </c>
      <c r="X47" s="51" t="str">
        <f t="shared" si="0"/>
        <v>3</v>
      </c>
      <c r="Y47" s="51" t="str">
        <f>IF(T47="","",IF(T47&lt;&gt;'Tabelas auxiliares'!$B$236,"FOLHA DE PESSOAL",IF(X47='Tabelas auxiliares'!$A$237,"CUSTEIO",IF(X47='Tabelas auxiliares'!$A$236,"INVESTIMENTO","ERRO - VERIFICAR"))))</f>
        <v>CUSTEIO</v>
      </c>
      <c r="Z47" s="64">
        <f t="shared" si="1"/>
        <v>24000</v>
      </c>
      <c r="AA47" s="44">
        <v>24000</v>
      </c>
    </row>
    <row r="48" spans="1:29" x14ac:dyDescent="0.25">
      <c r="A48" t="s">
        <v>2319</v>
      </c>
      <c r="B48" t="s">
        <v>2231</v>
      </c>
      <c r="C48" t="s">
        <v>2322</v>
      </c>
      <c r="D48" t="s">
        <v>35</v>
      </c>
      <c r="E48" t="s">
        <v>118</v>
      </c>
      <c r="F48" s="51" t="str">
        <f>IFERROR(VLOOKUP(D48,'Tabelas auxiliares'!$A$3:$B$61,2,FALSE),"")</f>
        <v>PU - PREFEITURA UNIVERSITÁRIA</v>
      </c>
      <c r="G48" s="51" t="str">
        <f>IFERROR(VLOOKUP($B48,'Tabelas auxiliares'!$A$65:$C$102,2,FALSE),"")</f>
        <v>Equipamentos - Áreas comuns</v>
      </c>
      <c r="H48" s="51" t="str">
        <f>IFERROR(VLOOKUP($B48,'Tabelas auxiliares'!$A$65:$C$102,3,FALSE),"")</f>
        <v>MOBILIÁRIO / LINHA BRANCA / QUADROS DE AVISO / DISPLAYS / VENTILADORES / BEBEDOUROS / EQUIPAMENTO DE SOM / PROJETORES / CORTINAS E PERSIANAS/DRONER</v>
      </c>
      <c r="I48" t="s">
        <v>237</v>
      </c>
      <c r="J48" t="s">
        <v>276</v>
      </c>
      <c r="K48" t="s">
        <v>277</v>
      </c>
      <c r="L48" t="s">
        <v>278</v>
      </c>
      <c r="M48" t="s">
        <v>279</v>
      </c>
      <c r="N48" t="s">
        <v>280</v>
      </c>
      <c r="O48" t="s">
        <v>224</v>
      </c>
      <c r="P48" t="s">
        <v>281</v>
      </c>
      <c r="Q48" t="s">
        <v>226</v>
      </c>
      <c r="R48" t="s">
        <v>222</v>
      </c>
      <c r="S48" t="s">
        <v>124</v>
      </c>
      <c r="T48" t="s">
        <v>218</v>
      </c>
      <c r="U48" t="s">
        <v>135</v>
      </c>
      <c r="V48" t="s">
        <v>2569</v>
      </c>
      <c r="X48" s="51" t="str">
        <f t="shared" si="0"/>
        <v>4</v>
      </c>
      <c r="Y48" s="51" t="str">
        <f>IF(T48="","",IF(T48&lt;&gt;'Tabelas auxiliares'!$B$236,"FOLHA DE PESSOAL",IF(X48='Tabelas auxiliares'!$A$237,"CUSTEIO",IF(X48='Tabelas auxiliares'!$A$236,"INVESTIMENTO","ERRO - VERIFICAR"))))</f>
        <v>INVESTIMENTO</v>
      </c>
      <c r="Z48" s="64">
        <f t="shared" si="1"/>
        <v>6875.24</v>
      </c>
      <c r="AA48" s="44">
        <v>6875.24</v>
      </c>
    </row>
    <row r="49" spans="1:29" x14ac:dyDescent="0.25">
      <c r="A49" t="s">
        <v>2319</v>
      </c>
      <c r="B49" t="s">
        <v>2231</v>
      </c>
      <c r="C49" t="s">
        <v>2322</v>
      </c>
      <c r="D49" t="s">
        <v>202</v>
      </c>
      <c r="E49" t="s">
        <v>118</v>
      </c>
      <c r="F49" s="51" t="str">
        <f>IFERROR(VLOOKUP(D49,'Tabelas auxiliares'!$A$3:$B$61,2,FALSE),"")</f>
        <v>PU - MOBILIÁRIOS * D.U.C</v>
      </c>
      <c r="G49" s="51" t="str">
        <f>IFERROR(VLOOKUP($B49,'Tabelas auxiliares'!$A$65:$C$102,2,FALSE),"")</f>
        <v>Equipamentos - Áreas comuns</v>
      </c>
      <c r="H49" s="51" t="str">
        <f>IFERROR(VLOOKUP($B49,'Tabelas auxiliares'!$A$65:$C$102,3,FALSE),"")</f>
        <v>MOBILIÁRIO / LINHA BRANCA / QUADROS DE AVISO / DISPLAYS / VENTILADORES / BEBEDOUROS / EQUIPAMENTO DE SOM / PROJETORES / CORTINAS E PERSIANAS/DRONER</v>
      </c>
      <c r="I49" t="s">
        <v>282</v>
      </c>
      <c r="J49" t="s">
        <v>283</v>
      </c>
      <c r="K49" t="s">
        <v>284</v>
      </c>
      <c r="L49" t="s">
        <v>285</v>
      </c>
      <c r="M49" t="s">
        <v>286</v>
      </c>
      <c r="N49" t="s">
        <v>280</v>
      </c>
      <c r="O49" t="s">
        <v>224</v>
      </c>
      <c r="P49" t="s">
        <v>281</v>
      </c>
      <c r="Q49" t="s">
        <v>226</v>
      </c>
      <c r="R49" t="s">
        <v>222</v>
      </c>
      <c r="S49" t="s">
        <v>124</v>
      </c>
      <c r="T49" t="s">
        <v>218</v>
      </c>
      <c r="U49" t="s">
        <v>135</v>
      </c>
      <c r="V49" t="s">
        <v>2570</v>
      </c>
      <c r="X49" s="51" t="str">
        <f t="shared" si="0"/>
        <v>4</v>
      </c>
      <c r="Y49" s="51" t="str">
        <f>IF(T49="","",IF(T49&lt;&gt;'Tabelas auxiliares'!$B$236,"FOLHA DE PESSOAL",IF(X49='Tabelas auxiliares'!$A$237,"CUSTEIO",IF(X49='Tabelas auxiliares'!$A$236,"INVESTIMENTO","ERRO - VERIFICAR"))))</f>
        <v>INVESTIMENTO</v>
      </c>
      <c r="Z49" s="64">
        <f t="shared" si="1"/>
        <v>1850</v>
      </c>
      <c r="AC49" s="44">
        <v>1850</v>
      </c>
    </row>
    <row r="50" spans="1:29" x14ac:dyDescent="0.25">
      <c r="A50" t="s">
        <v>2319</v>
      </c>
      <c r="B50" t="s">
        <v>2234</v>
      </c>
      <c r="C50" t="s">
        <v>2322</v>
      </c>
      <c r="D50" t="s">
        <v>15</v>
      </c>
      <c r="E50" t="s">
        <v>118</v>
      </c>
      <c r="F50" s="51" t="str">
        <f>IFERROR(VLOOKUP(D50,'Tabelas auxiliares'!$A$3:$B$61,2,FALSE),"")</f>
        <v>PROPES - PRÓ-REITORIA DE PESQUISA / CEM</v>
      </c>
      <c r="G50" s="51" t="str">
        <f>IFERROR(VLOOKUP($B50,'Tabelas auxiliares'!$A$65:$C$102,2,FALSE),"")</f>
        <v>Equipamentos - Laboratórios</v>
      </c>
      <c r="H50" s="51" t="str">
        <f>IFERROR(VLOOKUP($B50,'Tabelas auxiliares'!$A$65:$C$102,3,FALSE),"")</f>
        <v>AQUISICAO POR IMPORTACAO / EQUIPAMENTOS NOVOS / MANUTENÇÃO DE EQUIPAMENTOS LABORATORIAIS</v>
      </c>
      <c r="I50" t="s">
        <v>2803</v>
      </c>
      <c r="J50" t="s">
        <v>2115</v>
      </c>
      <c r="K50" t="s">
        <v>2804</v>
      </c>
      <c r="L50" t="s">
        <v>2116</v>
      </c>
      <c r="M50" t="s">
        <v>2805</v>
      </c>
      <c r="N50" t="s">
        <v>223</v>
      </c>
      <c r="O50" t="s">
        <v>224</v>
      </c>
      <c r="P50" t="s">
        <v>225</v>
      </c>
      <c r="Q50" t="s">
        <v>226</v>
      </c>
      <c r="R50" t="s">
        <v>222</v>
      </c>
      <c r="S50" t="s">
        <v>227</v>
      </c>
      <c r="T50" t="s">
        <v>218</v>
      </c>
      <c r="U50" t="s">
        <v>123</v>
      </c>
      <c r="V50" t="s">
        <v>2668</v>
      </c>
      <c r="X50" s="51" t="str">
        <f t="shared" si="0"/>
        <v>4</v>
      </c>
      <c r="Y50" s="51" t="str">
        <f>IF(T50="","",IF(T50&lt;&gt;'Tabelas auxiliares'!$B$236,"FOLHA DE PESSOAL",IF(X50='Tabelas auxiliares'!$A$237,"CUSTEIO",IF(X50='Tabelas auxiliares'!$A$236,"INVESTIMENTO","ERRO - VERIFICAR"))))</f>
        <v>INVESTIMENTO</v>
      </c>
      <c r="Z50" s="64">
        <f t="shared" si="1"/>
        <v>194263.24</v>
      </c>
      <c r="AA50" s="44">
        <v>194263.24</v>
      </c>
    </row>
    <row r="51" spans="1:29" x14ac:dyDescent="0.25">
      <c r="A51" t="s">
        <v>2319</v>
      </c>
      <c r="B51" t="s">
        <v>2240</v>
      </c>
      <c r="C51" t="s">
        <v>2322</v>
      </c>
      <c r="D51" t="s">
        <v>90</v>
      </c>
      <c r="E51" t="s">
        <v>118</v>
      </c>
      <c r="F51" s="51" t="str">
        <f>IFERROR(VLOOKUP(D51,'Tabelas auxiliares'!$A$3:$B$61,2,FALSE),"")</f>
        <v>SUGEPE-FOLHA - PASEP + AUX. MORADIA</v>
      </c>
      <c r="G51" s="51" t="str">
        <f>IFERROR(VLOOKUP($B51,'Tabelas auxiliares'!$A$65:$C$102,2,FALSE),"")</f>
        <v>Folha de pagamento - Ativos, Previdência, PASEP</v>
      </c>
      <c r="H51" s="51" t="str">
        <f>IFERROR(VLOOKUP($B51,'Tabelas auxiliares'!$A$65:$C$102,3,FALSE),"")</f>
        <v>FOLHA DE PAGAMENTO / CONTRIBUICAO PARA O PSS / SUBSTITUICOES / INSS PATRONAL / PASEP</v>
      </c>
      <c r="I51" t="s">
        <v>287</v>
      </c>
      <c r="J51" t="s">
        <v>288</v>
      </c>
      <c r="K51" t="s">
        <v>289</v>
      </c>
      <c r="L51" t="s">
        <v>290</v>
      </c>
      <c r="M51" t="s">
        <v>271</v>
      </c>
      <c r="N51" t="s">
        <v>179</v>
      </c>
      <c r="O51" t="s">
        <v>224</v>
      </c>
      <c r="P51" t="s">
        <v>291</v>
      </c>
      <c r="Q51" t="s">
        <v>226</v>
      </c>
      <c r="R51" t="s">
        <v>222</v>
      </c>
      <c r="S51" t="s">
        <v>124</v>
      </c>
      <c r="T51" t="s">
        <v>217</v>
      </c>
      <c r="U51" t="s">
        <v>188</v>
      </c>
      <c r="V51" t="s">
        <v>2571</v>
      </c>
      <c r="X51" s="51" t="str">
        <f t="shared" si="0"/>
        <v>3</v>
      </c>
      <c r="Y51" s="51" t="str">
        <f>IF(T51="","",IF(T51&lt;&gt;'Tabelas auxiliares'!$B$236,"FOLHA DE PESSOAL",IF(X51='Tabelas auxiliares'!$A$237,"CUSTEIO",IF(X51='Tabelas auxiliares'!$A$236,"INVESTIMENTO","ERRO - VERIFICAR"))))</f>
        <v>FOLHA DE PESSOAL</v>
      </c>
      <c r="Z51" s="64">
        <f t="shared" si="1"/>
        <v>133853.23000000001</v>
      </c>
      <c r="AC51" s="44">
        <v>133853.23000000001</v>
      </c>
    </row>
    <row r="52" spans="1:29" x14ac:dyDescent="0.25">
      <c r="A52" t="s">
        <v>2319</v>
      </c>
      <c r="B52" t="s">
        <v>2240</v>
      </c>
      <c r="C52" t="s">
        <v>2322</v>
      </c>
      <c r="D52" t="s">
        <v>90</v>
      </c>
      <c r="E52" t="s">
        <v>118</v>
      </c>
      <c r="F52" s="51" t="str">
        <f>IFERROR(VLOOKUP(D52,'Tabelas auxiliares'!$A$3:$B$61,2,FALSE),"")</f>
        <v>SUGEPE-FOLHA - PASEP + AUX. MORADIA</v>
      </c>
      <c r="G52" s="51" t="str">
        <f>IFERROR(VLOOKUP($B52,'Tabelas auxiliares'!$A$65:$C$102,2,FALSE),"")</f>
        <v>Folha de pagamento - Ativos, Previdência, PASEP</v>
      </c>
      <c r="H52" s="51" t="str">
        <f>IFERROR(VLOOKUP($B52,'Tabelas auxiliares'!$A$65:$C$102,3,FALSE),"")</f>
        <v>FOLHA DE PAGAMENTO / CONTRIBUICAO PARA O PSS / SUBSTITUICOES / INSS PATRONAL / PASEP</v>
      </c>
      <c r="I52" t="s">
        <v>287</v>
      </c>
      <c r="J52" t="s">
        <v>288</v>
      </c>
      <c r="K52" t="s">
        <v>289</v>
      </c>
      <c r="L52" t="s">
        <v>290</v>
      </c>
      <c r="M52" t="s">
        <v>271</v>
      </c>
      <c r="N52" t="s">
        <v>179</v>
      </c>
      <c r="O52" t="s">
        <v>224</v>
      </c>
      <c r="P52" t="s">
        <v>291</v>
      </c>
      <c r="Q52" t="s">
        <v>226</v>
      </c>
      <c r="R52" t="s">
        <v>222</v>
      </c>
      <c r="S52" t="s">
        <v>124</v>
      </c>
      <c r="T52" t="s">
        <v>217</v>
      </c>
      <c r="U52" t="s">
        <v>188</v>
      </c>
      <c r="V52" t="s">
        <v>2572</v>
      </c>
      <c r="X52" s="51" t="str">
        <f t="shared" si="0"/>
        <v>3</v>
      </c>
      <c r="Y52" s="51" t="str">
        <f>IF(T52="","",IF(T52&lt;&gt;'Tabelas auxiliares'!$B$236,"FOLHA DE PESSOAL",IF(X52='Tabelas auxiliares'!$A$237,"CUSTEIO",IF(X52='Tabelas auxiliares'!$A$236,"INVESTIMENTO","ERRO - VERIFICAR"))))</f>
        <v>FOLHA DE PESSOAL</v>
      </c>
      <c r="Z52" s="64">
        <f t="shared" si="1"/>
        <v>6692.66</v>
      </c>
      <c r="AC52" s="44">
        <v>6692.66</v>
      </c>
    </row>
    <row r="53" spans="1:29" x14ac:dyDescent="0.25">
      <c r="A53" t="s">
        <v>2319</v>
      </c>
      <c r="B53" t="s">
        <v>2240</v>
      </c>
      <c r="C53" t="s">
        <v>2322</v>
      </c>
      <c r="D53" t="s">
        <v>90</v>
      </c>
      <c r="E53" t="s">
        <v>118</v>
      </c>
      <c r="F53" s="51" t="str">
        <f>IFERROR(VLOOKUP(D53,'Tabelas auxiliares'!$A$3:$B$61,2,FALSE),"")</f>
        <v>SUGEPE-FOLHA - PASEP + AUX. MORADIA</v>
      </c>
      <c r="G53" s="51" t="str">
        <f>IFERROR(VLOOKUP($B53,'Tabelas auxiliares'!$A$65:$C$102,2,FALSE),"")</f>
        <v>Folha de pagamento - Ativos, Previdência, PASEP</v>
      </c>
      <c r="H53" s="51" t="str">
        <f>IFERROR(VLOOKUP($B53,'Tabelas auxiliares'!$A$65:$C$102,3,FALSE),"")</f>
        <v>FOLHA DE PAGAMENTO / CONTRIBUICAO PARA O PSS / SUBSTITUICOES / INSS PATRONAL / PASEP</v>
      </c>
      <c r="I53" t="s">
        <v>158</v>
      </c>
      <c r="J53" t="s">
        <v>292</v>
      </c>
      <c r="K53" t="s">
        <v>293</v>
      </c>
      <c r="L53" t="s">
        <v>294</v>
      </c>
      <c r="M53" t="s">
        <v>295</v>
      </c>
      <c r="N53" t="s">
        <v>182</v>
      </c>
      <c r="O53" t="s">
        <v>232</v>
      </c>
      <c r="P53" t="s">
        <v>296</v>
      </c>
      <c r="Q53" t="s">
        <v>226</v>
      </c>
      <c r="R53" t="s">
        <v>222</v>
      </c>
      <c r="S53" t="s">
        <v>124</v>
      </c>
      <c r="T53" t="s">
        <v>217</v>
      </c>
      <c r="U53" t="s">
        <v>193</v>
      </c>
      <c r="V53" t="s">
        <v>2573</v>
      </c>
      <c r="X53" s="51" t="str">
        <f t="shared" si="0"/>
        <v>3</v>
      </c>
      <c r="Y53" s="51" t="str">
        <f>IF(T53="","",IF(T53&lt;&gt;'Tabelas auxiliares'!$B$236,"FOLHA DE PESSOAL",IF(X53='Tabelas auxiliares'!$A$237,"CUSTEIO",IF(X53='Tabelas auxiliares'!$A$236,"INVESTIMENTO","ERRO - VERIFICAR"))))</f>
        <v>FOLHA DE PESSOAL</v>
      </c>
      <c r="Z53" s="64">
        <f t="shared" si="1"/>
        <v>1343.99</v>
      </c>
      <c r="AC53" s="44">
        <v>1343.99</v>
      </c>
    </row>
    <row r="54" spans="1:29" x14ac:dyDescent="0.25">
      <c r="A54" t="s">
        <v>2319</v>
      </c>
      <c r="B54" t="s">
        <v>2240</v>
      </c>
      <c r="C54" t="s">
        <v>2322</v>
      </c>
      <c r="D54" t="s">
        <v>90</v>
      </c>
      <c r="E54" t="s">
        <v>118</v>
      </c>
      <c r="F54" s="51" t="str">
        <f>IFERROR(VLOOKUP(D54,'Tabelas auxiliares'!$A$3:$B$61,2,FALSE),"")</f>
        <v>SUGEPE-FOLHA - PASEP + AUX. MORADIA</v>
      </c>
      <c r="G54" s="51" t="str">
        <f>IFERROR(VLOOKUP($B54,'Tabelas auxiliares'!$A$65:$C$102,2,FALSE),"")</f>
        <v>Folha de pagamento - Ativos, Previdência, PASEP</v>
      </c>
      <c r="H54" s="51" t="str">
        <f>IFERROR(VLOOKUP($B54,'Tabelas auxiliares'!$A$65:$C$102,3,FALSE),"")</f>
        <v>FOLHA DE PAGAMENTO / CONTRIBUICAO PARA O PSS / SUBSTITUICOES / INSS PATRONAL / PASEP</v>
      </c>
      <c r="I54" t="s">
        <v>247</v>
      </c>
      <c r="J54" t="s">
        <v>146</v>
      </c>
      <c r="K54" t="s">
        <v>297</v>
      </c>
      <c r="L54" t="s">
        <v>298</v>
      </c>
      <c r="M54" t="s">
        <v>250</v>
      </c>
      <c r="N54" t="s">
        <v>178</v>
      </c>
      <c r="O54" t="s">
        <v>224</v>
      </c>
      <c r="P54" t="s">
        <v>299</v>
      </c>
      <c r="Q54" t="s">
        <v>226</v>
      </c>
      <c r="R54" t="s">
        <v>222</v>
      </c>
      <c r="S54" t="s">
        <v>124</v>
      </c>
      <c r="T54" t="s">
        <v>216</v>
      </c>
      <c r="U54" t="s">
        <v>142</v>
      </c>
      <c r="V54" t="s">
        <v>2574</v>
      </c>
      <c r="X54" s="51" t="str">
        <f t="shared" si="0"/>
        <v>3</v>
      </c>
      <c r="Y54" s="51" t="str">
        <f>IF(T54="","",IF(T54&lt;&gt;'Tabelas auxiliares'!$B$236,"FOLHA DE PESSOAL",IF(X54='Tabelas auxiliares'!$A$237,"CUSTEIO",IF(X54='Tabelas auxiliares'!$A$236,"INVESTIMENTO","ERRO - VERIFICAR"))))</f>
        <v>FOLHA DE PESSOAL</v>
      </c>
      <c r="Z54" s="64">
        <f t="shared" si="1"/>
        <v>2955.88</v>
      </c>
      <c r="AC54" s="44">
        <v>2955.88</v>
      </c>
    </row>
    <row r="55" spans="1:29" x14ac:dyDescent="0.25">
      <c r="A55" t="s">
        <v>2319</v>
      </c>
      <c r="B55" t="s">
        <v>2240</v>
      </c>
      <c r="C55" t="s">
        <v>2322</v>
      </c>
      <c r="D55" t="s">
        <v>90</v>
      </c>
      <c r="E55" t="s">
        <v>118</v>
      </c>
      <c r="F55" s="51" t="str">
        <f>IFERROR(VLOOKUP(D55,'Tabelas auxiliares'!$A$3:$B$61,2,FALSE),"")</f>
        <v>SUGEPE-FOLHA - PASEP + AUX. MORADIA</v>
      </c>
      <c r="G55" s="51" t="str">
        <f>IFERROR(VLOOKUP($B55,'Tabelas auxiliares'!$A$65:$C$102,2,FALSE),"")</f>
        <v>Folha de pagamento - Ativos, Previdência, PASEP</v>
      </c>
      <c r="H55" s="51" t="str">
        <f>IFERROR(VLOOKUP($B55,'Tabelas auxiliares'!$A$65:$C$102,3,FALSE),"")</f>
        <v>FOLHA DE PAGAMENTO / CONTRIBUICAO PARA O PSS / SUBSTITUICOES / INSS PATRONAL / PASEP</v>
      </c>
      <c r="I55" t="s">
        <v>300</v>
      </c>
      <c r="J55" t="s">
        <v>301</v>
      </c>
      <c r="K55" t="s">
        <v>302</v>
      </c>
      <c r="L55" t="s">
        <v>303</v>
      </c>
      <c r="M55" t="s">
        <v>222</v>
      </c>
      <c r="N55" t="s">
        <v>177</v>
      </c>
      <c r="O55" t="s">
        <v>224</v>
      </c>
      <c r="P55" t="s">
        <v>304</v>
      </c>
      <c r="Q55" t="s">
        <v>226</v>
      </c>
      <c r="R55" t="s">
        <v>222</v>
      </c>
      <c r="S55" t="s">
        <v>305</v>
      </c>
      <c r="T55" t="s">
        <v>217</v>
      </c>
      <c r="U55" t="s">
        <v>187</v>
      </c>
      <c r="V55" t="s">
        <v>2575</v>
      </c>
      <c r="X55" s="51" t="str">
        <f t="shared" si="0"/>
        <v>3</v>
      </c>
      <c r="Y55" s="51" t="str">
        <f>IF(T55="","",IF(T55&lt;&gt;'Tabelas auxiliares'!$B$236,"FOLHA DE PESSOAL",IF(X55='Tabelas auxiliares'!$A$237,"CUSTEIO",IF(X55='Tabelas auxiliares'!$A$236,"INVESTIMENTO","ERRO - VERIFICAR"))))</f>
        <v>FOLHA DE PESSOAL</v>
      </c>
      <c r="Z55" s="64">
        <f t="shared" si="1"/>
        <v>361002.13</v>
      </c>
      <c r="AC55" s="44">
        <v>361002.13</v>
      </c>
    </row>
    <row r="56" spans="1:29" x14ac:dyDescent="0.25">
      <c r="A56" t="s">
        <v>2319</v>
      </c>
      <c r="B56" t="s">
        <v>2240</v>
      </c>
      <c r="C56" t="s">
        <v>2322</v>
      </c>
      <c r="D56" t="s">
        <v>90</v>
      </c>
      <c r="E56" t="s">
        <v>118</v>
      </c>
      <c r="F56" s="51" t="str">
        <f>IFERROR(VLOOKUP(D56,'Tabelas auxiliares'!$A$3:$B$61,2,FALSE),"")</f>
        <v>SUGEPE-FOLHA - PASEP + AUX. MORADIA</v>
      </c>
      <c r="G56" s="51" t="str">
        <f>IFERROR(VLOOKUP($B56,'Tabelas auxiliares'!$A$65:$C$102,2,FALSE),"")</f>
        <v>Folha de pagamento - Ativos, Previdência, PASEP</v>
      </c>
      <c r="H56" s="51" t="str">
        <f>IFERROR(VLOOKUP($B56,'Tabelas auxiliares'!$A$65:$C$102,3,FALSE),"")</f>
        <v>FOLHA DE PAGAMENTO / CONTRIBUICAO PARA O PSS / SUBSTITUICOES / INSS PATRONAL / PASEP</v>
      </c>
      <c r="I56" t="s">
        <v>300</v>
      </c>
      <c r="J56" t="s">
        <v>301</v>
      </c>
      <c r="K56" t="s">
        <v>302</v>
      </c>
      <c r="L56" t="s">
        <v>303</v>
      </c>
      <c r="M56" t="s">
        <v>222</v>
      </c>
      <c r="N56" t="s">
        <v>177</v>
      </c>
      <c r="O56" t="s">
        <v>224</v>
      </c>
      <c r="P56" t="s">
        <v>304</v>
      </c>
      <c r="Q56" t="s">
        <v>226</v>
      </c>
      <c r="R56" t="s">
        <v>222</v>
      </c>
      <c r="S56" t="s">
        <v>305</v>
      </c>
      <c r="T56" t="s">
        <v>217</v>
      </c>
      <c r="U56" t="s">
        <v>187</v>
      </c>
      <c r="V56" t="s">
        <v>2576</v>
      </c>
      <c r="X56" s="51" t="str">
        <f t="shared" si="0"/>
        <v>3</v>
      </c>
      <c r="Y56" s="51" t="str">
        <f>IF(T56="","",IF(T56&lt;&gt;'Tabelas auxiliares'!$B$236,"FOLHA DE PESSOAL",IF(X56='Tabelas auxiliares'!$A$237,"CUSTEIO",IF(X56='Tabelas auxiliares'!$A$236,"INVESTIMENTO","ERRO - VERIFICAR"))))</f>
        <v>FOLHA DE PESSOAL</v>
      </c>
      <c r="Z56" s="64">
        <f t="shared" si="1"/>
        <v>7463.45</v>
      </c>
      <c r="AC56" s="44">
        <v>7463.45</v>
      </c>
    </row>
    <row r="57" spans="1:29" x14ac:dyDescent="0.25">
      <c r="A57" t="s">
        <v>2319</v>
      </c>
      <c r="B57" t="s">
        <v>2240</v>
      </c>
      <c r="C57" t="s">
        <v>2322</v>
      </c>
      <c r="D57" t="s">
        <v>90</v>
      </c>
      <c r="E57" t="s">
        <v>118</v>
      </c>
      <c r="F57" s="51" t="str">
        <f>IFERROR(VLOOKUP(D57,'Tabelas auxiliares'!$A$3:$B$61,2,FALSE),"")</f>
        <v>SUGEPE-FOLHA - PASEP + AUX. MORADIA</v>
      </c>
      <c r="G57" s="51" t="str">
        <f>IFERROR(VLOOKUP($B57,'Tabelas auxiliares'!$A$65:$C$102,2,FALSE),"")</f>
        <v>Folha de pagamento - Ativos, Previdência, PASEP</v>
      </c>
      <c r="H57" s="51" t="str">
        <f>IFERROR(VLOOKUP($B57,'Tabelas auxiliares'!$A$65:$C$102,3,FALSE),"")</f>
        <v>FOLHA DE PAGAMENTO / CONTRIBUICAO PARA O PSS / SUBSTITUICOES / INSS PATRONAL / PASEP</v>
      </c>
      <c r="I57" t="s">
        <v>300</v>
      </c>
      <c r="J57" t="s">
        <v>301</v>
      </c>
      <c r="K57" t="s">
        <v>302</v>
      </c>
      <c r="L57" t="s">
        <v>303</v>
      </c>
      <c r="M57" t="s">
        <v>222</v>
      </c>
      <c r="N57" t="s">
        <v>177</v>
      </c>
      <c r="O57" t="s">
        <v>224</v>
      </c>
      <c r="P57" t="s">
        <v>304</v>
      </c>
      <c r="Q57" t="s">
        <v>226</v>
      </c>
      <c r="R57" t="s">
        <v>222</v>
      </c>
      <c r="S57" t="s">
        <v>305</v>
      </c>
      <c r="T57" t="s">
        <v>217</v>
      </c>
      <c r="U57" t="s">
        <v>187</v>
      </c>
      <c r="V57" t="s">
        <v>2577</v>
      </c>
      <c r="X57" s="51" t="str">
        <f t="shared" si="0"/>
        <v>3</v>
      </c>
      <c r="Y57" s="51" t="str">
        <f>IF(T57="","",IF(T57&lt;&gt;'Tabelas auxiliares'!$B$236,"FOLHA DE PESSOAL",IF(X57='Tabelas auxiliares'!$A$237,"CUSTEIO",IF(X57='Tabelas auxiliares'!$A$236,"INVESTIMENTO","ERRO - VERIFICAR"))))</f>
        <v>FOLHA DE PESSOAL</v>
      </c>
      <c r="Z57" s="64">
        <f t="shared" si="1"/>
        <v>252.37</v>
      </c>
      <c r="AC57" s="44">
        <v>252.37</v>
      </c>
    </row>
    <row r="58" spans="1:29" x14ac:dyDescent="0.25">
      <c r="A58" t="s">
        <v>2319</v>
      </c>
      <c r="B58" t="s">
        <v>2240</v>
      </c>
      <c r="C58" t="s">
        <v>2322</v>
      </c>
      <c r="D58" t="s">
        <v>90</v>
      </c>
      <c r="E58" t="s">
        <v>118</v>
      </c>
      <c r="F58" s="51" t="str">
        <f>IFERROR(VLOOKUP(D58,'Tabelas auxiliares'!$A$3:$B$61,2,FALSE),"")</f>
        <v>SUGEPE-FOLHA - PASEP + AUX. MORADIA</v>
      </c>
      <c r="G58" s="51" t="str">
        <f>IFERROR(VLOOKUP($B58,'Tabelas auxiliares'!$A$65:$C$102,2,FALSE),"")</f>
        <v>Folha de pagamento - Ativos, Previdência, PASEP</v>
      </c>
      <c r="H58" s="51" t="str">
        <f>IFERROR(VLOOKUP($B58,'Tabelas auxiliares'!$A$65:$C$102,3,FALSE),"")</f>
        <v>FOLHA DE PAGAMENTO / CONTRIBUICAO PARA O PSS / SUBSTITUICOES / INSS PATRONAL / PASEP</v>
      </c>
      <c r="I58" t="s">
        <v>300</v>
      </c>
      <c r="J58" t="s">
        <v>301</v>
      </c>
      <c r="K58" t="s">
        <v>306</v>
      </c>
      <c r="L58" t="s">
        <v>303</v>
      </c>
      <c r="M58" t="s">
        <v>222</v>
      </c>
      <c r="N58" t="s">
        <v>177</v>
      </c>
      <c r="O58" t="s">
        <v>224</v>
      </c>
      <c r="P58" t="s">
        <v>304</v>
      </c>
      <c r="Q58" t="s">
        <v>226</v>
      </c>
      <c r="R58" t="s">
        <v>222</v>
      </c>
      <c r="S58" t="s">
        <v>305</v>
      </c>
      <c r="T58" t="s">
        <v>217</v>
      </c>
      <c r="U58" t="s">
        <v>187</v>
      </c>
      <c r="V58" t="s">
        <v>2578</v>
      </c>
      <c r="X58" s="51" t="str">
        <f t="shared" si="0"/>
        <v>3</v>
      </c>
      <c r="Y58" s="51" t="str">
        <f>IF(T58="","",IF(T58&lt;&gt;'Tabelas auxiliares'!$B$236,"FOLHA DE PESSOAL",IF(X58='Tabelas auxiliares'!$A$237,"CUSTEIO",IF(X58='Tabelas auxiliares'!$A$236,"INVESTIMENTO","ERRO - VERIFICAR"))))</f>
        <v>FOLHA DE PESSOAL</v>
      </c>
      <c r="Z58" s="64">
        <f t="shared" si="1"/>
        <v>68277.119999999995</v>
      </c>
      <c r="AC58" s="44">
        <v>68277.119999999995</v>
      </c>
    </row>
    <row r="59" spans="1:29" x14ac:dyDescent="0.25">
      <c r="A59" t="s">
        <v>2319</v>
      </c>
      <c r="B59" t="s">
        <v>2240</v>
      </c>
      <c r="C59" t="s">
        <v>2322</v>
      </c>
      <c r="D59" t="s">
        <v>90</v>
      </c>
      <c r="E59" t="s">
        <v>118</v>
      </c>
      <c r="F59" s="51" t="str">
        <f>IFERROR(VLOOKUP(D59,'Tabelas auxiliares'!$A$3:$B$61,2,FALSE),"")</f>
        <v>SUGEPE-FOLHA - PASEP + AUX. MORADIA</v>
      </c>
      <c r="G59" s="51" t="str">
        <f>IFERROR(VLOOKUP($B59,'Tabelas auxiliares'!$A$65:$C$102,2,FALSE),"")</f>
        <v>Folha de pagamento - Ativos, Previdência, PASEP</v>
      </c>
      <c r="H59" s="51" t="str">
        <f>IFERROR(VLOOKUP($B59,'Tabelas auxiliares'!$A$65:$C$102,3,FALSE),"")</f>
        <v>FOLHA DE PAGAMENTO / CONTRIBUICAO PARA O PSS / SUBSTITUICOES / INSS PATRONAL / PASEP</v>
      </c>
      <c r="I59" t="s">
        <v>300</v>
      </c>
      <c r="J59" t="s">
        <v>301</v>
      </c>
      <c r="K59" t="s">
        <v>307</v>
      </c>
      <c r="L59" t="s">
        <v>303</v>
      </c>
      <c r="M59" t="s">
        <v>222</v>
      </c>
      <c r="N59" t="s">
        <v>179</v>
      </c>
      <c r="O59" t="s">
        <v>224</v>
      </c>
      <c r="P59" t="s">
        <v>291</v>
      </c>
      <c r="Q59" t="s">
        <v>226</v>
      </c>
      <c r="R59" t="s">
        <v>222</v>
      </c>
      <c r="S59" t="s">
        <v>124</v>
      </c>
      <c r="T59" t="s">
        <v>217</v>
      </c>
      <c r="U59" t="s">
        <v>188</v>
      </c>
      <c r="V59" t="s">
        <v>2579</v>
      </c>
      <c r="X59" s="51" t="str">
        <f t="shared" si="0"/>
        <v>3</v>
      </c>
      <c r="Y59" s="51" t="str">
        <f>IF(T59="","",IF(T59&lt;&gt;'Tabelas auxiliares'!$B$236,"FOLHA DE PESSOAL",IF(X59='Tabelas auxiliares'!$A$237,"CUSTEIO",IF(X59='Tabelas auxiliares'!$A$236,"INVESTIMENTO","ERRO - VERIFICAR"))))</f>
        <v>FOLHA DE PESSOAL</v>
      </c>
      <c r="Z59" s="64">
        <f t="shared" si="1"/>
        <v>681538.9</v>
      </c>
      <c r="AA59" s="44">
        <v>20100.43</v>
      </c>
      <c r="AC59" s="44">
        <v>661438.47</v>
      </c>
    </row>
    <row r="60" spans="1:29" x14ac:dyDescent="0.25">
      <c r="A60" t="s">
        <v>2319</v>
      </c>
      <c r="B60" t="s">
        <v>2240</v>
      </c>
      <c r="C60" t="s">
        <v>2322</v>
      </c>
      <c r="D60" t="s">
        <v>90</v>
      </c>
      <c r="E60" t="s">
        <v>118</v>
      </c>
      <c r="F60" s="51" t="str">
        <f>IFERROR(VLOOKUP(D60,'Tabelas auxiliares'!$A$3:$B$61,2,FALSE),"")</f>
        <v>SUGEPE-FOLHA - PASEP + AUX. MORADIA</v>
      </c>
      <c r="G60" s="51" t="str">
        <f>IFERROR(VLOOKUP($B60,'Tabelas auxiliares'!$A$65:$C$102,2,FALSE),"")</f>
        <v>Folha de pagamento - Ativos, Previdência, PASEP</v>
      </c>
      <c r="H60" s="51" t="str">
        <f>IFERROR(VLOOKUP($B60,'Tabelas auxiliares'!$A$65:$C$102,3,FALSE),"")</f>
        <v>FOLHA DE PAGAMENTO / CONTRIBUICAO PARA O PSS / SUBSTITUICOES / INSS PATRONAL / PASEP</v>
      </c>
      <c r="I60" t="s">
        <v>300</v>
      </c>
      <c r="J60" t="s">
        <v>301</v>
      </c>
      <c r="K60" t="s">
        <v>307</v>
      </c>
      <c r="L60" t="s">
        <v>303</v>
      </c>
      <c r="M60" t="s">
        <v>222</v>
      </c>
      <c r="N60" t="s">
        <v>179</v>
      </c>
      <c r="O60" t="s">
        <v>224</v>
      </c>
      <c r="P60" t="s">
        <v>291</v>
      </c>
      <c r="Q60" t="s">
        <v>226</v>
      </c>
      <c r="R60" t="s">
        <v>222</v>
      </c>
      <c r="S60" t="s">
        <v>124</v>
      </c>
      <c r="T60" t="s">
        <v>217</v>
      </c>
      <c r="U60" t="s">
        <v>188</v>
      </c>
      <c r="V60" t="s">
        <v>2580</v>
      </c>
      <c r="X60" s="51" t="str">
        <f t="shared" si="0"/>
        <v>3</v>
      </c>
      <c r="Y60" s="51" t="str">
        <f>IF(T60="","",IF(T60&lt;&gt;'Tabelas auxiliares'!$B$236,"FOLHA DE PESSOAL",IF(X60='Tabelas auxiliares'!$A$237,"CUSTEIO",IF(X60='Tabelas auxiliares'!$A$236,"INVESTIMENTO","ERRO - VERIFICAR"))))</f>
        <v>FOLHA DE PESSOAL</v>
      </c>
      <c r="Z60" s="64">
        <f t="shared" si="1"/>
        <v>32855.29</v>
      </c>
      <c r="AA60" s="44">
        <v>1602.7</v>
      </c>
      <c r="AC60" s="44">
        <v>31252.59</v>
      </c>
    </row>
    <row r="61" spans="1:29" x14ac:dyDescent="0.25">
      <c r="A61" t="s">
        <v>2319</v>
      </c>
      <c r="B61" t="s">
        <v>2240</v>
      </c>
      <c r="C61" t="s">
        <v>2322</v>
      </c>
      <c r="D61" t="s">
        <v>90</v>
      </c>
      <c r="E61" t="s">
        <v>118</v>
      </c>
      <c r="F61" s="51" t="str">
        <f>IFERROR(VLOOKUP(D61,'Tabelas auxiliares'!$A$3:$B$61,2,FALSE),"")</f>
        <v>SUGEPE-FOLHA - PASEP + AUX. MORADIA</v>
      </c>
      <c r="G61" s="51" t="str">
        <f>IFERROR(VLOOKUP($B61,'Tabelas auxiliares'!$A$65:$C$102,2,FALSE),"")</f>
        <v>Folha de pagamento - Ativos, Previdência, PASEP</v>
      </c>
      <c r="H61" s="51" t="str">
        <f>IFERROR(VLOOKUP($B61,'Tabelas auxiliares'!$A$65:$C$102,3,FALSE),"")</f>
        <v>FOLHA DE PAGAMENTO / CONTRIBUICAO PARA O PSS / SUBSTITUICOES / INSS PATRONAL / PASEP</v>
      </c>
      <c r="I61" t="s">
        <v>300</v>
      </c>
      <c r="J61" t="s">
        <v>301</v>
      </c>
      <c r="K61" t="s">
        <v>307</v>
      </c>
      <c r="L61" t="s">
        <v>303</v>
      </c>
      <c r="M61" t="s">
        <v>222</v>
      </c>
      <c r="N61" t="s">
        <v>179</v>
      </c>
      <c r="O61" t="s">
        <v>224</v>
      </c>
      <c r="P61" t="s">
        <v>291</v>
      </c>
      <c r="Q61" t="s">
        <v>226</v>
      </c>
      <c r="R61" t="s">
        <v>222</v>
      </c>
      <c r="S61" t="s">
        <v>124</v>
      </c>
      <c r="T61" t="s">
        <v>217</v>
      </c>
      <c r="U61" t="s">
        <v>188</v>
      </c>
      <c r="V61" t="s">
        <v>2581</v>
      </c>
      <c r="X61" s="51" t="str">
        <f t="shared" si="0"/>
        <v>3</v>
      </c>
      <c r="Y61" s="51" t="str">
        <f>IF(T61="","",IF(T61&lt;&gt;'Tabelas auxiliares'!$B$236,"FOLHA DE PESSOAL",IF(X61='Tabelas auxiliares'!$A$237,"CUSTEIO",IF(X61='Tabelas auxiliares'!$A$236,"INVESTIMENTO","ERRO - VERIFICAR"))))</f>
        <v>FOLHA DE PESSOAL</v>
      </c>
      <c r="Z61" s="64">
        <f t="shared" si="1"/>
        <v>14157.15</v>
      </c>
      <c r="AC61" s="44">
        <v>14157.15</v>
      </c>
    </row>
    <row r="62" spans="1:29" x14ac:dyDescent="0.25">
      <c r="A62" t="s">
        <v>2319</v>
      </c>
      <c r="B62" t="s">
        <v>2240</v>
      </c>
      <c r="C62" t="s">
        <v>2322</v>
      </c>
      <c r="D62" t="s">
        <v>90</v>
      </c>
      <c r="E62" t="s">
        <v>118</v>
      </c>
      <c r="F62" s="51" t="str">
        <f>IFERROR(VLOOKUP(D62,'Tabelas auxiliares'!$A$3:$B$61,2,FALSE),"")</f>
        <v>SUGEPE-FOLHA - PASEP + AUX. MORADIA</v>
      </c>
      <c r="G62" s="51" t="str">
        <f>IFERROR(VLOOKUP($B62,'Tabelas auxiliares'!$A$65:$C$102,2,FALSE),"")</f>
        <v>Folha de pagamento - Ativos, Previdência, PASEP</v>
      </c>
      <c r="H62" s="51" t="str">
        <f>IFERROR(VLOOKUP($B62,'Tabelas auxiliares'!$A$65:$C$102,3,FALSE),"")</f>
        <v>FOLHA DE PAGAMENTO / CONTRIBUICAO PARA O PSS / SUBSTITUICOES / INSS PATRONAL / PASEP</v>
      </c>
      <c r="I62" t="s">
        <v>300</v>
      </c>
      <c r="J62" t="s">
        <v>301</v>
      </c>
      <c r="K62" t="s">
        <v>308</v>
      </c>
      <c r="L62" t="s">
        <v>303</v>
      </c>
      <c r="M62" t="s">
        <v>222</v>
      </c>
      <c r="N62" t="s">
        <v>179</v>
      </c>
      <c r="O62" t="s">
        <v>224</v>
      </c>
      <c r="P62" t="s">
        <v>291</v>
      </c>
      <c r="Q62" t="s">
        <v>226</v>
      </c>
      <c r="R62" t="s">
        <v>222</v>
      </c>
      <c r="S62" t="s">
        <v>124</v>
      </c>
      <c r="T62" t="s">
        <v>217</v>
      </c>
      <c r="U62" t="s">
        <v>188</v>
      </c>
      <c r="V62" t="s">
        <v>2582</v>
      </c>
      <c r="X62" s="51" t="str">
        <f t="shared" si="0"/>
        <v>3</v>
      </c>
      <c r="Y62" s="51" t="str">
        <f>IF(T62="","",IF(T62&lt;&gt;'Tabelas auxiliares'!$B$236,"FOLHA DE PESSOAL",IF(X62='Tabelas auxiliares'!$A$237,"CUSTEIO",IF(X62='Tabelas auxiliares'!$A$236,"INVESTIMENTO","ERRO - VERIFICAR"))))</f>
        <v>FOLHA DE PESSOAL</v>
      </c>
      <c r="Z62" s="64">
        <f t="shared" si="1"/>
        <v>8303780.9500000002</v>
      </c>
      <c r="AA62" s="44">
        <v>14638.41</v>
      </c>
      <c r="AC62" s="44">
        <v>8289142.54</v>
      </c>
    </row>
    <row r="63" spans="1:29" x14ac:dyDescent="0.25">
      <c r="A63" t="s">
        <v>2319</v>
      </c>
      <c r="B63" t="s">
        <v>2240</v>
      </c>
      <c r="C63" t="s">
        <v>2322</v>
      </c>
      <c r="D63" t="s">
        <v>90</v>
      </c>
      <c r="E63" t="s">
        <v>118</v>
      </c>
      <c r="F63" s="51" t="str">
        <f>IFERROR(VLOOKUP(D63,'Tabelas auxiliares'!$A$3:$B$61,2,FALSE),"")</f>
        <v>SUGEPE-FOLHA - PASEP + AUX. MORADIA</v>
      </c>
      <c r="G63" s="51" t="str">
        <f>IFERROR(VLOOKUP($B63,'Tabelas auxiliares'!$A$65:$C$102,2,FALSE),"")</f>
        <v>Folha de pagamento - Ativos, Previdência, PASEP</v>
      </c>
      <c r="H63" s="51" t="str">
        <f>IFERROR(VLOOKUP($B63,'Tabelas auxiliares'!$A$65:$C$102,3,FALSE),"")</f>
        <v>FOLHA DE PAGAMENTO / CONTRIBUICAO PARA O PSS / SUBSTITUICOES / INSS PATRONAL / PASEP</v>
      </c>
      <c r="I63" t="s">
        <v>300</v>
      </c>
      <c r="J63" t="s">
        <v>301</v>
      </c>
      <c r="K63" t="s">
        <v>308</v>
      </c>
      <c r="L63" t="s">
        <v>303</v>
      </c>
      <c r="M63" t="s">
        <v>222</v>
      </c>
      <c r="N63" t="s">
        <v>179</v>
      </c>
      <c r="O63" t="s">
        <v>224</v>
      </c>
      <c r="P63" t="s">
        <v>291</v>
      </c>
      <c r="Q63" t="s">
        <v>226</v>
      </c>
      <c r="R63" t="s">
        <v>222</v>
      </c>
      <c r="S63" t="s">
        <v>124</v>
      </c>
      <c r="T63" t="s">
        <v>217</v>
      </c>
      <c r="U63" t="s">
        <v>188</v>
      </c>
      <c r="V63" t="s">
        <v>2583</v>
      </c>
      <c r="X63" s="51" t="str">
        <f t="shared" si="0"/>
        <v>3</v>
      </c>
      <c r="Y63" s="51" t="str">
        <f>IF(T63="","",IF(T63&lt;&gt;'Tabelas auxiliares'!$B$236,"FOLHA DE PESSOAL",IF(X63='Tabelas auxiliares'!$A$237,"CUSTEIO",IF(X63='Tabelas auxiliares'!$A$236,"INVESTIMENTO","ERRO - VERIFICAR"))))</f>
        <v>FOLHA DE PESSOAL</v>
      </c>
      <c r="Z63" s="64">
        <f t="shared" si="1"/>
        <v>1013.7</v>
      </c>
      <c r="AC63" s="44">
        <v>1013.7</v>
      </c>
    </row>
    <row r="64" spans="1:29" x14ac:dyDescent="0.25">
      <c r="A64" t="s">
        <v>2319</v>
      </c>
      <c r="B64" t="s">
        <v>2240</v>
      </c>
      <c r="C64" t="s">
        <v>2322</v>
      </c>
      <c r="D64" t="s">
        <v>90</v>
      </c>
      <c r="E64" t="s">
        <v>118</v>
      </c>
      <c r="F64" s="51" t="str">
        <f>IFERROR(VLOOKUP(D64,'Tabelas auxiliares'!$A$3:$B$61,2,FALSE),"")</f>
        <v>SUGEPE-FOLHA - PASEP + AUX. MORADIA</v>
      </c>
      <c r="G64" s="51" t="str">
        <f>IFERROR(VLOOKUP($B64,'Tabelas auxiliares'!$A$65:$C$102,2,FALSE),"")</f>
        <v>Folha de pagamento - Ativos, Previdência, PASEP</v>
      </c>
      <c r="H64" s="51" t="str">
        <f>IFERROR(VLOOKUP($B64,'Tabelas auxiliares'!$A$65:$C$102,3,FALSE),"")</f>
        <v>FOLHA DE PAGAMENTO / CONTRIBUICAO PARA O PSS / SUBSTITUICOES / INSS PATRONAL / PASEP</v>
      </c>
      <c r="I64" t="s">
        <v>300</v>
      </c>
      <c r="J64" t="s">
        <v>301</v>
      </c>
      <c r="K64" t="s">
        <v>308</v>
      </c>
      <c r="L64" t="s">
        <v>303</v>
      </c>
      <c r="M64" t="s">
        <v>222</v>
      </c>
      <c r="N64" t="s">
        <v>179</v>
      </c>
      <c r="O64" t="s">
        <v>224</v>
      </c>
      <c r="P64" t="s">
        <v>291</v>
      </c>
      <c r="Q64" t="s">
        <v>226</v>
      </c>
      <c r="R64" t="s">
        <v>222</v>
      </c>
      <c r="S64" t="s">
        <v>124</v>
      </c>
      <c r="T64" t="s">
        <v>217</v>
      </c>
      <c r="U64" t="s">
        <v>188</v>
      </c>
      <c r="V64" t="s">
        <v>2584</v>
      </c>
      <c r="X64" s="51" t="str">
        <f t="shared" si="0"/>
        <v>3</v>
      </c>
      <c r="Y64" s="51" t="str">
        <f>IF(T64="","",IF(T64&lt;&gt;'Tabelas auxiliares'!$B$236,"FOLHA DE PESSOAL",IF(X64='Tabelas auxiliares'!$A$237,"CUSTEIO",IF(X64='Tabelas auxiliares'!$A$236,"INVESTIMENTO","ERRO - VERIFICAR"))))</f>
        <v>FOLHA DE PESSOAL</v>
      </c>
      <c r="Z64" s="64">
        <f t="shared" si="1"/>
        <v>582.34</v>
      </c>
      <c r="AC64" s="44">
        <v>582.34</v>
      </c>
    </row>
    <row r="65" spans="1:29" x14ac:dyDescent="0.25">
      <c r="A65" t="s">
        <v>2319</v>
      </c>
      <c r="B65" t="s">
        <v>2240</v>
      </c>
      <c r="C65" t="s">
        <v>2322</v>
      </c>
      <c r="D65" t="s">
        <v>90</v>
      </c>
      <c r="E65" t="s">
        <v>118</v>
      </c>
      <c r="F65" s="51" t="str">
        <f>IFERROR(VLOOKUP(D65,'Tabelas auxiliares'!$A$3:$B$61,2,FALSE),"")</f>
        <v>SUGEPE-FOLHA - PASEP + AUX. MORADIA</v>
      </c>
      <c r="G65" s="51" t="str">
        <f>IFERROR(VLOOKUP($B65,'Tabelas auxiliares'!$A$65:$C$102,2,FALSE),"")</f>
        <v>Folha de pagamento - Ativos, Previdência, PASEP</v>
      </c>
      <c r="H65" s="51" t="str">
        <f>IFERROR(VLOOKUP($B65,'Tabelas auxiliares'!$A$65:$C$102,3,FALSE),"")</f>
        <v>FOLHA DE PAGAMENTO / CONTRIBUICAO PARA O PSS / SUBSTITUICOES / INSS PATRONAL / PASEP</v>
      </c>
      <c r="I65" t="s">
        <v>300</v>
      </c>
      <c r="J65" t="s">
        <v>301</v>
      </c>
      <c r="K65" t="s">
        <v>308</v>
      </c>
      <c r="L65" t="s">
        <v>303</v>
      </c>
      <c r="M65" t="s">
        <v>222</v>
      </c>
      <c r="N65" t="s">
        <v>179</v>
      </c>
      <c r="O65" t="s">
        <v>224</v>
      </c>
      <c r="P65" t="s">
        <v>291</v>
      </c>
      <c r="Q65" t="s">
        <v>226</v>
      </c>
      <c r="R65" t="s">
        <v>222</v>
      </c>
      <c r="S65" t="s">
        <v>124</v>
      </c>
      <c r="T65" t="s">
        <v>217</v>
      </c>
      <c r="U65" t="s">
        <v>188</v>
      </c>
      <c r="V65" t="s">
        <v>2585</v>
      </c>
      <c r="X65" s="51" t="str">
        <f t="shared" si="0"/>
        <v>3</v>
      </c>
      <c r="Y65" s="51" t="str">
        <f>IF(T65="","",IF(T65&lt;&gt;'Tabelas auxiliares'!$B$236,"FOLHA DE PESSOAL",IF(X65='Tabelas auxiliares'!$A$237,"CUSTEIO",IF(X65='Tabelas auxiliares'!$A$236,"INVESTIMENTO","ERRO - VERIFICAR"))))</f>
        <v>FOLHA DE PESSOAL</v>
      </c>
      <c r="Z65" s="64">
        <f t="shared" si="1"/>
        <v>8633.39</v>
      </c>
      <c r="AC65" s="44">
        <v>8633.39</v>
      </c>
    </row>
    <row r="66" spans="1:29" x14ac:dyDescent="0.25">
      <c r="A66" t="s">
        <v>2319</v>
      </c>
      <c r="B66" t="s">
        <v>2240</v>
      </c>
      <c r="C66" t="s">
        <v>2322</v>
      </c>
      <c r="D66" t="s">
        <v>90</v>
      </c>
      <c r="E66" t="s">
        <v>118</v>
      </c>
      <c r="F66" s="51" t="str">
        <f>IFERROR(VLOOKUP(D66,'Tabelas auxiliares'!$A$3:$B$61,2,FALSE),"")</f>
        <v>SUGEPE-FOLHA - PASEP + AUX. MORADIA</v>
      </c>
      <c r="G66" s="51" t="str">
        <f>IFERROR(VLOOKUP($B66,'Tabelas auxiliares'!$A$65:$C$102,2,FALSE),"")</f>
        <v>Folha de pagamento - Ativos, Previdência, PASEP</v>
      </c>
      <c r="H66" s="51" t="str">
        <f>IFERROR(VLOOKUP($B66,'Tabelas auxiliares'!$A$65:$C$102,3,FALSE),"")</f>
        <v>FOLHA DE PAGAMENTO / CONTRIBUICAO PARA O PSS / SUBSTITUICOES / INSS PATRONAL / PASEP</v>
      </c>
      <c r="I66" t="s">
        <v>300</v>
      </c>
      <c r="J66" t="s">
        <v>301</v>
      </c>
      <c r="K66" t="s">
        <v>308</v>
      </c>
      <c r="L66" t="s">
        <v>303</v>
      </c>
      <c r="M66" t="s">
        <v>222</v>
      </c>
      <c r="N66" t="s">
        <v>179</v>
      </c>
      <c r="O66" t="s">
        <v>224</v>
      </c>
      <c r="P66" t="s">
        <v>291</v>
      </c>
      <c r="Q66" t="s">
        <v>226</v>
      </c>
      <c r="R66" t="s">
        <v>222</v>
      </c>
      <c r="S66" t="s">
        <v>124</v>
      </c>
      <c r="T66" t="s">
        <v>217</v>
      </c>
      <c r="U66" t="s">
        <v>188</v>
      </c>
      <c r="V66" t="s">
        <v>2586</v>
      </c>
      <c r="X66" s="51" t="str">
        <f t="shared" si="0"/>
        <v>3</v>
      </c>
      <c r="Y66" s="51" t="str">
        <f>IF(T66="","",IF(T66&lt;&gt;'Tabelas auxiliares'!$B$236,"FOLHA DE PESSOAL",IF(X66='Tabelas auxiliares'!$A$237,"CUSTEIO",IF(X66='Tabelas auxiliares'!$A$236,"INVESTIMENTO","ERRO - VERIFICAR"))))</f>
        <v>FOLHA DE PESSOAL</v>
      </c>
      <c r="Z66" s="64">
        <f t="shared" si="1"/>
        <v>28826.7</v>
      </c>
      <c r="AC66" s="44">
        <v>28826.7</v>
      </c>
    </row>
    <row r="67" spans="1:29" x14ac:dyDescent="0.25">
      <c r="A67" t="s">
        <v>2319</v>
      </c>
      <c r="B67" t="s">
        <v>2240</v>
      </c>
      <c r="C67" t="s">
        <v>2322</v>
      </c>
      <c r="D67" t="s">
        <v>90</v>
      </c>
      <c r="E67" t="s">
        <v>118</v>
      </c>
      <c r="F67" s="51" t="str">
        <f>IFERROR(VLOOKUP(D67,'Tabelas auxiliares'!$A$3:$B$61,2,FALSE),"")</f>
        <v>SUGEPE-FOLHA - PASEP + AUX. MORADIA</v>
      </c>
      <c r="G67" s="51" t="str">
        <f>IFERROR(VLOOKUP($B67,'Tabelas auxiliares'!$A$65:$C$102,2,FALSE),"")</f>
        <v>Folha de pagamento - Ativos, Previdência, PASEP</v>
      </c>
      <c r="H67" s="51" t="str">
        <f>IFERROR(VLOOKUP($B67,'Tabelas auxiliares'!$A$65:$C$102,3,FALSE),"")</f>
        <v>FOLHA DE PAGAMENTO / CONTRIBUICAO PARA O PSS / SUBSTITUICOES / INSS PATRONAL / PASEP</v>
      </c>
      <c r="I67" t="s">
        <v>300</v>
      </c>
      <c r="J67" t="s">
        <v>301</v>
      </c>
      <c r="K67" t="s">
        <v>308</v>
      </c>
      <c r="L67" t="s">
        <v>303</v>
      </c>
      <c r="M67" t="s">
        <v>222</v>
      </c>
      <c r="N67" t="s">
        <v>179</v>
      </c>
      <c r="O67" t="s">
        <v>224</v>
      </c>
      <c r="P67" t="s">
        <v>291</v>
      </c>
      <c r="Q67" t="s">
        <v>226</v>
      </c>
      <c r="R67" t="s">
        <v>222</v>
      </c>
      <c r="S67" t="s">
        <v>124</v>
      </c>
      <c r="T67" t="s">
        <v>217</v>
      </c>
      <c r="U67" t="s">
        <v>188</v>
      </c>
      <c r="V67" t="s">
        <v>2587</v>
      </c>
      <c r="X67" s="51" t="str">
        <f t="shared" si="0"/>
        <v>3</v>
      </c>
      <c r="Y67" s="51" t="str">
        <f>IF(T67="","",IF(T67&lt;&gt;'Tabelas auxiliares'!$B$236,"FOLHA DE PESSOAL",IF(X67='Tabelas auxiliares'!$A$237,"CUSTEIO",IF(X67='Tabelas auxiliares'!$A$236,"INVESTIMENTO","ERRO - VERIFICAR"))))</f>
        <v>FOLHA DE PESSOAL</v>
      </c>
      <c r="Z67" s="64">
        <f t="shared" si="1"/>
        <v>9298.1299999999992</v>
      </c>
      <c r="AA67" s="44">
        <v>1067</v>
      </c>
      <c r="AC67" s="44">
        <v>8231.1299999999992</v>
      </c>
    </row>
    <row r="68" spans="1:29" x14ac:dyDescent="0.25">
      <c r="A68" t="s">
        <v>2319</v>
      </c>
      <c r="B68" t="s">
        <v>2240</v>
      </c>
      <c r="C68" t="s">
        <v>2322</v>
      </c>
      <c r="D68" t="s">
        <v>90</v>
      </c>
      <c r="E68" t="s">
        <v>118</v>
      </c>
      <c r="F68" s="51" t="str">
        <f>IFERROR(VLOOKUP(D68,'Tabelas auxiliares'!$A$3:$B$61,2,FALSE),"")</f>
        <v>SUGEPE-FOLHA - PASEP + AUX. MORADIA</v>
      </c>
      <c r="G68" s="51" t="str">
        <f>IFERROR(VLOOKUP($B68,'Tabelas auxiliares'!$A$65:$C$102,2,FALSE),"")</f>
        <v>Folha de pagamento - Ativos, Previdência, PASEP</v>
      </c>
      <c r="H68" s="51" t="str">
        <f>IFERROR(VLOOKUP($B68,'Tabelas auxiliares'!$A$65:$C$102,3,FALSE),"")</f>
        <v>FOLHA DE PAGAMENTO / CONTRIBUICAO PARA O PSS / SUBSTITUICOES / INSS PATRONAL / PASEP</v>
      </c>
      <c r="I68" t="s">
        <v>300</v>
      </c>
      <c r="J68" t="s">
        <v>301</v>
      </c>
      <c r="K68" t="s">
        <v>308</v>
      </c>
      <c r="L68" t="s">
        <v>303</v>
      </c>
      <c r="M68" t="s">
        <v>222</v>
      </c>
      <c r="N68" t="s">
        <v>179</v>
      </c>
      <c r="O68" t="s">
        <v>224</v>
      </c>
      <c r="P68" t="s">
        <v>291</v>
      </c>
      <c r="Q68" t="s">
        <v>226</v>
      </c>
      <c r="R68" t="s">
        <v>222</v>
      </c>
      <c r="S68" t="s">
        <v>124</v>
      </c>
      <c r="T68" t="s">
        <v>217</v>
      </c>
      <c r="U68" t="s">
        <v>188</v>
      </c>
      <c r="V68" t="s">
        <v>2588</v>
      </c>
      <c r="X68" s="51" t="str">
        <f t="shared" ref="X68:X131" si="2">LEFT(V68,1)</f>
        <v>3</v>
      </c>
      <c r="Y68" s="51" t="str">
        <f>IF(T68="","",IF(T68&lt;&gt;'Tabelas auxiliares'!$B$236,"FOLHA DE PESSOAL",IF(X68='Tabelas auxiliares'!$A$237,"CUSTEIO",IF(X68='Tabelas auxiliares'!$A$236,"INVESTIMENTO","ERRO - VERIFICAR"))))</f>
        <v>FOLHA DE PESSOAL</v>
      </c>
      <c r="Z68" s="64">
        <f t="shared" si="1"/>
        <v>7080566.1600000001</v>
      </c>
      <c r="AA68" s="44">
        <v>643.61</v>
      </c>
      <c r="AC68" s="44">
        <v>7079922.5499999998</v>
      </c>
    </row>
    <row r="69" spans="1:29" x14ac:dyDescent="0.25">
      <c r="A69" t="s">
        <v>2319</v>
      </c>
      <c r="B69" t="s">
        <v>2240</v>
      </c>
      <c r="C69" t="s">
        <v>2322</v>
      </c>
      <c r="D69" t="s">
        <v>90</v>
      </c>
      <c r="E69" t="s">
        <v>118</v>
      </c>
      <c r="F69" s="51" t="str">
        <f>IFERROR(VLOOKUP(D69,'Tabelas auxiliares'!$A$3:$B$61,2,FALSE),"")</f>
        <v>SUGEPE-FOLHA - PASEP + AUX. MORADIA</v>
      </c>
      <c r="G69" s="51" t="str">
        <f>IFERROR(VLOOKUP($B69,'Tabelas auxiliares'!$A$65:$C$102,2,FALSE),"")</f>
        <v>Folha de pagamento - Ativos, Previdência, PASEP</v>
      </c>
      <c r="H69" s="51" t="str">
        <f>IFERROR(VLOOKUP($B69,'Tabelas auxiliares'!$A$65:$C$102,3,FALSE),"")</f>
        <v>FOLHA DE PAGAMENTO / CONTRIBUICAO PARA O PSS / SUBSTITUICOES / INSS PATRONAL / PASEP</v>
      </c>
      <c r="I69" t="s">
        <v>300</v>
      </c>
      <c r="J69" t="s">
        <v>301</v>
      </c>
      <c r="K69" t="s">
        <v>308</v>
      </c>
      <c r="L69" t="s">
        <v>303</v>
      </c>
      <c r="M69" t="s">
        <v>222</v>
      </c>
      <c r="N69" t="s">
        <v>179</v>
      </c>
      <c r="O69" t="s">
        <v>224</v>
      </c>
      <c r="P69" t="s">
        <v>291</v>
      </c>
      <c r="Q69" t="s">
        <v>226</v>
      </c>
      <c r="R69" t="s">
        <v>222</v>
      </c>
      <c r="S69" t="s">
        <v>124</v>
      </c>
      <c r="T69" t="s">
        <v>217</v>
      </c>
      <c r="U69" t="s">
        <v>188</v>
      </c>
      <c r="V69" t="s">
        <v>2589</v>
      </c>
      <c r="X69" s="51" t="str">
        <f t="shared" si="2"/>
        <v>3</v>
      </c>
      <c r="Y69" s="51" t="str">
        <f>IF(T69="","",IF(T69&lt;&gt;'Tabelas auxiliares'!$B$236,"FOLHA DE PESSOAL",IF(X69='Tabelas auxiliares'!$A$237,"CUSTEIO",IF(X69='Tabelas auxiliares'!$A$236,"INVESTIMENTO","ERRO - VERIFICAR"))))</f>
        <v>FOLHA DE PESSOAL</v>
      </c>
      <c r="Z69" s="64">
        <f t="shared" ref="Z69:Z132" si="3">IF(AA69+AB69+AC69&lt;&gt;0,AA69+AB69+AC69,"")</f>
        <v>106740.53</v>
      </c>
      <c r="AA69" s="44">
        <v>3.9</v>
      </c>
      <c r="AC69" s="44">
        <v>106736.63</v>
      </c>
    </row>
    <row r="70" spans="1:29" x14ac:dyDescent="0.25">
      <c r="A70" t="s">
        <v>2319</v>
      </c>
      <c r="B70" t="s">
        <v>2240</v>
      </c>
      <c r="C70" t="s">
        <v>2322</v>
      </c>
      <c r="D70" t="s">
        <v>90</v>
      </c>
      <c r="E70" t="s">
        <v>118</v>
      </c>
      <c r="F70" s="51" t="str">
        <f>IFERROR(VLOOKUP(D70,'Tabelas auxiliares'!$A$3:$B$61,2,FALSE),"")</f>
        <v>SUGEPE-FOLHA - PASEP + AUX. MORADIA</v>
      </c>
      <c r="G70" s="51" t="str">
        <f>IFERROR(VLOOKUP($B70,'Tabelas auxiliares'!$A$65:$C$102,2,FALSE),"")</f>
        <v>Folha de pagamento - Ativos, Previdência, PASEP</v>
      </c>
      <c r="H70" s="51" t="str">
        <f>IFERROR(VLOOKUP($B70,'Tabelas auxiliares'!$A$65:$C$102,3,FALSE),"")</f>
        <v>FOLHA DE PAGAMENTO / CONTRIBUICAO PARA O PSS / SUBSTITUICOES / INSS PATRONAL / PASEP</v>
      </c>
      <c r="I70" t="s">
        <v>300</v>
      </c>
      <c r="J70" t="s">
        <v>301</v>
      </c>
      <c r="K70" t="s">
        <v>308</v>
      </c>
      <c r="L70" t="s">
        <v>303</v>
      </c>
      <c r="M70" t="s">
        <v>222</v>
      </c>
      <c r="N70" t="s">
        <v>179</v>
      </c>
      <c r="O70" t="s">
        <v>224</v>
      </c>
      <c r="P70" t="s">
        <v>291</v>
      </c>
      <c r="Q70" t="s">
        <v>226</v>
      </c>
      <c r="R70" t="s">
        <v>222</v>
      </c>
      <c r="S70" t="s">
        <v>124</v>
      </c>
      <c r="T70" t="s">
        <v>217</v>
      </c>
      <c r="U70" t="s">
        <v>188</v>
      </c>
      <c r="V70" t="s">
        <v>2590</v>
      </c>
      <c r="X70" s="51" t="str">
        <f t="shared" si="2"/>
        <v>3</v>
      </c>
      <c r="Y70" s="51" t="str">
        <f>IF(T70="","",IF(T70&lt;&gt;'Tabelas auxiliares'!$B$236,"FOLHA DE PESSOAL",IF(X70='Tabelas auxiliares'!$A$237,"CUSTEIO",IF(X70='Tabelas auxiliares'!$A$236,"INVESTIMENTO","ERRO - VERIFICAR"))))</f>
        <v>FOLHA DE PESSOAL</v>
      </c>
      <c r="Z70" s="64">
        <f t="shared" si="3"/>
        <v>200469.7</v>
      </c>
      <c r="AC70" s="44">
        <v>200469.7</v>
      </c>
    </row>
    <row r="71" spans="1:29" x14ac:dyDescent="0.25">
      <c r="A71" t="s">
        <v>2319</v>
      </c>
      <c r="B71" t="s">
        <v>2240</v>
      </c>
      <c r="C71" t="s">
        <v>2322</v>
      </c>
      <c r="D71" t="s">
        <v>90</v>
      </c>
      <c r="E71" t="s">
        <v>118</v>
      </c>
      <c r="F71" s="51" t="str">
        <f>IFERROR(VLOOKUP(D71,'Tabelas auxiliares'!$A$3:$B$61,2,FALSE),"")</f>
        <v>SUGEPE-FOLHA - PASEP + AUX. MORADIA</v>
      </c>
      <c r="G71" s="51" t="str">
        <f>IFERROR(VLOOKUP($B71,'Tabelas auxiliares'!$A$65:$C$102,2,FALSE),"")</f>
        <v>Folha de pagamento - Ativos, Previdência, PASEP</v>
      </c>
      <c r="H71" s="51" t="str">
        <f>IFERROR(VLOOKUP($B71,'Tabelas auxiliares'!$A$65:$C$102,3,FALSE),"")</f>
        <v>FOLHA DE PAGAMENTO / CONTRIBUICAO PARA O PSS / SUBSTITUICOES / INSS PATRONAL / PASEP</v>
      </c>
      <c r="I71" t="s">
        <v>300</v>
      </c>
      <c r="J71" t="s">
        <v>301</v>
      </c>
      <c r="K71" t="s">
        <v>308</v>
      </c>
      <c r="L71" t="s">
        <v>303</v>
      </c>
      <c r="M71" t="s">
        <v>222</v>
      </c>
      <c r="N71" t="s">
        <v>179</v>
      </c>
      <c r="O71" t="s">
        <v>224</v>
      </c>
      <c r="P71" t="s">
        <v>291</v>
      </c>
      <c r="Q71" t="s">
        <v>226</v>
      </c>
      <c r="R71" t="s">
        <v>222</v>
      </c>
      <c r="S71" t="s">
        <v>124</v>
      </c>
      <c r="T71" t="s">
        <v>217</v>
      </c>
      <c r="U71" t="s">
        <v>188</v>
      </c>
      <c r="V71" t="s">
        <v>2591</v>
      </c>
      <c r="X71" s="51" t="str">
        <f t="shared" si="2"/>
        <v>3</v>
      </c>
      <c r="Y71" s="51" t="str">
        <f>IF(T71="","",IF(T71&lt;&gt;'Tabelas auxiliares'!$B$236,"FOLHA DE PESSOAL",IF(X71='Tabelas auxiliares'!$A$237,"CUSTEIO",IF(X71='Tabelas auxiliares'!$A$236,"INVESTIMENTO","ERRO - VERIFICAR"))))</f>
        <v>FOLHA DE PESSOAL</v>
      </c>
      <c r="Z71" s="64">
        <f t="shared" si="3"/>
        <v>5060.66</v>
      </c>
      <c r="AC71" s="44">
        <v>5060.66</v>
      </c>
    </row>
    <row r="72" spans="1:29" x14ac:dyDescent="0.25">
      <c r="A72" t="s">
        <v>2319</v>
      </c>
      <c r="B72" t="s">
        <v>2240</v>
      </c>
      <c r="C72" t="s">
        <v>2322</v>
      </c>
      <c r="D72" t="s">
        <v>90</v>
      </c>
      <c r="E72" t="s">
        <v>118</v>
      </c>
      <c r="F72" s="51" t="str">
        <f>IFERROR(VLOOKUP(D72,'Tabelas auxiliares'!$A$3:$B$61,2,FALSE),"")</f>
        <v>SUGEPE-FOLHA - PASEP + AUX. MORADIA</v>
      </c>
      <c r="G72" s="51" t="str">
        <f>IFERROR(VLOOKUP($B72,'Tabelas auxiliares'!$A$65:$C$102,2,FALSE),"")</f>
        <v>Folha de pagamento - Ativos, Previdência, PASEP</v>
      </c>
      <c r="H72" s="51" t="str">
        <f>IFERROR(VLOOKUP($B72,'Tabelas auxiliares'!$A$65:$C$102,3,FALSE),"")</f>
        <v>FOLHA DE PAGAMENTO / CONTRIBUICAO PARA O PSS / SUBSTITUICOES / INSS PATRONAL / PASEP</v>
      </c>
      <c r="I72" t="s">
        <v>300</v>
      </c>
      <c r="J72" t="s">
        <v>301</v>
      </c>
      <c r="K72" t="s">
        <v>308</v>
      </c>
      <c r="L72" t="s">
        <v>303</v>
      </c>
      <c r="M72" t="s">
        <v>222</v>
      </c>
      <c r="N72" t="s">
        <v>179</v>
      </c>
      <c r="O72" t="s">
        <v>224</v>
      </c>
      <c r="P72" t="s">
        <v>291</v>
      </c>
      <c r="Q72" t="s">
        <v>226</v>
      </c>
      <c r="R72" t="s">
        <v>222</v>
      </c>
      <c r="S72" t="s">
        <v>124</v>
      </c>
      <c r="T72" t="s">
        <v>217</v>
      </c>
      <c r="U72" t="s">
        <v>188</v>
      </c>
      <c r="V72" t="s">
        <v>2592</v>
      </c>
      <c r="X72" s="51" t="str">
        <f t="shared" si="2"/>
        <v>3</v>
      </c>
      <c r="Y72" s="51" t="str">
        <f>IF(T72="","",IF(T72&lt;&gt;'Tabelas auxiliares'!$B$236,"FOLHA DE PESSOAL",IF(X72='Tabelas auxiliares'!$A$237,"CUSTEIO",IF(X72='Tabelas auxiliares'!$A$236,"INVESTIMENTO","ERRO - VERIFICAR"))))</f>
        <v>FOLHA DE PESSOAL</v>
      </c>
      <c r="Z72" s="64">
        <f t="shared" si="3"/>
        <v>17039.59</v>
      </c>
      <c r="AA72" s="44">
        <v>545.12</v>
      </c>
      <c r="AC72" s="44">
        <v>16494.47</v>
      </c>
    </row>
    <row r="73" spans="1:29" x14ac:dyDescent="0.25">
      <c r="A73" t="s">
        <v>2319</v>
      </c>
      <c r="B73" t="s">
        <v>2240</v>
      </c>
      <c r="C73" t="s">
        <v>2322</v>
      </c>
      <c r="D73" t="s">
        <v>90</v>
      </c>
      <c r="E73" t="s">
        <v>118</v>
      </c>
      <c r="F73" s="51" t="str">
        <f>IFERROR(VLOOKUP(D73,'Tabelas auxiliares'!$A$3:$B$61,2,FALSE),"")</f>
        <v>SUGEPE-FOLHA - PASEP + AUX. MORADIA</v>
      </c>
      <c r="G73" s="51" t="str">
        <f>IFERROR(VLOOKUP($B73,'Tabelas auxiliares'!$A$65:$C$102,2,FALSE),"")</f>
        <v>Folha de pagamento - Ativos, Previdência, PASEP</v>
      </c>
      <c r="H73" s="51" t="str">
        <f>IFERROR(VLOOKUP($B73,'Tabelas auxiliares'!$A$65:$C$102,3,FALSE),"")</f>
        <v>FOLHA DE PAGAMENTO / CONTRIBUICAO PARA O PSS / SUBSTITUICOES / INSS PATRONAL / PASEP</v>
      </c>
      <c r="I73" t="s">
        <v>300</v>
      </c>
      <c r="J73" t="s">
        <v>301</v>
      </c>
      <c r="K73" t="s">
        <v>308</v>
      </c>
      <c r="L73" t="s">
        <v>303</v>
      </c>
      <c r="M73" t="s">
        <v>222</v>
      </c>
      <c r="N73" t="s">
        <v>179</v>
      </c>
      <c r="O73" t="s">
        <v>224</v>
      </c>
      <c r="P73" t="s">
        <v>291</v>
      </c>
      <c r="Q73" t="s">
        <v>226</v>
      </c>
      <c r="R73" t="s">
        <v>222</v>
      </c>
      <c r="S73" t="s">
        <v>124</v>
      </c>
      <c r="T73" t="s">
        <v>217</v>
      </c>
      <c r="U73" t="s">
        <v>188</v>
      </c>
      <c r="V73" t="s">
        <v>2593</v>
      </c>
      <c r="X73" s="51" t="str">
        <f t="shared" si="2"/>
        <v>3</v>
      </c>
      <c r="Y73" s="51" t="str">
        <f>IF(T73="","",IF(T73&lt;&gt;'Tabelas auxiliares'!$B$236,"FOLHA DE PESSOAL",IF(X73='Tabelas auxiliares'!$A$237,"CUSTEIO",IF(X73='Tabelas auxiliares'!$A$236,"INVESTIMENTO","ERRO - VERIFICAR"))))</f>
        <v>FOLHA DE PESSOAL</v>
      </c>
      <c r="Z73" s="64">
        <f t="shared" si="3"/>
        <v>373875.04</v>
      </c>
      <c r="AC73" s="44">
        <v>373875.04</v>
      </c>
    </row>
    <row r="74" spans="1:29" x14ac:dyDescent="0.25">
      <c r="A74" t="s">
        <v>2319</v>
      </c>
      <c r="B74" t="s">
        <v>2240</v>
      </c>
      <c r="C74" t="s">
        <v>2322</v>
      </c>
      <c r="D74" t="s">
        <v>90</v>
      </c>
      <c r="E74" t="s">
        <v>118</v>
      </c>
      <c r="F74" s="51" t="str">
        <f>IFERROR(VLOOKUP(D74,'Tabelas auxiliares'!$A$3:$B$61,2,FALSE),"")</f>
        <v>SUGEPE-FOLHA - PASEP + AUX. MORADIA</v>
      </c>
      <c r="G74" s="51" t="str">
        <f>IFERROR(VLOOKUP($B74,'Tabelas auxiliares'!$A$65:$C$102,2,FALSE),"")</f>
        <v>Folha de pagamento - Ativos, Previdência, PASEP</v>
      </c>
      <c r="H74" s="51" t="str">
        <f>IFERROR(VLOOKUP($B74,'Tabelas auxiliares'!$A$65:$C$102,3,FALSE),"")</f>
        <v>FOLHA DE PAGAMENTO / CONTRIBUICAO PARA O PSS / SUBSTITUICOES / INSS PATRONAL / PASEP</v>
      </c>
      <c r="I74" t="s">
        <v>300</v>
      </c>
      <c r="J74" t="s">
        <v>301</v>
      </c>
      <c r="K74" t="s">
        <v>308</v>
      </c>
      <c r="L74" t="s">
        <v>303</v>
      </c>
      <c r="M74" t="s">
        <v>222</v>
      </c>
      <c r="N74" t="s">
        <v>179</v>
      </c>
      <c r="O74" t="s">
        <v>224</v>
      </c>
      <c r="P74" t="s">
        <v>291</v>
      </c>
      <c r="Q74" t="s">
        <v>226</v>
      </c>
      <c r="R74" t="s">
        <v>222</v>
      </c>
      <c r="S74" t="s">
        <v>124</v>
      </c>
      <c r="T74" t="s">
        <v>217</v>
      </c>
      <c r="U74" t="s">
        <v>188</v>
      </c>
      <c r="V74" t="s">
        <v>2594</v>
      </c>
      <c r="X74" s="51" t="str">
        <f t="shared" si="2"/>
        <v>3</v>
      </c>
      <c r="Y74" s="51" t="str">
        <f>IF(T74="","",IF(T74&lt;&gt;'Tabelas auxiliares'!$B$236,"FOLHA DE PESSOAL",IF(X74='Tabelas auxiliares'!$A$237,"CUSTEIO",IF(X74='Tabelas auxiliares'!$A$236,"INVESTIMENTO","ERRO - VERIFICAR"))))</f>
        <v>FOLHA DE PESSOAL</v>
      </c>
      <c r="Z74" s="64">
        <f t="shared" si="3"/>
        <v>647566.58000000007</v>
      </c>
      <c r="AA74" s="44">
        <v>198568.94</v>
      </c>
      <c r="AC74" s="44">
        <v>448997.64</v>
      </c>
    </row>
    <row r="75" spans="1:29" x14ac:dyDescent="0.25">
      <c r="A75" t="s">
        <v>2319</v>
      </c>
      <c r="B75" t="s">
        <v>2240</v>
      </c>
      <c r="C75" t="s">
        <v>2322</v>
      </c>
      <c r="D75" t="s">
        <v>90</v>
      </c>
      <c r="E75" t="s">
        <v>118</v>
      </c>
      <c r="F75" s="51" t="str">
        <f>IFERROR(VLOOKUP(D75,'Tabelas auxiliares'!$A$3:$B$61,2,FALSE),"")</f>
        <v>SUGEPE-FOLHA - PASEP + AUX. MORADIA</v>
      </c>
      <c r="G75" s="51" t="str">
        <f>IFERROR(VLOOKUP($B75,'Tabelas auxiliares'!$A$65:$C$102,2,FALSE),"")</f>
        <v>Folha de pagamento - Ativos, Previdência, PASEP</v>
      </c>
      <c r="H75" s="51" t="str">
        <f>IFERROR(VLOOKUP($B75,'Tabelas auxiliares'!$A$65:$C$102,3,FALSE),"")</f>
        <v>FOLHA DE PAGAMENTO / CONTRIBUICAO PARA O PSS / SUBSTITUICOES / INSS PATRONAL / PASEP</v>
      </c>
      <c r="I75" t="s">
        <v>300</v>
      </c>
      <c r="J75" t="s">
        <v>301</v>
      </c>
      <c r="K75" t="s">
        <v>308</v>
      </c>
      <c r="L75" t="s">
        <v>303</v>
      </c>
      <c r="M75" t="s">
        <v>222</v>
      </c>
      <c r="N75" t="s">
        <v>179</v>
      </c>
      <c r="O75" t="s">
        <v>224</v>
      </c>
      <c r="P75" t="s">
        <v>291</v>
      </c>
      <c r="Q75" t="s">
        <v>226</v>
      </c>
      <c r="R75" t="s">
        <v>222</v>
      </c>
      <c r="S75" t="s">
        <v>124</v>
      </c>
      <c r="T75" t="s">
        <v>217</v>
      </c>
      <c r="U75" t="s">
        <v>188</v>
      </c>
      <c r="V75" t="s">
        <v>2595</v>
      </c>
      <c r="X75" s="51" t="str">
        <f t="shared" si="2"/>
        <v>3</v>
      </c>
      <c r="Y75" s="51" t="str">
        <f>IF(T75="","",IF(T75&lt;&gt;'Tabelas auxiliares'!$B$236,"FOLHA DE PESSOAL",IF(X75='Tabelas auxiliares'!$A$237,"CUSTEIO",IF(X75='Tabelas auxiliares'!$A$236,"INVESTIMENTO","ERRO - VERIFICAR"))))</f>
        <v>FOLHA DE PESSOAL</v>
      </c>
      <c r="Z75" s="64">
        <f t="shared" si="3"/>
        <v>42429.399999999994</v>
      </c>
      <c r="AA75" s="44">
        <v>21963.67</v>
      </c>
      <c r="AC75" s="44">
        <v>20465.73</v>
      </c>
    </row>
    <row r="76" spans="1:29" x14ac:dyDescent="0.25">
      <c r="A76" t="s">
        <v>2319</v>
      </c>
      <c r="B76" t="s">
        <v>2240</v>
      </c>
      <c r="C76" t="s">
        <v>2322</v>
      </c>
      <c r="D76" t="s">
        <v>90</v>
      </c>
      <c r="E76" t="s">
        <v>118</v>
      </c>
      <c r="F76" s="51" t="str">
        <f>IFERROR(VLOOKUP(D76,'Tabelas auxiliares'!$A$3:$B$61,2,FALSE),"")</f>
        <v>SUGEPE-FOLHA - PASEP + AUX. MORADIA</v>
      </c>
      <c r="G76" s="51" t="str">
        <f>IFERROR(VLOOKUP($B76,'Tabelas auxiliares'!$A$65:$C$102,2,FALSE),"")</f>
        <v>Folha de pagamento - Ativos, Previdência, PASEP</v>
      </c>
      <c r="H76" s="51" t="str">
        <f>IFERROR(VLOOKUP($B76,'Tabelas auxiliares'!$A$65:$C$102,3,FALSE),"")</f>
        <v>FOLHA DE PAGAMENTO / CONTRIBUICAO PARA O PSS / SUBSTITUICOES / INSS PATRONAL / PASEP</v>
      </c>
      <c r="I76" t="s">
        <v>300</v>
      </c>
      <c r="J76" t="s">
        <v>301</v>
      </c>
      <c r="K76" t="s">
        <v>309</v>
      </c>
      <c r="L76" t="s">
        <v>303</v>
      </c>
      <c r="M76" t="s">
        <v>222</v>
      </c>
      <c r="N76" t="s">
        <v>179</v>
      </c>
      <c r="O76" t="s">
        <v>224</v>
      </c>
      <c r="P76" t="s">
        <v>291</v>
      </c>
      <c r="Q76" t="s">
        <v>226</v>
      </c>
      <c r="R76" t="s">
        <v>222</v>
      </c>
      <c r="S76" t="s">
        <v>124</v>
      </c>
      <c r="T76" t="s">
        <v>217</v>
      </c>
      <c r="U76" t="s">
        <v>188</v>
      </c>
      <c r="V76" t="s">
        <v>2596</v>
      </c>
      <c r="X76" s="51" t="str">
        <f t="shared" si="2"/>
        <v>3</v>
      </c>
      <c r="Y76" s="51" t="str">
        <f>IF(T76="","",IF(T76&lt;&gt;'Tabelas auxiliares'!$B$236,"FOLHA DE PESSOAL",IF(X76='Tabelas auxiliares'!$A$237,"CUSTEIO",IF(X76='Tabelas auxiliares'!$A$236,"INVESTIMENTO","ERRO - VERIFICAR"))))</f>
        <v>FOLHA DE PESSOAL</v>
      </c>
      <c r="Z76" s="64">
        <f t="shared" si="3"/>
        <v>40808.480000000003</v>
      </c>
      <c r="AC76" s="44">
        <v>40808.480000000003</v>
      </c>
    </row>
    <row r="77" spans="1:29" x14ac:dyDescent="0.25">
      <c r="A77" t="s">
        <v>2319</v>
      </c>
      <c r="B77" t="s">
        <v>2240</v>
      </c>
      <c r="C77" t="s">
        <v>2322</v>
      </c>
      <c r="D77" t="s">
        <v>90</v>
      </c>
      <c r="E77" t="s">
        <v>118</v>
      </c>
      <c r="F77" s="51" t="str">
        <f>IFERROR(VLOOKUP(D77,'Tabelas auxiliares'!$A$3:$B$61,2,FALSE),"")</f>
        <v>SUGEPE-FOLHA - PASEP + AUX. MORADIA</v>
      </c>
      <c r="G77" s="51" t="str">
        <f>IFERROR(VLOOKUP($B77,'Tabelas auxiliares'!$A$65:$C$102,2,FALSE),"")</f>
        <v>Folha de pagamento - Ativos, Previdência, PASEP</v>
      </c>
      <c r="H77" s="51" t="str">
        <f>IFERROR(VLOOKUP($B77,'Tabelas auxiliares'!$A$65:$C$102,3,FALSE),"")</f>
        <v>FOLHA DE PAGAMENTO / CONTRIBUICAO PARA O PSS / SUBSTITUICOES / INSS PATRONAL / PASEP</v>
      </c>
      <c r="I77" t="s">
        <v>300</v>
      </c>
      <c r="J77" t="s">
        <v>301</v>
      </c>
      <c r="K77" t="s">
        <v>310</v>
      </c>
      <c r="L77" t="s">
        <v>303</v>
      </c>
      <c r="M77" t="s">
        <v>222</v>
      </c>
      <c r="N77" t="s">
        <v>179</v>
      </c>
      <c r="O77" t="s">
        <v>224</v>
      </c>
      <c r="P77" t="s">
        <v>291</v>
      </c>
      <c r="Q77" t="s">
        <v>226</v>
      </c>
      <c r="R77" t="s">
        <v>222</v>
      </c>
      <c r="S77" t="s">
        <v>124</v>
      </c>
      <c r="T77" t="s">
        <v>217</v>
      </c>
      <c r="U77" t="s">
        <v>188</v>
      </c>
      <c r="V77" t="s">
        <v>2597</v>
      </c>
      <c r="X77" s="51" t="str">
        <f t="shared" si="2"/>
        <v>3</v>
      </c>
      <c r="Y77" s="51" t="str">
        <f>IF(T77="","",IF(T77&lt;&gt;'Tabelas auxiliares'!$B$236,"FOLHA DE PESSOAL",IF(X77='Tabelas auxiliares'!$A$237,"CUSTEIO",IF(X77='Tabelas auxiliares'!$A$236,"INVESTIMENTO","ERRO - VERIFICAR"))))</f>
        <v>FOLHA DE PESSOAL</v>
      </c>
      <c r="Z77" s="64">
        <f t="shared" si="3"/>
        <v>13815.06</v>
      </c>
      <c r="AA77" s="44">
        <v>219.75</v>
      </c>
      <c r="AC77" s="44">
        <v>13595.31</v>
      </c>
    </row>
    <row r="78" spans="1:29" x14ac:dyDescent="0.25">
      <c r="A78" t="s">
        <v>2319</v>
      </c>
      <c r="B78" t="s">
        <v>2240</v>
      </c>
      <c r="C78" t="s">
        <v>2322</v>
      </c>
      <c r="D78" t="s">
        <v>90</v>
      </c>
      <c r="E78" t="s">
        <v>118</v>
      </c>
      <c r="F78" s="51" t="str">
        <f>IFERROR(VLOOKUP(D78,'Tabelas auxiliares'!$A$3:$B$61,2,FALSE),"")</f>
        <v>SUGEPE-FOLHA - PASEP + AUX. MORADIA</v>
      </c>
      <c r="G78" s="51" t="str">
        <f>IFERROR(VLOOKUP($B78,'Tabelas auxiliares'!$A$65:$C$102,2,FALSE),"")</f>
        <v>Folha de pagamento - Ativos, Previdência, PASEP</v>
      </c>
      <c r="H78" s="51" t="str">
        <f>IFERROR(VLOOKUP($B78,'Tabelas auxiliares'!$A$65:$C$102,3,FALSE),"")</f>
        <v>FOLHA DE PAGAMENTO / CONTRIBUICAO PARA O PSS / SUBSTITUICOES / INSS PATRONAL / PASEP</v>
      </c>
      <c r="I78" t="s">
        <v>300</v>
      </c>
      <c r="J78" t="s">
        <v>301</v>
      </c>
      <c r="K78" t="s">
        <v>311</v>
      </c>
      <c r="L78" t="s">
        <v>303</v>
      </c>
      <c r="M78" t="s">
        <v>222</v>
      </c>
      <c r="N78" t="s">
        <v>179</v>
      </c>
      <c r="O78" t="s">
        <v>224</v>
      </c>
      <c r="P78" t="s">
        <v>291</v>
      </c>
      <c r="Q78" t="s">
        <v>226</v>
      </c>
      <c r="R78" t="s">
        <v>222</v>
      </c>
      <c r="S78" t="s">
        <v>124</v>
      </c>
      <c r="T78" t="s">
        <v>217</v>
      </c>
      <c r="U78" t="s">
        <v>188</v>
      </c>
      <c r="V78" t="s">
        <v>2598</v>
      </c>
      <c r="X78" s="51" t="str">
        <f t="shared" si="2"/>
        <v>3</v>
      </c>
      <c r="Y78" s="51" t="str">
        <f>IF(T78="","",IF(T78&lt;&gt;'Tabelas auxiliares'!$B$236,"FOLHA DE PESSOAL",IF(X78='Tabelas auxiliares'!$A$237,"CUSTEIO",IF(X78='Tabelas auxiliares'!$A$236,"INVESTIMENTO","ERRO - VERIFICAR"))))</f>
        <v>FOLHA DE PESSOAL</v>
      </c>
      <c r="Z78" s="64">
        <f t="shared" si="3"/>
        <v>6768.76</v>
      </c>
      <c r="AC78" s="44">
        <v>6768.76</v>
      </c>
    </row>
    <row r="79" spans="1:29" x14ac:dyDescent="0.25">
      <c r="A79" t="s">
        <v>2319</v>
      </c>
      <c r="B79" t="s">
        <v>2240</v>
      </c>
      <c r="C79" t="s">
        <v>2322</v>
      </c>
      <c r="D79" t="s">
        <v>90</v>
      </c>
      <c r="E79" t="s">
        <v>118</v>
      </c>
      <c r="F79" s="51" t="str">
        <f>IFERROR(VLOOKUP(D79,'Tabelas auxiliares'!$A$3:$B$61,2,FALSE),"")</f>
        <v>SUGEPE-FOLHA - PASEP + AUX. MORADIA</v>
      </c>
      <c r="G79" s="51" t="str">
        <f>IFERROR(VLOOKUP($B79,'Tabelas auxiliares'!$A$65:$C$102,2,FALSE),"")</f>
        <v>Folha de pagamento - Ativos, Previdência, PASEP</v>
      </c>
      <c r="H79" s="51" t="str">
        <f>IFERROR(VLOOKUP($B79,'Tabelas auxiliares'!$A$65:$C$102,3,FALSE),"")</f>
        <v>FOLHA DE PAGAMENTO / CONTRIBUICAO PARA O PSS / SUBSTITUICOES / INSS PATRONAL / PASEP</v>
      </c>
      <c r="I79" t="s">
        <v>300</v>
      </c>
      <c r="J79" t="s">
        <v>301</v>
      </c>
      <c r="K79" t="s">
        <v>312</v>
      </c>
      <c r="L79" t="s">
        <v>303</v>
      </c>
      <c r="M79" t="s">
        <v>313</v>
      </c>
      <c r="N79" t="s">
        <v>179</v>
      </c>
      <c r="O79" t="s">
        <v>224</v>
      </c>
      <c r="P79" t="s">
        <v>291</v>
      </c>
      <c r="Q79" t="s">
        <v>226</v>
      </c>
      <c r="R79" t="s">
        <v>222</v>
      </c>
      <c r="S79" t="s">
        <v>124</v>
      </c>
      <c r="T79" t="s">
        <v>217</v>
      </c>
      <c r="U79" t="s">
        <v>188</v>
      </c>
      <c r="V79" t="s">
        <v>2599</v>
      </c>
      <c r="X79" s="51" t="str">
        <f t="shared" si="2"/>
        <v>3</v>
      </c>
      <c r="Y79" s="51" t="str">
        <f>IF(T79="","",IF(T79&lt;&gt;'Tabelas auxiliares'!$B$236,"FOLHA DE PESSOAL",IF(X79='Tabelas auxiliares'!$A$237,"CUSTEIO",IF(X79='Tabelas auxiliares'!$A$236,"INVESTIMENTO","ERRO - VERIFICAR"))))</f>
        <v>FOLHA DE PESSOAL</v>
      </c>
      <c r="Z79" s="64">
        <f t="shared" si="3"/>
        <v>107516.76</v>
      </c>
      <c r="AC79" s="44">
        <v>107516.76</v>
      </c>
    </row>
    <row r="80" spans="1:29" x14ac:dyDescent="0.25">
      <c r="A80" t="s">
        <v>2319</v>
      </c>
      <c r="B80" t="s">
        <v>2240</v>
      </c>
      <c r="C80" t="s">
        <v>2322</v>
      </c>
      <c r="D80" t="s">
        <v>90</v>
      </c>
      <c r="E80" t="s">
        <v>118</v>
      </c>
      <c r="F80" s="51" t="str">
        <f>IFERROR(VLOOKUP(D80,'Tabelas auxiliares'!$A$3:$B$61,2,FALSE),"")</f>
        <v>SUGEPE-FOLHA - PASEP + AUX. MORADIA</v>
      </c>
      <c r="G80" s="51" t="str">
        <f>IFERROR(VLOOKUP($B80,'Tabelas auxiliares'!$A$65:$C$102,2,FALSE),"")</f>
        <v>Folha de pagamento - Ativos, Previdência, PASEP</v>
      </c>
      <c r="H80" s="51" t="str">
        <f>IFERROR(VLOOKUP($B80,'Tabelas auxiliares'!$A$65:$C$102,3,FALSE),"")</f>
        <v>FOLHA DE PAGAMENTO / CONTRIBUICAO PARA O PSS / SUBSTITUICOES / INSS PATRONAL / PASEP</v>
      </c>
      <c r="I80" t="s">
        <v>300</v>
      </c>
      <c r="J80" t="s">
        <v>301</v>
      </c>
      <c r="K80" t="s">
        <v>314</v>
      </c>
      <c r="L80" t="s">
        <v>303</v>
      </c>
      <c r="M80" t="s">
        <v>315</v>
      </c>
      <c r="N80" t="s">
        <v>178</v>
      </c>
      <c r="O80" t="s">
        <v>224</v>
      </c>
      <c r="P80" t="s">
        <v>299</v>
      </c>
      <c r="Q80" t="s">
        <v>226</v>
      </c>
      <c r="R80" t="s">
        <v>222</v>
      </c>
      <c r="S80" t="s">
        <v>124</v>
      </c>
      <c r="T80" t="s">
        <v>216</v>
      </c>
      <c r="U80" t="s">
        <v>142</v>
      </c>
      <c r="V80" t="s">
        <v>2574</v>
      </c>
      <c r="X80" s="51" t="str">
        <f t="shared" si="2"/>
        <v>3</v>
      </c>
      <c r="Y80" s="51" t="str">
        <f>IF(T80="","",IF(T80&lt;&gt;'Tabelas auxiliares'!$B$236,"FOLHA DE PESSOAL",IF(X80='Tabelas auxiliares'!$A$237,"CUSTEIO",IF(X80='Tabelas auxiliares'!$A$236,"INVESTIMENTO","ERRO - VERIFICAR"))))</f>
        <v>FOLHA DE PESSOAL</v>
      </c>
      <c r="Z80" s="64">
        <f t="shared" si="3"/>
        <v>3487341.9</v>
      </c>
      <c r="AC80" s="44">
        <v>3487341.9</v>
      </c>
    </row>
    <row r="81" spans="1:29" x14ac:dyDescent="0.25">
      <c r="A81" t="s">
        <v>2319</v>
      </c>
      <c r="B81" t="s">
        <v>2240</v>
      </c>
      <c r="C81" t="s">
        <v>2322</v>
      </c>
      <c r="D81" t="s">
        <v>90</v>
      </c>
      <c r="E81" t="s">
        <v>118</v>
      </c>
      <c r="F81" s="51" t="str">
        <f>IFERROR(VLOOKUP(D81,'Tabelas auxiliares'!$A$3:$B$61,2,FALSE),"")</f>
        <v>SUGEPE-FOLHA - PASEP + AUX. MORADIA</v>
      </c>
      <c r="G81" s="51" t="str">
        <f>IFERROR(VLOOKUP($B81,'Tabelas auxiliares'!$A$65:$C$102,2,FALSE),"")</f>
        <v>Folha de pagamento - Ativos, Previdência, PASEP</v>
      </c>
      <c r="H81" s="51" t="str">
        <f>IFERROR(VLOOKUP($B81,'Tabelas auxiliares'!$A$65:$C$102,3,FALSE),"")</f>
        <v>FOLHA DE PAGAMENTO / CONTRIBUICAO PARA O PSS / SUBSTITUICOES / INSS PATRONAL / PASEP</v>
      </c>
      <c r="I81" t="s">
        <v>300</v>
      </c>
      <c r="J81" t="s">
        <v>301</v>
      </c>
      <c r="K81" t="s">
        <v>316</v>
      </c>
      <c r="L81" t="s">
        <v>303</v>
      </c>
      <c r="M81" t="s">
        <v>317</v>
      </c>
      <c r="N81" t="s">
        <v>223</v>
      </c>
      <c r="O81" t="s">
        <v>224</v>
      </c>
      <c r="P81" t="s">
        <v>225</v>
      </c>
      <c r="Q81" t="s">
        <v>226</v>
      </c>
      <c r="R81" t="s">
        <v>222</v>
      </c>
      <c r="S81" t="s">
        <v>124</v>
      </c>
      <c r="T81" t="s">
        <v>218</v>
      </c>
      <c r="U81" t="s">
        <v>123</v>
      </c>
      <c r="V81" t="s">
        <v>2600</v>
      </c>
      <c r="X81" s="51" t="str">
        <f t="shared" si="2"/>
        <v>3</v>
      </c>
      <c r="Y81" s="51" t="str">
        <f>IF(T81="","",IF(T81&lt;&gt;'Tabelas auxiliares'!$B$236,"FOLHA DE PESSOAL",IF(X81='Tabelas auxiliares'!$A$237,"CUSTEIO",IF(X81='Tabelas auxiliares'!$A$236,"INVESTIMENTO","ERRO - VERIFICAR"))))</f>
        <v>CUSTEIO</v>
      </c>
      <c r="Z81" s="64">
        <f t="shared" si="3"/>
        <v>173595.51</v>
      </c>
      <c r="AC81" s="44">
        <v>173595.51</v>
      </c>
    </row>
    <row r="82" spans="1:29" x14ac:dyDescent="0.25">
      <c r="A82" t="s">
        <v>2319</v>
      </c>
      <c r="B82" t="s">
        <v>2240</v>
      </c>
      <c r="C82" t="s">
        <v>2322</v>
      </c>
      <c r="D82" t="s">
        <v>90</v>
      </c>
      <c r="E82" t="s">
        <v>118</v>
      </c>
      <c r="F82" s="51" t="str">
        <f>IFERROR(VLOOKUP(D82,'Tabelas auxiliares'!$A$3:$B$61,2,FALSE),"")</f>
        <v>SUGEPE-FOLHA - PASEP + AUX. MORADIA</v>
      </c>
      <c r="G82" s="51" t="str">
        <f>IFERROR(VLOOKUP($B82,'Tabelas auxiliares'!$A$65:$C$102,2,FALSE),"")</f>
        <v>Folha de pagamento - Ativos, Previdência, PASEP</v>
      </c>
      <c r="H82" s="51" t="str">
        <f>IFERROR(VLOOKUP($B82,'Tabelas auxiliares'!$A$65:$C$102,3,FALSE),"")</f>
        <v>FOLHA DE PAGAMENTO / CONTRIBUICAO PARA O PSS / SUBSTITUICOES / INSS PATRONAL / PASEP</v>
      </c>
      <c r="I82" t="s">
        <v>300</v>
      </c>
      <c r="J82" t="s">
        <v>301</v>
      </c>
      <c r="K82" t="s">
        <v>318</v>
      </c>
      <c r="L82" t="s">
        <v>303</v>
      </c>
      <c r="M82" t="s">
        <v>222</v>
      </c>
      <c r="N82" t="s">
        <v>179</v>
      </c>
      <c r="O82" t="s">
        <v>224</v>
      </c>
      <c r="P82" t="s">
        <v>291</v>
      </c>
      <c r="Q82" t="s">
        <v>226</v>
      </c>
      <c r="R82" t="s">
        <v>222</v>
      </c>
      <c r="S82" t="s">
        <v>124</v>
      </c>
      <c r="T82" t="s">
        <v>217</v>
      </c>
      <c r="U82" t="s">
        <v>188</v>
      </c>
      <c r="V82" t="s">
        <v>2601</v>
      </c>
      <c r="X82" s="51" t="str">
        <f t="shared" si="2"/>
        <v>3</v>
      </c>
      <c r="Y82" s="51" t="str">
        <f>IF(T82="","",IF(T82&lt;&gt;'Tabelas auxiliares'!$B$236,"FOLHA DE PESSOAL",IF(X82='Tabelas auxiliares'!$A$237,"CUSTEIO",IF(X82='Tabelas auxiliares'!$A$236,"INVESTIMENTO","ERRO - VERIFICAR"))))</f>
        <v>FOLHA DE PESSOAL</v>
      </c>
      <c r="Z82" s="64">
        <f t="shared" si="3"/>
        <v>3078.37</v>
      </c>
      <c r="AA82" s="44">
        <v>3078.37</v>
      </c>
    </row>
    <row r="83" spans="1:29" x14ac:dyDescent="0.25">
      <c r="A83" t="s">
        <v>2319</v>
      </c>
      <c r="B83" t="s">
        <v>2240</v>
      </c>
      <c r="C83" t="s">
        <v>2322</v>
      </c>
      <c r="D83" t="s">
        <v>90</v>
      </c>
      <c r="E83" t="s">
        <v>118</v>
      </c>
      <c r="F83" s="51" t="str">
        <f>IFERROR(VLOOKUP(D83,'Tabelas auxiliares'!$A$3:$B$61,2,FALSE),"")</f>
        <v>SUGEPE-FOLHA - PASEP + AUX. MORADIA</v>
      </c>
      <c r="G83" s="51" t="str">
        <f>IFERROR(VLOOKUP($B83,'Tabelas auxiliares'!$A$65:$C$102,2,FALSE),"")</f>
        <v>Folha de pagamento - Ativos, Previdência, PASEP</v>
      </c>
      <c r="H83" s="51" t="str">
        <f>IFERROR(VLOOKUP($B83,'Tabelas auxiliares'!$A$65:$C$102,3,FALSE),"")</f>
        <v>FOLHA DE PAGAMENTO / CONTRIBUICAO PARA O PSS / SUBSTITUICOES / INSS PATRONAL / PASEP</v>
      </c>
      <c r="I83" t="s">
        <v>300</v>
      </c>
      <c r="J83" t="s">
        <v>319</v>
      </c>
      <c r="K83" t="s">
        <v>320</v>
      </c>
      <c r="L83" t="s">
        <v>321</v>
      </c>
      <c r="M83" t="s">
        <v>250</v>
      </c>
      <c r="N83" t="s">
        <v>178</v>
      </c>
      <c r="O83" t="s">
        <v>224</v>
      </c>
      <c r="P83" t="s">
        <v>299</v>
      </c>
      <c r="Q83" t="s">
        <v>226</v>
      </c>
      <c r="R83" t="s">
        <v>222</v>
      </c>
      <c r="S83" t="s">
        <v>124</v>
      </c>
      <c r="T83" t="s">
        <v>216</v>
      </c>
      <c r="U83" t="s">
        <v>142</v>
      </c>
      <c r="V83" t="s">
        <v>2574</v>
      </c>
      <c r="X83" s="51" t="str">
        <f t="shared" si="2"/>
        <v>3</v>
      </c>
      <c r="Y83" s="51" t="str">
        <f>IF(T83="","",IF(T83&lt;&gt;'Tabelas auxiliares'!$B$236,"FOLHA DE PESSOAL",IF(X83='Tabelas auxiliares'!$A$237,"CUSTEIO",IF(X83='Tabelas auxiliares'!$A$236,"INVESTIMENTO","ERRO - VERIFICAR"))))</f>
        <v>FOLHA DE PESSOAL</v>
      </c>
      <c r="Z83" s="64">
        <f t="shared" si="3"/>
        <v>6822.4</v>
      </c>
      <c r="AC83" s="44">
        <v>6822.4</v>
      </c>
    </row>
    <row r="84" spans="1:29" x14ac:dyDescent="0.25">
      <c r="A84" t="s">
        <v>2319</v>
      </c>
      <c r="B84" t="s">
        <v>2240</v>
      </c>
      <c r="C84" t="s">
        <v>2322</v>
      </c>
      <c r="D84" t="s">
        <v>90</v>
      </c>
      <c r="E84" t="s">
        <v>118</v>
      </c>
      <c r="F84" s="51" t="str">
        <f>IFERROR(VLOOKUP(D84,'Tabelas auxiliares'!$A$3:$B$61,2,FALSE),"")</f>
        <v>SUGEPE-FOLHA - PASEP + AUX. MORADIA</v>
      </c>
      <c r="G84" s="51" t="str">
        <f>IFERROR(VLOOKUP($B84,'Tabelas auxiliares'!$A$65:$C$102,2,FALSE),"")</f>
        <v>Folha de pagamento - Ativos, Previdência, PASEP</v>
      </c>
      <c r="H84" s="51" t="str">
        <f>IFERROR(VLOOKUP($B84,'Tabelas auxiliares'!$A$65:$C$102,3,FALSE),"")</f>
        <v>FOLHA DE PAGAMENTO / CONTRIBUICAO PARA O PSS / SUBSTITUICOES / INSS PATRONAL / PASEP</v>
      </c>
      <c r="I84" t="s">
        <v>300</v>
      </c>
      <c r="J84" t="s">
        <v>141</v>
      </c>
      <c r="K84" t="s">
        <v>322</v>
      </c>
      <c r="L84" t="s">
        <v>323</v>
      </c>
      <c r="M84" t="s">
        <v>250</v>
      </c>
      <c r="N84" t="s">
        <v>178</v>
      </c>
      <c r="O84" t="s">
        <v>224</v>
      </c>
      <c r="P84" t="s">
        <v>299</v>
      </c>
      <c r="Q84" t="s">
        <v>226</v>
      </c>
      <c r="R84" t="s">
        <v>222</v>
      </c>
      <c r="S84" t="s">
        <v>124</v>
      </c>
      <c r="T84" t="s">
        <v>216</v>
      </c>
      <c r="U84" t="s">
        <v>142</v>
      </c>
      <c r="V84" t="s">
        <v>2574</v>
      </c>
      <c r="X84" s="51" t="str">
        <f t="shared" si="2"/>
        <v>3</v>
      </c>
      <c r="Y84" s="51" t="str">
        <f>IF(T84="","",IF(T84&lt;&gt;'Tabelas auxiliares'!$B$236,"FOLHA DE PESSOAL",IF(X84='Tabelas auxiliares'!$A$237,"CUSTEIO",IF(X84='Tabelas auxiliares'!$A$236,"INVESTIMENTO","ERRO - VERIFICAR"))))</f>
        <v>FOLHA DE PESSOAL</v>
      </c>
      <c r="Z84" s="64">
        <f t="shared" si="3"/>
        <v>5165.6400000000003</v>
      </c>
      <c r="AC84" s="44">
        <v>5165.6400000000003</v>
      </c>
    </row>
    <row r="85" spans="1:29" x14ac:dyDescent="0.25">
      <c r="A85" t="s">
        <v>2319</v>
      </c>
      <c r="B85" t="s">
        <v>2240</v>
      </c>
      <c r="C85" t="s">
        <v>2322</v>
      </c>
      <c r="D85" t="s">
        <v>90</v>
      </c>
      <c r="E85" t="s">
        <v>118</v>
      </c>
      <c r="F85" s="51" t="str">
        <f>IFERROR(VLOOKUP(D85,'Tabelas auxiliares'!$A$3:$B$61,2,FALSE),"")</f>
        <v>SUGEPE-FOLHA - PASEP + AUX. MORADIA</v>
      </c>
      <c r="G85" s="51" t="str">
        <f>IFERROR(VLOOKUP($B85,'Tabelas auxiliares'!$A$65:$C$102,2,FALSE),"")</f>
        <v>Folha de pagamento - Ativos, Previdência, PASEP</v>
      </c>
      <c r="H85" s="51" t="str">
        <f>IFERROR(VLOOKUP($B85,'Tabelas auxiliares'!$A$65:$C$102,3,FALSE),"")</f>
        <v>FOLHA DE PAGAMENTO / CONTRIBUICAO PARA O PSS / SUBSTITUICOES / INSS PATRONAL / PASEP</v>
      </c>
      <c r="I85" t="s">
        <v>300</v>
      </c>
      <c r="J85" t="s">
        <v>143</v>
      </c>
      <c r="K85" t="s">
        <v>324</v>
      </c>
      <c r="L85" t="s">
        <v>144</v>
      </c>
      <c r="M85" t="s">
        <v>250</v>
      </c>
      <c r="N85" t="s">
        <v>178</v>
      </c>
      <c r="O85" t="s">
        <v>224</v>
      </c>
      <c r="P85" t="s">
        <v>299</v>
      </c>
      <c r="Q85" t="s">
        <v>226</v>
      </c>
      <c r="R85" t="s">
        <v>222</v>
      </c>
      <c r="S85" t="s">
        <v>124</v>
      </c>
      <c r="T85" t="s">
        <v>216</v>
      </c>
      <c r="U85" t="s">
        <v>142</v>
      </c>
      <c r="V85" t="s">
        <v>2574</v>
      </c>
      <c r="X85" s="51" t="str">
        <f t="shared" si="2"/>
        <v>3</v>
      </c>
      <c r="Y85" s="51" t="str">
        <f>IF(T85="","",IF(T85&lt;&gt;'Tabelas auxiliares'!$B$236,"FOLHA DE PESSOAL",IF(X85='Tabelas auxiliares'!$A$237,"CUSTEIO",IF(X85='Tabelas auxiliares'!$A$236,"INVESTIMENTO","ERRO - VERIFICAR"))))</f>
        <v>FOLHA DE PESSOAL</v>
      </c>
      <c r="Z85" s="64">
        <f t="shared" si="3"/>
        <v>5165.6400000000003</v>
      </c>
      <c r="AC85" s="44">
        <v>5165.6400000000003</v>
      </c>
    </row>
    <row r="86" spans="1:29" x14ac:dyDescent="0.25">
      <c r="A86" t="s">
        <v>2319</v>
      </c>
      <c r="B86" t="s">
        <v>2240</v>
      </c>
      <c r="C86" t="s">
        <v>2322</v>
      </c>
      <c r="D86" t="s">
        <v>90</v>
      </c>
      <c r="E86" t="s">
        <v>118</v>
      </c>
      <c r="F86" s="51" t="str">
        <f>IFERROR(VLOOKUP(D86,'Tabelas auxiliares'!$A$3:$B$61,2,FALSE),"")</f>
        <v>SUGEPE-FOLHA - PASEP + AUX. MORADIA</v>
      </c>
      <c r="G86" s="51" t="str">
        <f>IFERROR(VLOOKUP($B86,'Tabelas auxiliares'!$A$65:$C$102,2,FALSE),"")</f>
        <v>Folha de pagamento - Ativos, Previdência, PASEP</v>
      </c>
      <c r="H86" s="51" t="str">
        <f>IFERROR(VLOOKUP($B86,'Tabelas auxiliares'!$A$65:$C$102,3,FALSE),"")</f>
        <v>FOLHA DE PAGAMENTO / CONTRIBUICAO PARA O PSS / SUBSTITUICOES / INSS PATRONAL / PASEP</v>
      </c>
      <c r="I86" t="s">
        <v>300</v>
      </c>
      <c r="J86" t="s">
        <v>325</v>
      </c>
      <c r="K86" t="s">
        <v>326</v>
      </c>
      <c r="L86" t="s">
        <v>327</v>
      </c>
      <c r="M86" t="s">
        <v>250</v>
      </c>
      <c r="N86" t="s">
        <v>178</v>
      </c>
      <c r="O86" t="s">
        <v>224</v>
      </c>
      <c r="P86" t="s">
        <v>299</v>
      </c>
      <c r="Q86" t="s">
        <v>226</v>
      </c>
      <c r="R86" t="s">
        <v>222</v>
      </c>
      <c r="S86" t="s">
        <v>124</v>
      </c>
      <c r="T86" t="s">
        <v>216</v>
      </c>
      <c r="U86" t="s">
        <v>142</v>
      </c>
      <c r="V86" t="s">
        <v>2574</v>
      </c>
      <c r="X86" s="51" t="str">
        <f t="shared" si="2"/>
        <v>3</v>
      </c>
      <c r="Y86" s="51" t="str">
        <f>IF(T86="","",IF(T86&lt;&gt;'Tabelas auxiliares'!$B$236,"FOLHA DE PESSOAL",IF(X86='Tabelas auxiliares'!$A$237,"CUSTEIO",IF(X86='Tabelas auxiliares'!$A$236,"INVESTIMENTO","ERRO - VERIFICAR"))))</f>
        <v>FOLHA DE PESSOAL</v>
      </c>
      <c r="Z86" s="64">
        <f t="shared" si="3"/>
        <v>9182.6</v>
      </c>
      <c r="AC86" s="44">
        <v>9182.6</v>
      </c>
    </row>
    <row r="87" spans="1:29" x14ac:dyDescent="0.25">
      <c r="A87" t="s">
        <v>2319</v>
      </c>
      <c r="B87" t="s">
        <v>2240</v>
      </c>
      <c r="C87" t="s">
        <v>2322</v>
      </c>
      <c r="D87" t="s">
        <v>90</v>
      </c>
      <c r="E87" t="s">
        <v>118</v>
      </c>
      <c r="F87" s="51" t="str">
        <f>IFERROR(VLOOKUP(D87,'Tabelas auxiliares'!$A$3:$B$61,2,FALSE),"")</f>
        <v>SUGEPE-FOLHA - PASEP + AUX. MORADIA</v>
      </c>
      <c r="G87" s="51" t="str">
        <f>IFERROR(VLOOKUP($B87,'Tabelas auxiliares'!$A$65:$C$102,2,FALSE),"")</f>
        <v>Folha de pagamento - Ativos, Previdência, PASEP</v>
      </c>
      <c r="H87" s="51" t="str">
        <f>IFERROR(VLOOKUP($B87,'Tabelas auxiliares'!$A$65:$C$102,3,FALSE),"")</f>
        <v>FOLHA DE PAGAMENTO / CONTRIBUICAO PARA O PSS / SUBSTITUICOES / INSS PATRONAL / PASEP</v>
      </c>
      <c r="I87" t="s">
        <v>140</v>
      </c>
      <c r="J87" t="s">
        <v>301</v>
      </c>
      <c r="K87" t="s">
        <v>328</v>
      </c>
      <c r="L87" t="s">
        <v>329</v>
      </c>
      <c r="M87" t="s">
        <v>271</v>
      </c>
      <c r="N87" t="s">
        <v>179</v>
      </c>
      <c r="O87" t="s">
        <v>224</v>
      </c>
      <c r="P87" t="s">
        <v>291</v>
      </c>
      <c r="Q87" t="s">
        <v>226</v>
      </c>
      <c r="R87" t="s">
        <v>222</v>
      </c>
      <c r="S87" t="s">
        <v>124</v>
      </c>
      <c r="T87" t="s">
        <v>217</v>
      </c>
      <c r="U87" t="s">
        <v>188</v>
      </c>
      <c r="V87" t="s">
        <v>2571</v>
      </c>
      <c r="X87" s="51" t="str">
        <f t="shared" si="2"/>
        <v>3</v>
      </c>
      <c r="Y87" s="51" t="str">
        <f>IF(T87="","",IF(T87&lt;&gt;'Tabelas auxiliares'!$B$236,"FOLHA DE PESSOAL",IF(X87='Tabelas auxiliares'!$A$237,"CUSTEIO",IF(X87='Tabelas auxiliares'!$A$236,"INVESTIMENTO","ERRO - VERIFICAR"))))</f>
        <v>FOLHA DE PESSOAL</v>
      </c>
      <c r="Z87" s="64">
        <f t="shared" si="3"/>
        <v>132777.88</v>
      </c>
      <c r="AC87" s="44">
        <v>132777.88</v>
      </c>
    </row>
    <row r="88" spans="1:29" x14ac:dyDescent="0.25">
      <c r="A88" t="s">
        <v>2319</v>
      </c>
      <c r="B88" t="s">
        <v>2240</v>
      </c>
      <c r="C88" t="s">
        <v>2322</v>
      </c>
      <c r="D88" t="s">
        <v>90</v>
      </c>
      <c r="E88" t="s">
        <v>118</v>
      </c>
      <c r="F88" s="51" t="str">
        <f>IFERROR(VLOOKUP(D88,'Tabelas auxiliares'!$A$3:$B$61,2,FALSE),"")</f>
        <v>SUGEPE-FOLHA - PASEP + AUX. MORADIA</v>
      </c>
      <c r="G88" s="51" t="str">
        <f>IFERROR(VLOOKUP($B88,'Tabelas auxiliares'!$A$65:$C$102,2,FALSE),"")</f>
        <v>Folha de pagamento - Ativos, Previdência, PASEP</v>
      </c>
      <c r="H88" s="51" t="str">
        <f>IFERROR(VLOOKUP($B88,'Tabelas auxiliares'!$A$65:$C$102,3,FALSE),"")</f>
        <v>FOLHA DE PAGAMENTO / CONTRIBUICAO PARA O PSS / SUBSTITUICOES / INSS PATRONAL / PASEP</v>
      </c>
      <c r="I88" t="s">
        <v>140</v>
      </c>
      <c r="J88" t="s">
        <v>301</v>
      </c>
      <c r="K88" t="s">
        <v>328</v>
      </c>
      <c r="L88" t="s">
        <v>329</v>
      </c>
      <c r="M88" t="s">
        <v>271</v>
      </c>
      <c r="N88" t="s">
        <v>179</v>
      </c>
      <c r="O88" t="s">
        <v>224</v>
      </c>
      <c r="P88" t="s">
        <v>291</v>
      </c>
      <c r="Q88" t="s">
        <v>226</v>
      </c>
      <c r="R88" t="s">
        <v>222</v>
      </c>
      <c r="S88" t="s">
        <v>124</v>
      </c>
      <c r="T88" t="s">
        <v>217</v>
      </c>
      <c r="U88" t="s">
        <v>188</v>
      </c>
      <c r="V88" t="s">
        <v>2572</v>
      </c>
      <c r="X88" s="51" t="str">
        <f t="shared" si="2"/>
        <v>3</v>
      </c>
      <c r="Y88" s="51" t="str">
        <f>IF(T88="","",IF(T88&lt;&gt;'Tabelas auxiliares'!$B$236,"FOLHA DE PESSOAL",IF(X88='Tabelas auxiliares'!$A$237,"CUSTEIO",IF(X88='Tabelas auxiliares'!$A$236,"INVESTIMENTO","ERRO - VERIFICAR"))))</f>
        <v>FOLHA DE PESSOAL</v>
      </c>
      <c r="Z88" s="64">
        <f t="shared" si="3"/>
        <v>6638.89</v>
      </c>
      <c r="AC88" s="44">
        <v>6638.89</v>
      </c>
    </row>
    <row r="89" spans="1:29" x14ac:dyDescent="0.25">
      <c r="A89" t="s">
        <v>2319</v>
      </c>
      <c r="B89" t="s">
        <v>2240</v>
      </c>
      <c r="C89" t="s">
        <v>2322</v>
      </c>
      <c r="D89" t="s">
        <v>90</v>
      </c>
      <c r="E89" t="s">
        <v>118</v>
      </c>
      <c r="F89" s="51" t="str">
        <f>IFERROR(VLOOKUP(D89,'Tabelas auxiliares'!$A$3:$B$61,2,FALSE),"")</f>
        <v>SUGEPE-FOLHA - PASEP + AUX. MORADIA</v>
      </c>
      <c r="G89" s="51" t="str">
        <f>IFERROR(VLOOKUP($B89,'Tabelas auxiliares'!$A$65:$C$102,2,FALSE),"")</f>
        <v>Folha de pagamento - Ativos, Previdência, PASEP</v>
      </c>
      <c r="H89" s="51" t="str">
        <f>IFERROR(VLOOKUP($B89,'Tabelas auxiliares'!$A$65:$C$102,3,FALSE),"")</f>
        <v>FOLHA DE PAGAMENTO / CONTRIBUICAO PARA O PSS / SUBSTITUICOES / INSS PATRONAL / PASEP</v>
      </c>
      <c r="I89" t="s">
        <v>145</v>
      </c>
      <c r="J89" t="s">
        <v>319</v>
      </c>
      <c r="K89" t="s">
        <v>330</v>
      </c>
      <c r="L89" t="s">
        <v>331</v>
      </c>
      <c r="M89" t="s">
        <v>250</v>
      </c>
      <c r="N89" t="s">
        <v>223</v>
      </c>
      <c r="O89" t="s">
        <v>224</v>
      </c>
      <c r="P89" t="s">
        <v>225</v>
      </c>
      <c r="Q89" t="s">
        <v>226</v>
      </c>
      <c r="R89" t="s">
        <v>222</v>
      </c>
      <c r="S89" t="s">
        <v>124</v>
      </c>
      <c r="T89" t="s">
        <v>218</v>
      </c>
      <c r="U89" t="s">
        <v>123</v>
      </c>
      <c r="V89" t="s">
        <v>2562</v>
      </c>
      <c r="X89" s="51" t="str">
        <f t="shared" si="2"/>
        <v>3</v>
      </c>
      <c r="Y89" s="51" t="str">
        <f>IF(T89="","",IF(T89&lt;&gt;'Tabelas auxiliares'!$B$236,"FOLHA DE PESSOAL",IF(X89='Tabelas auxiliares'!$A$237,"CUSTEIO",IF(X89='Tabelas auxiliares'!$A$236,"INVESTIMENTO","ERRO - VERIFICAR"))))</f>
        <v>CUSTEIO</v>
      </c>
      <c r="Z89" s="64">
        <f t="shared" si="3"/>
        <v>366.47</v>
      </c>
      <c r="AC89" s="44">
        <v>366.47</v>
      </c>
    </row>
    <row r="90" spans="1:29" x14ac:dyDescent="0.25">
      <c r="A90" t="s">
        <v>2319</v>
      </c>
      <c r="B90" t="s">
        <v>2240</v>
      </c>
      <c r="C90" t="s">
        <v>2322</v>
      </c>
      <c r="D90" t="s">
        <v>90</v>
      </c>
      <c r="E90" t="s">
        <v>118</v>
      </c>
      <c r="F90" s="51" t="str">
        <f>IFERROR(VLOOKUP(D90,'Tabelas auxiliares'!$A$3:$B$61,2,FALSE),"")</f>
        <v>SUGEPE-FOLHA - PASEP + AUX. MORADIA</v>
      </c>
      <c r="G90" s="51" t="str">
        <f>IFERROR(VLOOKUP($B90,'Tabelas auxiliares'!$A$65:$C$102,2,FALSE),"")</f>
        <v>Folha de pagamento - Ativos, Previdência, PASEP</v>
      </c>
      <c r="H90" s="51" t="str">
        <f>IFERROR(VLOOKUP($B90,'Tabelas auxiliares'!$A$65:$C$102,3,FALSE),"")</f>
        <v>FOLHA DE PAGAMENTO / CONTRIBUICAO PARA O PSS / SUBSTITUICOES / INSS PATRONAL / PASEP</v>
      </c>
      <c r="I90" t="s">
        <v>145</v>
      </c>
      <c r="J90" t="s">
        <v>332</v>
      </c>
      <c r="K90" t="s">
        <v>333</v>
      </c>
      <c r="L90" t="s">
        <v>334</v>
      </c>
      <c r="M90" t="s">
        <v>222</v>
      </c>
      <c r="N90" t="s">
        <v>177</v>
      </c>
      <c r="O90" t="s">
        <v>224</v>
      </c>
      <c r="P90" t="s">
        <v>304</v>
      </c>
      <c r="Q90" t="s">
        <v>226</v>
      </c>
      <c r="R90" t="s">
        <v>222</v>
      </c>
      <c r="S90" t="s">
        <v>305</v>
      </c>
      <c r="T90" t="s">
        <v>217</v>
      </c>
      <c r="U90" t="s">
        <v>187</v>
      </c>
      <c r="V90" t="s">
        <v>2575</v>
      </c>
      <c r="X90" s="51" t="str">
        <f t="shared" si="2"/>
        <v>3</v>
      </c>
      <c r="Y90" s="51" t="str">
        <f>IF(T90="","",IF(T90&lt;&gt;'Tabelas auxiliares'!$B$236,"FOLHA DE PESSOAL",IF(X90='Tabelas auxiliares'!$A$237,"CUSTEIO",IF(X90='Tabelas auxiliares'!$A$236,"INVESTIMENTO","ERRO - VERIFICAR"))))</f>
        <v>FOLHA DE PESSOAL</v>
      </c>
      <c r="Z90" s="64">
        <f t="shared" si="3"/>
        <v>368735.68</v>
      </c>
      <c r="AC90" s="44">
        <v>368735.68</v>
      </c>
    </row>
    <row r="91" spans="1:29" x14ac:dyDescent="0.25">
      <c r="A91" t="s">
        <v>2319</v>
      </c>
      <c r="B91" t="s">
        <v>2240</v>
      </c>
      <c r="C91" t="s">
        <v>2322</v>
      </c>
      <c r="D91" t="s">
        <v>90</v>
      </c>
      <c r="E91" t="s">
        <v>118</v>
      </c>
      <c r="F91" s="51" t="str">
        <f>IFERROR(VLOOKUP(D91,'Tabelas auxiliares'!$A$3:$B$61,2,FALSE),"")</f>
        <v>SUGEPE-FOLHA - PASEP + AUX. MORADIA</v>
      </c>
      <c r="G91" s="51" t="str">
        <f>IFERROR(VLOOKUP($B91,'Tabelas auxiliares'!$A$65:$C$102,2,FALSE),"")</f>
        <v>Folha de pagamento - Ativos, Previdência, PASEP</v>
      </c>
      <c r="H91" s="51" t="str">
        <f>IFERROR(VLOOKUP($B91,'Tabelas auxiliares'!$A$65:$C$102,3,FALSE),"")</f>
        <v>FOLHA DE PAGAMENTO / CONTRIBUICAO PARA O PSS / SUBSTITUICOES / INSS PATRONAL / PASEP</v>
      </c>
      <c r="I91" t="s">
        <v>145</v>
      </c>
      <c r="J91" t="s">
        <v>332</v>
      </c>
      <c r="K91" t="s">
        <v>333</v>
      </c>
      <c r="L91" t="s">
        <v>334</v>
      </c>
      <c r="M91" t="s">
        <v>222</v>
      </c>
      <c r="N91" t="s">
        <v>177</v>
      </c>
      <c r="O91" t="s">
        <v>224</v>
      </c>
      <c r="P91" t="s">
        <v>304</v>
      </c>
      <c r="Q91" t="s">
        <v>226</v>
      </c>
      <c r="R91" t="s">
        <v>222</v>
      </c>
      <c r="S91" t="s">
        <v>305</v>
      </c>
      <c r="T91" t="s">
        <v>217</v>
      </c>
      <c r="U91" t="s">
        <v>187</v>
      </c>
      <c r="V91" t="s">
        <v>2576</v>
      </c>
      <c r="X91" s="51" t="str">
        <f t="shared" si="2"/>
        <v>3</v>
      </c>
      <c r="Y91" s="51" t="str">
        <f>IF(T91="","",IF(T91&lt;&gt;'Tabelas auxiliares'!$B$236,"FOLHA DE PESSOAL",IF(X91='Tabelas auxiliares'!$A$237,"CUSTEIO",IF(X91='Tabelas auxiliares'!$A$236,"INVESTIMENTO","ERRO - VERIFICAR"))))</f>
        <v>FOLHA DE PESSOAL</v>
      </c>
      <c r="Z91" s="64">
        <f t="shared" si="3"/>
        <v>7463.45</v>
      </c>
      <c r="AC91" s="44">
        <v>7463.45</v>
      </c>
    </row>
    <row r="92" spans="1:29" x14ac:dyDescent="0.25">
      <c r="A92" t="s">
        <v>2319</v>
      </c>
      <c r="B92" t="s">
        <v>2240</v>
      </c>
      <c r="C92" t="s">
        <v>2322</v>
      </c>
      <c r="D92" t="s">
        <v>90</v>
      </c>
      <c r="E92" t="s">
        <v>118</v>
      </c>
      <c r="F92" s="51" t="str">
        <f>IFERROR(VLOOKUP(D92,'Tabelas auxiliares'!$A$3:$B$61,2,FALSE),"")</f>
        <v>SUGEPE-FOLHA - PASEP + AUX. MORADIA</v>
      </c>
      <c r="G92" s="51" t="str">
        <f>IFERROR(VLOOKUP($B92,'Tabelas auxiliares'!$A$65:$C$102,2,FALSE),"")</f>
        <v>Folha de pagamento - Ativos, Previdência, PASEP</v>
      </c>
      <c r="H92" s="51" t="str">
        <f>IFERROR(VLOOKUP($B92,'Tabelas auxiliares'!$A$65:$C$102,3,FALSE),"")</f>
        <v>FOLHA DE PAGAMENTO / CONTRIBUICAO PARA O PSS / SUBSTITUICOES / INSS PATRONAL / PASEP</v>
      </c>
      <c r="I92" t="s">
        <v>145</v>
      </c>
      <c r="J92" t="s">
        <v>332</v>
      </c>
      <c r="K92" t="s">
        <v>333</v>
      </c>
      <c r="L92" t="s">
        <v>334</v>
      </c>
      <c r="M92" t="s">
        <v>222</v>
      </c>
      <c r="N92" t="s">
        <v>177</v>
      </c>
      <c r="O92" t="s">
        <v>224</v>
      </c>
      <c r="P92" t="s">
        <v>304</v>
      </c>
      <c r="Q92" t="s">
        <v>226</v>
      </c>
      <c r="R92" t="s">
        <v>222</v>
      </c>
      <c r="S92" t="s">
        <v>305</v>
      </c>
      <c r="T92" t="s">
        <v>217</v>
      </c>
      <c r="U92" t="s">
        <v>187</v>
      </c>
      <c r="V92" t="s">
        <v>2577</v>
      </c>
      <c r="X92" s="51" t="str">
        <f t="shared" si="2"/>
        <v>3</v>
      </c>
      <c r="Y92" s="51" t="str">
        <f>IF(T92="","",IF(T92&lt;&gt;'Tabelas auxiliares'!$B$236,"FOLHA DE PESSOAL",IF(X92='Tabelas auxiliares'!$A$237,"CUSTEIO",IF(X92='Tabelas auxiliares'!$A$236,"INVESTIMENTO","ERRO - VERIFICAR"))))</f>
        <v>FOLHA DE PESSOAL</v>
      </c>
      <c r="Z92" s="64">
        <f t="shared" si="3"/>
        <v>252.37</v>
      </c>
      <c r="AC92" s="44">
        <v>252.37</v>
      </c>
    </row>
    <row r="93" spans="1:29" x14ac:dyDescent="0.25">
      <c r="A93" t="s">
        <v>2319</v>
      </c>
      <c r="B93" t="s">
        <v>2240</v>
      </c>
      <c r="C93" t="s">
        <v>2322</v>
      </c>
      <c r="D93" t="s">
        <v>90</v>
      </c>
      <c r="E93" t="s">
        <v>118</v>
      </c>
      <c r="F93" s="51" t="str">
        <f>IFERROR(VLOOKUP(D93,'Tabelas auxiliares'!$A$3:$B$61,2,FALSE),"")</f>
        <v>SUGEPE-FOLHA - PASEP + AUX. MORADIA</v>
      </c>
      <c r="G93" s="51" t="str">
        <f>IFERROR(VLOOKUP($B93,'Tabelas auxiliares'!$A$65:$C$102,2,FALSE),"")</f>
        <v>Folha de pagamento - Ativos, Previdência, PASEP</v>
      </c>
      <c r="H93" s="51" t="str">
        <f>IFERROR(VLOOKUP($B93,'Tabelas auxiliares'!$A$65:$C$102,3,FALSE),"")</f>
        <v>FOLHA DE PAGAMENTO / CONTRIBUICAO PARA O PSS / SUBSTITUICOES / INSS PATRONAL / PASEP</v>
      </c>
      <c r="I93" t="s">
        <v>145</v>
      </c>
      <c r="J93" t="s">
        <v>332</v>
      </c>
      <c r="K93" t="s">
        <v>335</v>
      </c>
      <c r="L93" t="s">
        <v>334</v>
      </c>
      <c r="M93" t="s">
        <v>222</v>
      </c>
      <c r="N93" t="s">
        <v>177</v>
      </c>
      <c r="O93" t="s">
        <v>224</v>
      </c>
      <c r="P93" t="s">
        <v>304</v>
      </c>
      <c r="Q93" t="s">
        <v>226</v>
      </c>
      <c r="R93" t="s">
        <v>222</v>
      </c>
      <c r="S93" t="s">
        <v>305</v>
      </c>
      <c r="T93" t="s">
        <v>217</v>
      </c>
      <c r="U93" t="s">
        <v>187</v>
      </c>
      <c r="V93" t="s">
        <v>2578</v>
      </c>
      <c r="X93" s="51" t="str">
        <f t="shared" si="2"/>
        <v>3</v>
      </c>
      <c r="Y93" s="51" t="str">
        <f>IF(T93="","",IF(T93&lt;&gt;'Tabelas auxiliares'!$B$236,"FOLHA DE PESSOAL",IF(X93='Tabelas auxiliares'!$A$237,"CUSTEIO",IF(X93='Tabelas auxiliares'!$A$236,"INVESTIMENTO","ERRO - VERIFICAR"))))</f>
        <v>FOLHA DE PESSOAL</v>
      </c>
      <c r="Z93" s="64">
        <f t="shared" si="3"/>
        <v>66150.039999999994</v>
      </c>
      <c r="AC93" s="44">
        <v>66150.039999999994</v>
      </c>
    </row>
    <row r="94" spans="1:29" x14ac:dyDescent="0.25">
      <c r="A94" t="s">
        <v>2319</v>
      </c>
      <c r="B94" t="s">
        <v>2240</v>
      </c>
      <c r="C94" t="s">
        <v>2322</v>
      </c>
      <c r="D94" t="s">
        <v>90</v>
      </c>
      <c r="E94" t="s">
        <v>118</v>
      </c>
      <c r="F94" s="51" t="str">
        <f>IFERROR(VLOOKUP(D94,'Tabelas auxiliares'!$A$3:$B$61,2,FALSE),"")</f>
        <v>SUGEPE-FOLHA - PASEP + AUX. MORADIA</v>
      </c>
      <c r="G94" s="51" t="str">
        <f>IFERROR(VLOOKUP($B94,'Tabelas auxiliares'!$A$65:$C$102,2,FALSE),"")</f>
        <v>Folha de pagamento - Ativos, Previdência, PASEP</v>
      </c>
      <c r="H94" s="51" t="str">
        <f>IFERROR(VLOOKUP($B94,'Tabelas auxiliares'!$A$65:$C$102,3,FALSE),"")</f>
        <v>FOLHA DE PAGAMENTO / CONTRIBUICAO PARA O PSS / SUBSTITUICOES / INSS PATRONAL / PASEP</v>
      </c>
      <c r="I94" t="s">
        <v>145</v>
      </c>
      <c r="J94" t="s">
        <v>332</v>
      </c>
      <c r="K94" t="s">
        <v>336</v>
      </c>
      <c r="L94" t="s">
        <v>334</v>
      </c>
      <c r="M94" t="s">
        <v>222</v>
      </c>
      <c r="N94" t="s">
        <v>179</v>
      </c>
      <c r="O94" t="s">
        <v>224</v>
      </c>
      <c r="P94" t="s">
        <v>291</v>
      </c>
      <c r="Q94" t="s">
        <v>226</v>
      </c>
      <c r="R94" t="s">
        <v>222</v>
      </c>
      <c r="S94" t="s">
        <v>124</v>
      </c>
      <c r="T94" t="s">
        <v>217</v>
      </c>
      <c r="U94" t="s">
        <v>188</v>
      </c>
      <c r="V94" t="s">
        <v>2579</v>
      </c>
      <c r="X94" s="51" t="str">
        <f t="shared" si="2"/>
        <v>3</v>
      </c>
      <c r="Y94" s="51" t="str">
        <f>IF(T94="","",IF(T94&lt;&gt;'Tabelas auxiliares'!$B$236,"FOLHA DE PESSOAL",IF(X94='Tabelas auxiliares'!$A$237,"CUSTEIO",IF(X94='Tabelas auxiliares'!$A$236,"INVESTIMENTO","ERRO - VERIFICAR"))))</f>
        <v>FOLHA DE PESSOAL</v>
      </c>
      <c r="Z94" s="64">
        <f t="shared" si="3"/>
        <v>633303.48</v>
      </c>
      <c r="AA94" s="44">
        <v>686.88</v>
      </c>
      <c r="AC94" s="44">
        <v>632616.6</v>
      </c>
    </row>
    <row r="95" spans="1:29" x14ac:dyDescent="0.25">
      <c r="A95" t="s">
        <v>2319</v>
      </c>
      <c r="B95" t="s">
        <v>2240</v>
      </c>
      <c r="C95" t="s">
        <v>2322</v>
      </c>
      <c r="D95" t="s">
        <v>90</v>
      </c>
      <c r="E95" t="s">
        <v>118</v>
      </c>
      <c r="F95" s="51" t="str">
        <f>IFERROR(VLOOKUP(D95,'Tabelas auxiliares'!$A$3:$B$61,2,FALSE),"")</f>
        <v>SUGEPE-FOLHA - PASEP + AUX. MORADIA</v>
      </c>
      <c r="G95" s="51" t="str">
        <f>IFERROR(VLOOKUP($B95,'Tabelas auxiliares'!$A$65:$C$102,2,FALSE),"")</f>
        <v>Folha de pagamento - Ativos, Previdência, PASEP</v>
      </c>
      <c r="H95" s="51" t="str">
        <f>IFERROR(VLOOKUP($B95,'Tabelas auxiliares'!$A$65:$C$102,3,FALSE),"")</f>
        <v>FOLHA DE PAGAMENTO / CONTRIBUICAO PARA O PSS / SUBSTITUICOES / INSS PATRONAL / PASEP</v>
      </c>
      <c r="I95" t="s">
        <v>145</v>
      </c>
      <c r="J95" t="s">
        <v>332</v>
      </c>
      <c r="K95" t="s">
        <v>336</v>
      </c>
      <c r="L95" t="s">
        <v>334</v>
      </c>
      <c r="M95" t="s">
        <v>222</v>
      </c>
      <c r="N95" t="s">
        <v>179</v>
      </c>
      <c r="O95" t="s">
        <v>224</v>
      </c>
      <c r="P95" t="s">
        <v>291</v>
      </c>
      <c r="Q95" t="s">
        <v>226</v>
      </c>
      <c r="R95" t="s">
        <v>222</v>
      </c>
      <c r="S95" t="s">
        <v>124</v>
      </c>
      <c r="T95" t="s">
        <v>217</v>
      </c>
      <c r="U95" t="s">
        <v>188</v>
      </c>
      <c r="V95" t="s">
        <v>2580</v>
      </c>
      <c r="X95" s="51" t="str">
        <f t="shared" si="2"/>
        <v>3</v>
      </c>
      <c r="Y95" s="51" t="str">
        <f>IF(T95="","",IF(T95&lt;&gt;'Tabelas auxiliares'!$B$236,"FOLHA DE PESSOAL",IF(X95='Tabelas auxiliares'!$A$237,"CUSTEIO",IF(X95='Tabelas auxiliares'!$A$236,"INVESTIMENTO","ERRO - VERIFICAR"))))</f>
        <v>FOLHA DE PESSOAL</v>
      </c>
      <c r="Z95" s="64">
        <f t="shared" si="3"/>
        <v>87538.23</v>
      </c>
      <c r="AC95" s="44">
        <v>87538.23</v>
      </c>
    </row>
    <row r="96" spans="1:29" x14ac:dyDescent="0.25">
      <c r="A96" t="s">
        <v>2319</v>
      </c>
      <c r="B96" t="s">
        <v>2240</v>
      </c>
      <c r="C96" t="s">
        <v>2322</v>
      </c>
      <c r="D96" t="s">
        <v>90</v>
      </c>
      <c r="E96" t="s">
        <v>118</v>
      </c>
      <c r="F96" s="51" t="str">
        <f>IFERROR(VLOOKUP(D96,'Tabelas auxiliares'!$A$3:$B$61,2,FALSE),"")</f>
        <v>SUGEPE-FOLHA - PASEP + AUX. MORADIA</v>
      </c>
      <c r="G96" s="51" t="str">
        <f>IFERROR(VLOOKUP($B96,'Tabelas auxiliares'!$A$65:$C$102,2,FALSE),"")</f>
        <v>Folha de pagamento - Ativos, Previdência, PASEP</v>
      </c>
      <c r="H96" s="51" t="str">
        <f>IFERROR(VLOOKUP($B96,'Tabelas auxiliares'!$A$65:$C$102,3,FALSE),"")</f>
        <v>FOLHA DE PAGAMENTO / CONTRIBUICAO PARA O PSS / SUBSTITUICOES / INSS PATRONAL / PASEP</v>
      </c>
      <c r="I96" t="s">
        <v>145</v>
      </c>
      <c r="J96" t="s">
        <v>332</v>
      </c>
      <c r="K96" t="s">
        <v>336</v>
      </c>
      <c r="L96" t="s">
        <v>334</v>
      </c>
      <c r="M96" t="s">
        <v>222</v>
      </c>
      <c r="N96" t="s">
        <v>179</v>
      </c>
      <c r="O96" t="s">
        <v>224</v>
      </c>
      <c r="P96" t="s">
        <v>291</v>
      </c>
      <c r="Q96" t="s">
        <v>226</v>
      </c>
      <c r="R96" t="s">
        <v>222</v>
      </c>
      <c r="S96" t="s">
        <v>124</v>
      </c>
      <c r="T96" t="s">
        <v>217</v>
      </c>
      <c r="U96" t="s">
        <v>188</v>
      </c>
      <c r="V96" t="s">
        <v>2602</v>
      </c>
      <c r="X96" s="51" t="str">
        <f t="shared" si="2"/>
        <v>3</v>
      </c>
      <c r="Y96" s="51" t="str">
        <f>IF(T96="","",IF(T96&lt;&gt;'Tabelas auxiliares'!$B$236,"FOLHA DE PESSOAL",IF(X96='Tabelas auxiliares'!$A$237,"CUSTEIO",IF(X96='Tabelas auxiliares'!$A$236,"INVESTIMENTO","ERRO - VERIFICAR"))))</f>
        <v>FOLHA DE PESSOAL</v>
      </c>
      <c r="Z96" s="64">
        <f t="shared" si="3"/>
        <v>4916.2299999999996</v>
      </c>
      <c r="AC96" s="44">
        <v>4916.2299999999996</v>
      </c>
    </row>
    <row r="97" spans="1:29" x14ac:dyDescent="0.25">
      <c r="A97" t="s">
        <v>2319</v>
      </c>
      <c r="B97" t="s">
        <v>2240</v>
      </c>
      <c r="C97" t="s">
        <v>2322</v>
      </c>
      <c r="D97" t="s">
        <v>90</v>
      </c>
      <c r="E97" t="s">
        <v>118</v>
      </c>
      <c r="F97" s="51" t="str">
        <f>IFERROR(VLOOKUP(D97,'Tabelas auxiliares'!$A$3:$B$61,2,FALSE),"")</f>
        <v>SUGEPE-FOLHA - PASEP + AUX. MORADIA</v>
      </c>
      <c r="G97" s="51" t="str">
        <f>IFERROR(VLOOKUP($B97,'Tabelas auxiliares'!$A$65:$C$102,2,FALSE),"")</f>
        <v>Folha de pagamento - Ativos, Previdência, PASEP</v>
      </c>
      <c r="H97" s="51" t="str">
        <f>IFERROR(VLOOKUP($B97,'Tabelas auxiliares'!$A$65:$C$102,3,FALSE),"")</f>
        <v>FOLHA DE PAGAMENTO / CONTRIBUICAO PARA O PSS / SUBSTITUICOES / INSS PATRONAL / PASEP</v>
      </c>
      <c r="I97" t="s">
        <v>145</v>
      </c>
      <c r="J97" t="s">
        <v>332</v>
      </c>
      <c r="K97" t="s">
        <v>336</v>
      </c>
      <c r="L97" t="s">
        <v>334</v>
      </c>
      <c r="M97" t="s">
        <v>222</v>
      </c>
      <c r="N97" t="s">
        <v>179</v>
      </c>
      <c r="O97" t="s">
        <v>224</v>
      </c>
      <c r="P97" t="s">
        <v>291</v>
      </c>
      <c r="Q97" t="s">
        <v>226</v>
      </c>
      <c r="R97" t="s">
        <v>222</v>
      </c>
      <c r="S97" t="s">
        <v>124</v>
      </c>
      <c r="T97" t="s">
        <v>217</v>
      </c>
      <c r="U97" t="s">
        <v>188</v>
      </c>
      <c r="V97" t="s">
        <v>2581</v>
      </c>
      <c r="X97" s="51" t="str">
        <f t="shared" si="2"/>
        <v>3</v>
      </c>
      <c r="Y97" s="51" t="str">
        <f>IF(T97="","",IF(T97&lt;&gt;'Tabelas auxiliares'!$B$236,"FOLHA DE PESSOAL",IF(X97='Tabelas auxiliares'!$A$237,"CUSTEIO",IF(X97='Tabelas auxiliares'!$A$236,"INVESTIMENTO","ERRO - VERIFICAR"))))</f>
        <v>FOLHA DE PESSOAL</v>
      </c>
      <c r="Z97" s="64">
        <f t="shared" si="3"/>
        <v>29179.4</v>
      </c>
      <c r="AC97" s="44">
        <v>29179.4</v>
      </c>
    </row>
    <row r="98" spans="1:29" x14ac:dyDescent="0.25">
      <c r="A98" t="s">
        <v>2319</v>
      </c>
      <c r="B98" t="s">
        <v>2240</v>
      </c>
      <c r="C98" t="s">
        <v>2322</v>
      </c>
      <c r="D98" t="s">
        <v>90</v>
      </c>
      <c r="E98" t="s">
        <v>118</v>
      </c>
      <c r="F98" s="51" t="str">
        <f>IFERROR(VLOOKUP(D98,'Tabelas auxiliares'!$A$3:$B$61,2,FALSE),"")</f>
        <v>SUGEPE-FOLHA - PASEP + AUX. MORADIA</v>
      </c>
      <c r="G98" s="51" t="str">
        <f>IFERROR(VLOOKUP($B98,'Tabelas auxiliares'!$A$65:$C$102,2,FALSE),"")</f>
        <v>Folha de pagamento - Ativos, Previdência, PASEP</v>
      </c>
      <c r="H98" s="51" t="str">
        <f>IFERROR(VLOOKUP($B98,'Tabelas auxiliares'!$A$65:$C$102,3,FALSE),"")</f>
        <v>FOLHA DE PAGAMENTO / CONTRIBUICAO PARA O PSS / SUBSTITUICOES / INSS PATRONAL / PASEP</v>
      </c>
      <c r="I98" t="s">
        <v>145</v>
      </c>
      <c r="J98" t="s">
        <v>332</v>
      </c>
      <c r="K98" t="s">
        <v>337</v>
      </c>
      <c r="L98" t="s">
        <v>334</v>
      </c>
      <c r="M98" t="s">
        <v>222</v>
      </c>
      <c r="N98" t="s">
        <v>179</v>
      </c>
      <c r="O98" t="s">
        <v>224</v>
      </c>
      <c r="P98" t="s">
        <v>291</v>
      </c>
      <c r="Q98" t="s">
        <v>226</v>
      </c>
      <c r="R98" t="s">
        <v>222</v>
      </c>
      <c r="S98" t="s">
        <v>124</v>
      </c>
      <c r="T98" t="s">
        <v>217</v>
      </c>
      <c r="U98" t="s">
        <v>188</v>
      </c>
      <c r="V98" t="s">
        <v>2582</v>
      </c>
      <c r="X98" s="51" t="str">
        <f t="shared" si="2"/>
        <v>3</v>
      </c>
      <c r="Y98" s="51" t="str">
        <f>IF(T98="","",IF(T98&lt;&gt;'Tabelas auxiliares'!$B$236,"FOLHA DE PESSOAL",IF(X98='Tabelas auxiliares'!$A$237,"CUSTEIO",IF(X98='Tabelas auxiliares'!$A$236,"INVESTIMENTO","ERRO - VERIFICAR"))))</f>
        <v>FOLHA DE PESSOAL</v>
      </c>
      <c r="Z98" s="64">
        <f t="shared" si="3"/>
        <v>8292217.4100000001</v>
      </c>
      <c r="AA98" s="44">
        <v>11405.88</v>
      </c>
      <c r="AC98" s="44">
        <v>8280811.5300000003</v>
      </c>
    </row>
    <row r="99" spans="1:29" x14ac:dyDescent="0.25">
      <c r="A99" t="s">
        <v>2319</v>
      </c>
      <c r="B99" t="s">
        <v>2240</v>
      </c>
      <c r="C99" t="s">
        <v>2322</v>
      </c>
      <c r="D99" t="s">
        <v>90</v>
      </c>
      <c r="E99" t="s">
        <v>118</v>
      </c>
      <c r="F99" s="51" t="str">
        <f>IFERROR(VLOOKUP(D99,'Tabelas auxiliares'!$A$3:$B$61,2,FALSE),"")</f>
        <v>SUGEPE-FOLHA - PASEP + AUX. MORADIA</v>
      </c>
      <c r="G99" s="51" t="str">
        <f>IFERROR(VLOOKUP($B99,'Tabelas auxiliares'!$A$65:$C$102,2,FALSE),"")</f>
        <v>Folha de pagamento - Ativos, Previdência, PASEP</v>
      </c>
      <c r="H99" s="51" t="str">
        <f>IFERROR(VLOOKUP($B99,'Tabelas auxiliares'!$A$65:$C$102,3,FALSE),"")</f>
        <v>FOLHA DE PAGAMENTO / CONTRIBUICAO PARA O PSS / SUBSTITUICOES / INSS PATRONAL / PASEP</v>
      </c>
      <c r="I99" t="s">
        <v>145</v>
      </c>
      <c r="J99" t="s">
        <v>332</v>
      </c>
      <c r="K99" t="s">
        <v>337</v>
      </c>
      <c r="L99" t="s">
        <v>334</v>
      </c>
      <c r="M99" t="s">
        <v>222</v>
      </c>
      <c r="N99" t="s">
        <v>179</v>
      </c>
      <c r="O99" t="s">
        <v>224</v>
      </c>
      <c r="P99" t="s">
        <v>291</v>
      </c>
      <c r="Q99" t="s">
        <v>226</v>
      </c>
      <c r="R99" t="s">
        <v>222</v>
      </c>
      <c r="S99" t="s">
        <v>124</v>
      </c>
      <c r="T99" t="s">
        <v>217</v>
      </c>
      <c r="U99" t="s">
        <v>188</v>
      </c>
      <c r="V99" t="s">
        <v>2583</v>
      </c>
      <c r="X99" s="51" t="str">
        <f t="shared" si="2"/>
        <v>3</v>
      </c>
      <c r="Y99" s="51" t="str">
        <f>IF(T99="","",IF(T99&lt;&gt;'Tabelas auxiliares'!$B$236,"FOLHA DE PESSOAL",IF(X99='Tabelas auxiliares'!$A$237,"CUSTEIO",IF(X99='Tabelas auxiliares'!$A$236,"INVESTIMENTO","ERRO - VERIFICAR"))))</f>
        <v>FOLHA DE PESSOAL</v>
      </c>
      <c r="Z99" s="64">
        <f t="shared" si="3"/>
        <v>1120.6099999999999</v>
      </c>
      <c r="AC99" s="44">
        <v>1120.6099999999999</v>
      </c>
    </row>
    <row r="100" spans="1:29" x14ac:dyDescent="0.25">
      <c r="A100" t="s">
        <v>2319</v>
      </c>
      <c r="B100" t="s">
        <v>2240</v>
      </c>
      <c r="C100" t="s">
        <v>2322</v>
      </c>
      <c r="D100" t="s">
        <v>90</v>
      </c>
      <c r="E100" t="s">
        <v>118</v>
      </c>
      <c r="F100" s="51" t="str">
        <f>IFERROR(VLOOKUP(D100,'Tabelas auxiliares'!$A$3:$B$61,2,FALSE),"")</f>
        <v>SUGEPE-FOLHA - PASEP + AUX. MORADIA</v>
      </c>
      <c r="G100" s="51" t="str">
        <f>IFERROR(VLOOKUP($B100,'Tabelas auxiliares'!$A$65:$C$102,2,FALSE),"")</f>
        <v>Folha de pagamento - Ativos, Previdência, PASEP</v>
      </c>
      <c r="H100" s="51" t="str">
        <f>IFERROR(VLOOKUP($B100,'Tabelas auxiliares'!$A$65:$C$102,3,FALSE),"")</f>
        <v>FOLHA DE PAGAMENTO / CONTRIBUICAO PARA O PSS / SUBSTITUICOES / INSS PATRONAL / PASEP</v>
      </c>
      <c r="I100" t="s">
        <v>145</v>
      </c>
      <c r="J100" t="s">
        <v>332</v>
      </c>
      <c r="K100" t="s">
        <v>337</v>
      </c>
      <c r="L100" t="s">
        <v>334</v>
      </c>
      <c r="M100" t="s">
        <v>222</v>
      </c>
      <c r="N100" t="s">
        <v>179</v>
      </c>
      <c r="O100" t="s">
        <v>224</v>
      </c>
      <c r="P100" t="s">
        <v>291</v>
      </c>
      <c r="Q100" t="s">
        <v>226</v>
      </c>
      <c r="R100" t="s">
        <v>222</v>
      </c>
      <c r="S100" t="s">
        <v>124</v>
      </c>
      <c r="T100" t="s">
        <v>217</v>
      </c>
      <c r="U100" t="s">
        <v>188</v>
      </c>
      <c r="V100" t="s">
        <v>2584</v>
      </c>
      <c r="X100" s="51" t="str">
        <f t="shared" si="2"/>
        <v>3</v>
      </c>
      <c r="Y100" s="51" t="str">
        <f>IF(T100="","",IF(T100&lt;&gt;'Tabelas auxiliares'!$B$236,"FOLHA DE PESSOAL",IF(X100='Tabelas auxiliares'!$A$237,"CUSTEIO",IF(X100='Tabelas auxiliares'!$A$236,"INVESTIMENTO","ERRO - VERIFICAR"))))</f>
        <v>FOLHA DE PESSOAL</v>
      </c>
      <c r="Z100" s="64">
        <f t="shared" si="3"/>
        <v>582.34</v>
      </c>
      <c r="AC100" s="44">
        <v>582.34</v>
      </c>
    </row>
    <row r="101" spans="1:29" x14ac:dyDescent="0.25">
      <c r="A101" t="s">
        <v>2319</v>
      </c>
      <c r="B101" t="s">
        <v>2240</v>
      </c>
      <c r="C101" t="s">
        <v>2322</v>
      </c>
      <c r="D101" t="s">
        <v>90</v>
      </c>
      <c r="E101" t="s">
        <v>118</v>
      </c>
      <c r="F101" s="51" t="str">
        <f>IFERROR(VLOOKUP(D101,'Tabelas auxiliares'!$A$3:$B$61,2,FALSE),"")</f>
        <v>SUGEPE-FOLHA - PASEP + AUX. MORADIA</v>
      </c>
      <c r="G101" s="51" t="str">
        <f>IFERROR(VLOOKUP($B101,'Tabelas auxiliares'!$A$65:$C$102,2,FALSE),"")</f>
        <v>Folha de pagamento - Ativos, Previdência, PASEP</v>
      </c>
      <c r="H101" s="51" t="str">
        <f>IFERROR(VLOOKUP($B101,'Tabelas auxiliares'!$A$65:$C$102,3,FALSE),"")</f>
        <v>FOLHA DE PAGAMENTO / CONTRIBUICAO PARA O PSS / SUBSTITUICOES / INSS PATRONAL / PASEP</v>
      </c>
      <c r="I101" t="s">
        <v>145</v>
      </c>
      <c r="J101" t="s">
        <v>332</v>
      </c>
      <c r="K101" t="s">
        <v>337</v>
      </c>
      <c r="L101" t="s">
        <v>334</v>
      </c>
      <c r="M101" t="s">
        <v>222</v>
      </c>
      <c r="N101" t="s">
        <v>179</v>
      </c>
      <c r="O101" t="s">
        <v>224</v>
      </c>
      <c r="P101" t="s">
        <v>291</v>
      </c>
      <c r="Q101" t="s">
        <v>226</v>
      </c>
      <c r="R101" t="s">
        <v>222</v>
      </c>
      <c r="S101" t="s">
        <v>124</v>
      </c>
      <c r="T101" t="s">
        <v>217</v>
      </c>
      <c r="U101" t="s">
        <v>188</v>
      </c>
      <c r="V101" t="s">
        <v>2585</v>
      </c>
      <c r="X101" s="51" t="str">
        <f t="shared" si="2"/>
        <v>3</v>
      </c>
      <c r="Y101" s="51" t="str">
        <f>IF(T101="","",IF(T101&lt;&gt;'Tabelas auxiliares'!$B$236,"FOLHA DE PESSOAL",IF(X101='Tabelas auxiliares'!$A$237,"CUSTEIO",IF(X101='Tabelas auxiliares'!$A$236,"INVESTIMENTO","ERRO - VERIFICAR"))))</f>
        <v>FOLHA DE PESSOAL</v>
      </c>
      <c r="Z101" s="64">
        <f t="shared" si="3"/>
        <v>8700.17</v>
      </c>
      <c r="AC101" s="44">
        <v>8700.17</v>
      </c>
    </row>
    <row r="102" spans="1:29" x14ac:dyDescent="0.25">
      <c r="A102" t="s">
        <v>2319</v>
      </c>
      <c r="B102" t="s">
        <v>2240</v>
      </c>
      <c r="C102" t="s">
        <v>2322</v>
      </c>
      <c r="D102" t="s">
        <v>90</v>
      </c>
      <c r="E102" t="s">
        <v>118</v>
      </c>
      <c r="F102" s="51" t="str">
        <f>IFERROR(VLOOKUP(D102,'Tabelas auxiliares'!$A$3:$B$61,2,FALSE),"")</f>
        <v>SUGEPE-FOLHA - PASEP + AUX. MORADIA</v>
      </c>
      <c r="G102" s="51" t="str">
        <f>IFERROR(VLOOKUP($B102,'Tabelas auxiliares'!$A$65:$C$102,2,FALSE),"")</f>
        <v>Folha de pagamento - Ativos, Previdência, PASEP</v>
      </c>
      <c r="H102" s="51" t="str">
        <f>IFERROR(VLOOKUP($B102,'Tabelas auxiliares'!$A$65:$C$102,3,FALSE),"")</f>
        <v>FOLHA DE PAGAMENTO / CONTRIBUICAO PARA O PSS / SUBSTITUICOES / INSS PATRONAL / PASEP</v>
      </c>
      <c r="I102" t="s">
        <v>145</v>
      </c>
      <c r="J102" t="s">
        <v>332</v>
      </c>
      <c r="K102" t="s">
        <v>337</v>
      </c>
      <c r="L102" t="s">
        <v>334</v>
      </c>
      <c r="M102" t="s">
        <v>222</v>
      </c>
      <c r="N102" t="s">
        <v>179</v>
      </c>
      <c r="O102" t="s">
        <v>224</v>
      </c>
      <c r="P102" t="s">
        <v>291</v>
      </c>
      <c r="Q102" t="s">
        <v>226</v>
      </c>
      <c r="R102" t="s">
        <v>222</v>
      </c>
      <c r="S102" t="s">
        <v>124</v>
      </c>
      <c r="T102" t="s">
        <v>217</v>
      </c>
      <c r="U102" t="s">
        <v>188</v>
      </c>
      <c r="V102" t="s">
        <v>2586</v>
      </c>
      <c r="X102" s="51" t="str">
        <f t="shared" si="2"/>
        <v>3</v>
      </c>
      <c r="Y102" s="51" t="str">
        <f>IF(T102="","",IF(T102&lt;&gt;'Tabelas auxiliares'!$B$236,"FOLHA DE PESSOAL",IF(X102='Tabelas auxiliares'!$A$237,"CUSTEIO",IF(X102='Tabelas auxiliares'!$A$236,"INVESTIMENTO","ERRO - VERIFICAR"))))</f>
        <v>FOLHA DE PESSOAL</v>
      </c>
      <c r="Z102" s="64">
        <f t="shared" si="3"/>
        <v>28786.04</v>
      </c>
      <c r="AC102" s="44">
        <v>28786.04</v>
      </c>
    </row>
    <row r="103" spans="1:29" x14ac:dyDescent="0.25">
      <c r="A103" t="s">
        <v>2319</v>
      </c>
      <c r="B103" t="s">
        <v>2240</v>
      </c>
      <c r="C103" t="s">
        <v>2322</v>
      </c>
      <c r="D103" t="s">
        <v>90</v>
      </c>
      <c r="E103" t="s">
        <v>118</v>
      </c>
      <c r="F103" s="51" t="str">
        <f>IFERROR(VLOOKUP(D103,'Tabelas auxiliares'!$A$3:$B$61,2,FALSE),"")</f>
        <v>SUGEPE-FOLHA - PASEP + AUX. MORADIA</v>
      </c>
      <c r="G103" s="51" t="str">
        <f>IFERROR(VLOOKUP($B103,'Tabelas auxiliares'!$A$65:$C$102,2,FALSE),"")</f>
        <v>Folha de pagamento - Ativos, Previdência, PASEP</v>
      </c>
      <c r="H103" s="51" t="str">
        <f>IFERROR(VLOOKUP($B103,'Tabelas auxiliares'!$A$65:$C$102,3,FALSE),"")</f>
        <v>FOLHA DE PAGAMENTO / CONTRIBUICAO PARA O PSS / SUBSTITUICOES / INSS PATRONAL / PASEP</v>
      </c>
      <c r="I103" t="s">
        <v>145</v>
      </c>
      <c r="J103" t="s">
        <v>332</v>
      </c>
      <c r="K103" t="s">
        <v>337</v>
      </c>
      <c r="L103" t="s">
        <v>334</v>
      </c>
      <c r="M103" t="s">
        <v>222</v>
      </c>
      <c r="N103" t="s">
        <v>179</v>
      </c>
      <c r="O103" t="s">
        <v>224</v>
      </c>
      <c r="P103" t="s">
        <v>291</v>
      </c>
      <c r="Q103" t="s">
        <v>226</v>
      </c>
      <c r="R103" t="s">
        <v>222</v>
      </c>
      <c r="S103" t="s">
        <v>124</v>
      </c>
      <c r="T103" t="s">
        <v>217</v>
      </c>
      <c r="U103" t="s">
        <v>188</v>
      </c>
      <c r="V103" t="s">
        <v>2587</v>
      </c>
      <c r="X103" s="51" t="str">
        <f t="shared" si="2"/>
        <v>3</v>
      </c>
      <c r="Y103" s="51" t="str">
        <f>IF(T103="","",IF(T103&lt;&gt;'Tabelas auxiliares'!$B$236,"FOLHA DE PESSOAL",IF(X103='Tabelas auxiliares'!$A$237,"CUSTEIO",IF(X103='Tabelas auxiliares'!$A$236,"INVESTIMENTO","ERRO - VERIFICAR"))))</f>
        <v>FOLHA DE PESSOAL</v>
      </c>
      <c r="Z103" s="64">
        <f t="shared" si="3"/>
        <v>9298.130000000001</v>
      </c>
      <c r="AA103" s="44">
        <v>110.29</v>
      </c>
      <c r="AC103" s="44">
        <v>9187.84</v>
      </c>
    </row>
    <row r="104" spans="1:29" x14ac:dyDescent="0.25">
      <c r="A104" t="s">
        <v>2319</v>
      </c>
      <c r="B104" t="s">
        <v>2240</v>
      </c>
      <c r="C104" t="s">
        <v>2322</v>
      </c>
      <c r="D104" t="s">
        <v>90</v>
      </c>
      <c r="E104" t="s">
        <v>118</v>
      </c>
      <c r="F104" s="51" t="str">
        <f>IFERROR(VLOOKUP(D104,'Tabelas auxiliares'!$A$3:$B$61,2,FALSE),"")</f>
        <v>SUGEPE-FOLHA - PASEP + AUX. MORADIA</v>
      </c>
      <c r="G104" s="51" t="str">
        <f>IFERROR(VLOOKUP($B104,'Tabelas auxiliares'!$A$65:$C$102,2,FALSE),"")</f>
        <v>Folha de pagamento - Ativos, Previdência, PASEP</v>
      </c>
      <c r="H104" s="51" t="str">
        <f>IFERROR(VLOOKUP($B104,'Tabelas auxiliares'!$A$65:$C$102,3,FALSE),"")</f>
        <v>FOLHA DE PAGAMENTO / CONTRIBUICAO PARA O PSS / SUBSTITUICOES / INSS PATRONAL / PASEP</v>
      </c>
      <c r="I104" t="s">
        <v>145</v>
      </c>
      <c r="J104" t="s">
        <v>332</v>
      </c>
      <c r="K104" t="s">
        <v>337</v>
      </c>
      <c r="L104" t="s">
        <v>334</v>
      </c>
      <c r="M104" t="s">
        <v>222</v>
      </c>
      <c r="N104" t="s">
        <v>179</v>
      </c>
      <c r="O104" t="s">
        <v>224</v>
      </c>
      <c r="P104" t="s">
        <v>291</v>
      </c>
      <c r="Q104" t="s">
        <v>226</v>
      </c>
      <c r="R104" t="s">
        <v>222</v>
      </c>
      <c r="S104" t="s">
        <v>124</v>
      </c>
      <c r="T104" t="s">
        <v>217</v>
      </c>
      <c r="U104" t="s">
        <v>188</v>
      </c>
      <c r="V104" t="s">
        <v>2588</v>
      </c>
      <c r="X104" s="51" t="str">
        <f t="shared" si="2"/>
        <v>3</v>
      </c>
      <c r="Y104" s="51" t="str">
        <f>IF(T104="","",IF(T104&lt;&gt;'Tabelas auxiliares'!$B$236,"FOLHA DE PESSOAL",IF(X104='Tabelas auxiliares'!$A$237,"CUSTEIO",IF(X104='Tabelas auxiliares'!$A$236,"INVESTIMENTO","ERRO - VERIFICAR"))))</f>
        <v>FOLHA DE PESSOAL</v>
      </c>
      <c r="Z104" s="64">
        <f t="shared" si="3"/>
        <v>7079559.71</v>
      </c>
      <c r="AA104" s="44">
        <v>8766.8700000000008</v>
      </c>
      <c r="AC104" s="44">
        <v>7070792.8399999999</v>
      </c>
    </row>
    <row r="105" spans="1:29" x14ac:dyDescent="0.25">
      <c r="A105" t="s">
        <v>2319</v>
      </c>
      <c r="B105" t="s">
        <v>2240</v>
      </c>
      <c r="C105" t="s">
        <v>2322</v>
      </c>
      <c r="D105" t="s">
        <v>90</v>
      </c>
      <c r="E105" t="s">
        <v>118</v>
      </c>
      <c r="F105" s="51" t="str">
        <f>IFERROR(VLOOKUP(D105,'Tabelas auxiliares'!$A$3:$B$61,2,FALSE),"")</f>
        <v>SUGEPE-FOLHA - PASEP + AUX. MORADIA</v>
      </c>
      <c r="G105" s="51" t="str">
        <f>IFERROR(VLOOKUP($B105,'Tabelas auxiliares'!$A$65:$C$102,2,FALSE),"")</f>
        <v>Folha de pagamento - Ativos, Previdência, PASEP</v>
      </c>
      <c r="H105" s="51" t="str">
        <f>IFERROR(VLOOKUP($B105,'Tabelas auxiliares'!$A$65:$C$102,3,FALSE),"")</f>
        <v>FOLHA DE PAGAMENTO / CONTRIBUICAO PARA O PSS / SUBSTITUICOES / INSS PATRONAL / PASEP</v>
      </c>
      <c r="I105" t="s">
        <v>145</v>
      </c>
      <c r="J105" t="s">
        <v>332</v>
      </c>
      <c r="K105" t="s">
        <v>337</v>
      </c>
      <c r="L105" t="s">
        <v>334</v>
      </c>
      <c r="M105" t="s">
        <v>222</v>
      </c>
      <c r="N105" t="s">
        <v>179</v>
      </c>
      <c r="O105" t="s">
        <v>224</v>
      </c>
      <c r="P105" t="s">
        <v>291</v>
      </c>
      <c r="Q105" t="s">
        <v>226</v>
      </c>
      <c r="R105" t="s">
        <v>222</v>
      </c>
      <c r="S105" t="s">
        <v>124</v>
      </c>
      <c r="T105" t="s">
        <v>217</v>
      </c>
      <c r="U105" t="s">
        <v>188</v>
      </c>
      <c r="V105" t="s">
        <v>2589</v>
      </c>
      <c r="X105" s="51" t="str">
        <f t="shared" si="2"/>
        <v>3</v>
      </c>
      <c r="Y105" s="51" t="str">
        <f>IF(T105="","",IF(T105&lt;&gt;'Tabelas auxiliares'!$B$236,"FOLHA DE PESSOAL",IF(X105='Tabelas auxiliares'!$A$237,"CUSTEIO",IF(X105='Tabelas auxiliares'!$A$236,"INVESTIMENTO","ERRO - VERIFICAR"))))</f>
        <v>FOLHA DE PESSOAL</v>
      </c>
      <c r="Z105" s="64">
        <f t="shared" si="3"/>
        <v>106507.36</v>
      </c>
      <c r="AA105" s="44">
        <v>343.87</v>
      </c>
      <c r="AC105" s="44">
        <v>106163.49</v>
      </c>
    </row>
    <row r="106" spans="1:29" x14ac:dyDescent="0.25">
      <c r="A106" t="s">
        <v>2319</v>
      </c>
      <c r="B106" t="s">
        <v>2240</v>
      </c>
      <c r="C106" t="s">
        <v>2322</v>
      </c>
      <c r="D106" t="s">
        <v>90</v>
      </c>
      <c r="E106" t="s">
        <v>118</v>
      </c>
      <c r="F106" s="51" t="str">
        <f>IFERROR(VLOOKUP(D106,'Tabelas auxiliares'!$A$3:$B$61,2,FALSE),"")</f>
        <v>SUGEPE-FOLHA - PASEP + AUX. MORADIA</v>
      </c>
      <c r="G106" s="51" t="str">
        <f>IFERROR(VLOOKUP($B106,'Tabelas auxiliares'!$A$65:$C$102,2,FALSE),"")</f>
        <v>Folha de pagamento - Ativos, Previdência, PASEP</v>
      </c>
      <c r="H106" s="51" t="str">
        <f>IFERROR(VLOOKUP($B106,'Tabelas auxiliares'!$A$65:$C$102,3,FALSE),"")</f>
        <v>FOLHA DE PAGAMENTO / CONTRIBUICAO PARA O PSS / SUBSTITUICOES / INSS PATRONAL / PASEP</v>
      </c>
      <c r="I106" t="s">
        <v>145</v>
      </c>
      <c r="J106" t="s">
        <v>332</v>
      </c>
      <c r="K106" t="s">
        <v>337</v>
      </c>
      <c r="L106" t="s">
        <v>334</v>
      </c>
      <c r="M106" t="s">
        <v>222</v>
      </c>
      <c r="N106" t="s">
        <v>179</v>
      </c>
      <c r="O106" t="s">
        <v>224</v>
      </c>
      <c r="P106" t="s">
        <v>291</v>
      </c>
      <c r="Q106" t="s">
        <v>226</v>
      </c>
      <c r="R106" t="s">
        <v>222</v>
      </c>
      <c r="S106" t="s">
        <v>124</v>
      </c>
      <c r="T106" t="s">
        <v>217</v>
      </c>
      <c r="U106" t="s">
        <v>188</v>
      </c>
      <c r="V106" t="s">
        <v>2590</v>
      </c>
      <c r="X106" s="51" t="str">
        <f t="shared" si="2"/>
        <v>3</v>
      </c>
      <c r="Y106" s="51" t="str">
        <f>IF(T106="","",IF(T106&lt;&gt;'Tabelas auxiliares'!$B$236,"FOLHA DE PESSOAL",IF(X106='Tabelas auxiliares'!$A$237,"CUSTEIO",IF(X106='Tabelas auxiliares'!$A$236,"INVESTIMENTO","ERRO - VERIFICAR"))))</f>
        <v>FOLHA DE PESSOAL</v>
      </c>
      <c r="Z106" s="64">
        <f t="shared" si="3"/>
        <v>201100.13999999998</v>
      </c>
      <c r="AA106" s="44">
        <v>1089.8</v>
      </c>
      <c r="AC106" s="44">
        <v>200010.34</v>
      </c>
    </row>
    <row r="107" spans="1:29" x14ac:dyDescent="0.25">
      <c r="A107" t="s">
        <v>2319</v>
      </c>
      <c r="B107" t="s">
        <v>2240</v>
      </c>
      <c r="C107" t="s">
        <v>2322</v>
      </c>
      <c r="D107" t="s">
        <v>90</v>
      </c>
      <c r="E107" t="s">
        <v>118</v>
      </c>
      <c r="F107" s="51" t="str">
        <f>IFERROR(VLOOKUP(D107,'Tabelas auxiliares'!$A$3:$B$61,2,FALSE),"")</f>
        <v>SUGEPE-FOLHA - PASEP + AUX. MORADIA</v>
      </c>
      <c r="G107" s="51" t="str">
        <f>IFERROR(VLOOKUP($B107,'Tabelas auxiliares'!$A$65:$C$102,2,FALSE),"")</f>
        <v>Folha de pagamento - Ativos, Previdência, PASEP</v>
      </c>
      <c r="H107" s="51" t="str">
        <f>IFERROR(VLOOKUP($B107,'Tabelas auxiliares'!$A$65:$C$102,3,FALSE),"")</f>
        <v>FOLHA DE PAGAMENTO / CONTRIBUICAO PARA O PSS / SUBSTITUICOES / INSS PATRONAL / PASEP</v>
      </c>
      <c r="I107" t="s">
        <v>145</v>
      </c>
      <c r="J107" t="s">
        <v>332</v>
      </c>
      <c r="K107" t="s">
        <v>337</v>
      </c>
      <c r="L107" t="s">
        <v>334</v>
      </c>
      <c r="M107" t="s">
        <v>222</v>
      </c>
      <c r="N107" t="s">
        <v>179</v>
      </c>
      <c r="O107" t="s">
        <v>224</v>
      </c>
      <c r="P107" t="s">
        <v>291</v>
      </c>
      <c r="Q107" t="s">
        <v>226</v>
      </c>
      <c r="R107" t="s">
        <v>222</v>
      </c>
      <c r="S107" t="s">
        <v>124</v>
      </c>
      <c r="T107" t="s">
        <v>217</v>
      </c>
      <c r="U107" t="s">
        <v>188</v>
      </c>
      <c r="V107" t="s">
        <v>2591</v>
      </c>
      <c r="X107" s="51" t="str">
        <f t="shared" si="2"/>
        <v>3</v>
      </c>
      <c r="Y107" s="51" t="str">
        <f>IF(T107="","",IF(T107&lt;&gt;'Tabelas auxiliares'!$B$236,"FOLHA DE PESSOAL",IF(X107='Tabelas auxiliares'!$A$237,"CUSTEIO",IF(X107='Tabelas auxiliares'!$A$236,"INVESTIMENTO","ERRO - VERIFICAR"))))</f>
        <v>FOLHA DE PESSOAL</v>
      </c>
      <c r="Z107" s="64">
        <f t="shared" si="3"/>
        <v>5017.25</v>
      </c>
      <c r="AC107" s="44">
        <v>5017.25</v>
      </c>
    </row>
    <row r="108" spans="1:29" x14ac:dyDescent="0.25">
      <c r="A108" t="s">
        <v>2319</v>
      </c>
      <c r="B108" t="s">
        <v>2240</v>
      </c>
      <c r="C108" t="s">
        <v>2322</v>
      </c>
      <c r="D108" t="s">
        <v>90</v>
      </c>
      <c r="E108" t="s">
        <v>118</v>
      </c>
      <c r="F108" s="51" t="str">
        <f>IFERROR(VLOOKUP(D108,'Tabelas auxiliares'!$A$3:$B$61,2,FALSE),"")</f>
        <v>SUGEPE-FOLHA - PASEP + AUX. MORADIA</v>
      </c>
      <c r="G108" s="51" t="str">
        <f>IFERROR(VLOOKUP($B108,'Tabelas auxiliares'!$A$65:$C$102,2,FALSE),"")</f>
        <v>Folha de pagamento - Ativos, Previdência, PASEP</v>
      </c>
      <c r="H108" s="51" t="str">
        <f>IFERROR(VLOOKUP($B108,'Tabelas auxiliares'!$A$65:$C$102,3,FALSE),"")</f>
        <v>FOLHA DE PAGAMENTO / CONTRIBUICAO PARA O PSS / SUBSTITUICOES / INSS PATRONAL / PASEP</v>
      </c>
      <c r="I108" t="s">
        <v>145</v>
      </c>
      <c r="J108" t="s">
        <v>332</v>
      </c>
      <c r="K108" t="s">
        <v>337</v>
      </c>
      <c r="L108" t="s">
        <v>334</v>
      </c>
      <c r="M108" t="s">
        <v>222</v>
      </c>
      <c r="N108" t="s">
        <v>179</v>
      </c>
      <c r="O108" t="s">
        <v>224</v>
      </c>
      <c r="P108" t="s">
        <v>291</v>
      </c>
      <c r="Q108" t="s">
        <v>226</v>
      </c>
      <c r="R108" t="s">
        <v>222</v>
      </c>
      <c r="S108" t="s">
        <v>124</v>
      </c>
      <c r="T108" t="s">
        <v>217</v>
      </c>
      <c r="U108" t="s">
        <v>188</v>
      </c>
      <c r="V108" t="s">
        <v>2592</v>
      </c>
      <c r="X108" s="51" t="str">
        <f t="shared" si="2"/>
        <v>3</v>
      </c>
      <c r="Y108" s="51" t="str">
        <f>IF(T108="","",IF(T108&lt;&gt;'Tabelas auxiliares'!$B$236,"FOLHA DE PESSOAL",IF(X108='Tabelas auxiliares'!$A$237,"CUSTEIO",IF(X108='Tabelas auxiliares'!$A$236,"INVESTIMENTO","ERRO - VERIFICAR"))))</f>
        <v>FOLHA DE PESSOAL</v>
      </c>
      <c r="Z108" s="64">
        <f t="shared" si="3"/>
        <v>100144.61</v>
      </c>
      <c r="AA108" s="44">
        <v>6005.33</v>
      </c>
      <c r="AC108" s="44">
        <v>94139.28</v>
      </c>
    </row>
    <row r="109" spans="1:29" x14ac:dyDescent="0.25">
      <c r="A109" t="s">
        <v>2319</v>
      </c>
      <c r="B109" t="s">
        <v>2240</v>
      </c>
      <c r="C109" t="s">
        <v>2322</v>
      </c>
      <c r="D109" t="s">
        <v>90</v>
      </c>
      <c r="E109" t="s">
        <v>118</v>
      </c>
      <c r="F109" s="51" t="str">
        <f>IFERROR(VLOOKUP(D109,'Tabelas auxiliares'!$A$3:$B$61,2,FALSE),"")</f>
        <v>SUGEPE-FOLHA - PASEP + AUX. MORADIA</v>
      </c>
      <c r="G109" s="51" t="str">
        <f>IFERROR(VLOOKUP($B109,'Tabelas auxiliares'!$A$65:$C$102,2,FALSE),"")</f>
        <v>Folha de pagamento - Ativos, Previdência, PASEP</v>
      </c>
      <c r="H109" s="51" t="str">
        <f>IFERROR(VLOOKUP($B109,'Tabelas auxiliares'!$A$65:$C$102,3,FALSE),"")</f>
        <v>FOLHA DE PAGAMENTO / CONTRIBUICAO PARA O PSS / SUBSTITUICOES / INSS PATRONAL / PASEP</v>
      </c>
      <c r="I109" t="s">
        <v>145</v>
      </c>
      <c r="J109" t="s">
        <v>332</v>
      </c>
      <c r="K109" t="s">
        <v>337</v>
      </c>
      <c r="L109" t="s">
        <v>334</v>
      </c>
      <c r="M109" t="s">
        <v>222</v>
      </c>
      <c r="N109" t="s">
        <v>179</v>
      </c>
      <c r="O109" t="s">
        <v>224</v>
      </c>
      <c r="P109" t="s">
        <v>291</v>
      </c>
      <c r="Q109" t="s">
        <v>226</v>
      </c>
      <c r="R109" t="s">
        <v>222</v>
      </c>
      <c r="S109" t="s">
        <v>124</v>
      </c>
      <c r="T109" t="s">
        <v>217</v>
      </c>
      <c r="U109" t="s">
        <v>188</v>
      </c>
      <c r="V109" t="s">
        <v>2593</v>
      </c>
      <c r="X109" s="51" t="str">
        <f t="shared" si="2"/>
        <v>3</v>
      </c>
      <c r="Y109" s="51" t="str">
        <f>IF(T109="","",IF(T109&lt;&gt;'Tabelas auxiliares'!$B$236,"FOLHA DE PESSOAL",IF(X109='Tabelas auxiliares'!$A$237,"CUSTEIO",IF(X109='Tabelas auxiliares'!$A$236,"INVESTIMENTO","ERRO - VERIFICAR"))))</f>
        <v>FOLHA DE PESSOAL</v>
      </c>
      <c r="Z109" s="64">
        <f t="shared" si="3"/>
        <v>131631.07</v>
      </c>
      <c r="AA109" s="44">
        <v>36852.660000000003</v>
      </c>
      <c r="AC109" s="44">
        <v>94778.41</v>
      </c>
    </row>
    <row r="110" spans="1:29" x14ac:dyDescent="0.25">
      <c r="A110" t="s">
        <v>2319</v>
      </c>
      <c r="B110" t="s">
        <v>2240</v>
      </c>
      <c r="C110" t="s">
        <v>2322</v>
      </c>
      <c r="D110" t="s">
        <v>90</v>
      </c>
      <c r="E110" t="s">
        <v>118</v>
      </c>
      <c r="F110" s="51" t="str">
        <f>IFERROR(VLOOKUP(D110,'Tabelas auxiliares'!$A$3:$B$61,2,FALSE),"")</f>
        <v>SUGEPE-FOLHA - PASEP + AUX. MORADIA</v>
      </c>
      <c r="G110" s="51" t="str">
        <f>IFERROR(VLOOKUP($B110,'Tabelas auxiliares'!$A$65:$C$102,2,FALSE),"")</f>
        <v>Folha de pagamento - Ativos, Previdência, PASEP</v>
      </c>
      <c r="H110" s="51" t="str">
        <f>IFERROR(VLOOKUP($B110,'Tabelas auxiliares'!$A$65:$C$102,3,FALSE),"")</f>
        <v>FOLHA DE PAGAMENTO / CONTRIBUICAO PARA O PSS / SUBSTITUICOES / INSS PATRONAL / PASEP</v>
      </c>
      <c r="I110" t="s">
        <v>145</v>
      </c>
      <c r="J110" t="s">
        <v>332</v>
      </c>
      <c r="K110" t="s">
        <v>337</v>
      </c>
      <c r="L110" t="s">
        <v>334</v>
      </c>
      <c r="M110" t="s">
        <v>222</v>
      </c>
      <c r="N110" t="s">
        <v>179</v>
      </c>
      <c r="O110" t="s">
        <v>224</v>
      </c>
      <c r="P110" t="s">
        <v>291</v>
      </c>
      <c r="Q110" t="s">
        <v>226</v>
      </c>
      <c r="R110" t="s">
        <v>222</v>
      </c>
      <c r="S110" t="s">
        <v>124</v>
      </c>
      <c r="T110" t="s">
        <v>217</v>
      </c>
      <c r="U110" t="s">
        <v>188</v>
      </c>
      <c r="V110" t="s">
        <v>2594</v>
      </c>
      <c r="X110" s="51" t="str">
        <f t="shared" si="2"/>
        <v>3</v>
      </c>
      <c r="Y110" s="51" t="str">
        <f>IF(T110="","",IF(T110&lt;&gt;'Tabelas auxiliares'!$B$236,"FOLHA DE PESSOAL",IF(X110='Tabelas auxiliares'!$A$237,"CUSTEIO",IF(X110='Tabelas auxiliares'!$A$236,"INVESTIMENTO","ERRO - VERIFICAR"))))</f>
        <v>FOLHA DE PESSOAL</v>
      </c>
      <c r="Z110" s="64">
        <f t="shared" si="3"/>
        <v>218833.51</v>
      </c>
      <c r="AA110" s="44">
        <v>218833.51</v>
      </c>
    </row>
    <row r="111" spans="1:29" x14ac:dyDescent="0.25">
      <c r="A111" t="s">
        <v>2319</v>
      </c>
      <c r="B111" t="s">
        <v>2240</v>
      </c>
      <c r="C111" t="s">
        <v>2322</v>
      </c>
      <c r="D111" t="s">
        <v>90</v>
      </c>
      <c r="E111" t="s">
        <v>118</v>
      </c>
      <c r="F111" s="51" t="str">
        <f>IFERROR(VLOOKUP(D111,'Tabelas auxiliares'!$A$3:$B$61,2,FALSE),"")</f>
        <v>SUGEPE-FOLHA - PASEP + AUX. MORADIA</v>
      </c>
      <c r="G111" s="51" t="str">
        <f>IFERROR(VLOOKUP($B111,'Tabelas auxiliares'!$A$65:$C$102,2,FALSE),"")</f>
        <v>Folha de pagamento - Ativos, Previdência, PASEP</v>
      </c>
      <c r="H111" s="51" t="str">
        <f>IFERROR(VLOOKUP($B111,'Tabelas auxiliares'!$A$65:$C$102,3,FALSE),"")</f>
        <v>FOLHA DE PAGAMENTO / CONTRIBUICAO PARA O PSS / SUBSTITUICOES / INSS PATRONAL / PASEP</v>
      </c>
      <c r="I111" t="s">
        <v>145</v>
      </c>
      <c r="J111" t="s">
        <v>332</v>
      </c>
      <c r="K111" t="s">
        <v>337</v>
      </c>
      <c r="L111" t="s">
        <v>334</v>
      </c>
      <c r="M111" t="s">
        <v>222</v>
      </c>
      <c r="N111" t="s">
        <v>179</v>
      </c>
      <c r="O111" t="s">
        <v>224</v>
      </c>
      <c r="P111" t="s">
        <v>291</v>
      </c>
      <c r="Q111" t="s">
        <v>226</v>
      </c>
      <c r="R111" t="s">
        <v>222</v>
      </c>
      <c r="S111" t="s">
        <v>124</v>
      </c>
      <c r="T111" t="s">
        <v>217</v>
      </c>
      <c r="U111" t="s">
        <v>188</v>
      </c>
      <c r="V111" t="s">
        <v>2595</v>
      </c>
      <c r="X111" s="51" t="str">
        <f t="shared" si="2"/>
        <v>3</v>
      </c>
      <c r="Y111" s="51" t="str">
        <f>IF(T111="","",IF(T111&lt;&gt;'Tabelas auxiliares'!$B$236,"FOLHA DE PESSOAL",IF(X111='Tabelas auxiliares'!$A$237,"CUSTEIO",IF(X111='Tabelas auxiliares'!$A$236,"INVESTIMENTO","ERRO - VERIFICAR"))))</f>
        <v>FOLHA DE PESSOAL</v>
      </c>
      <c r="Z111" s="64">
        <f t="shared" si="3"/>
        <v>27722.43</v>
      </c>
      <c r="AA111" s="44">
        <v>27722.43</v>
      </c>
    </row>
    <row r="112" spans="1:29" x14ac:dyDescent="0.25">
      <c r="A112" t="s">
        <v>2319</v>
      </c>
      <c r="B112" t="s">
        <v>2240</v>
      </c>
      <c r="C112" t="s">
        <v>2322</v>
      </c>
      <c r="D112" t="s">
        <v>90</v>
      </c>
      <c r="E112" t="s">
        <v>118</v>
      </c>
      <c r="F112" s="51" t="str">
        <f>IFERROR(VLOOKUP(D112,'Tabelas auxiliares'!$A$3:$B$61,2,FALSE),"")</f>
        <v>SUGEPE-FOLHA - PASEP + AUX. MORADIA</v>
      </c>
      <c r="G112" s="51" t="str">
        <f>IFERROR(VLOOKUP($B112,'Tabelas auxiliares'!$A$65:$C$102,2,FALSE),"")</f>
        <v>Folha de pagamento - Ativos, Previdência, PASEP</v>
      </c>
      <c r="H112" s="51" t="str">
        <f>IFERROR(VLOOKUP($B112,'Tabelas auxiliares'!$A$65:$C$102,3,FALSE),"")</f>
        <v>FOLHA DE PAGAMENTO / CONTRIBUICAO PARA O PSS / SUBSTITUICOES / INSS PATRONAL / PASEP</v>
      </c>
      <c r="I112" t="s">
        <v>145</v>
      </c>
      <c r="J112" t="s">
        <v>332</v>
      </c>
      <c r="K112" t="s">
        <v>338</v>
      </c>
      <c r="L112" t="s">
        <v>334</v>
      </c>
      <c r="M112" t="s">
        <v>222</v>
      </c>
      <c r="N112" t="s">
        <v>179</v>
      </c>
      <c r="O112" t="s">
        <v>224</v>
      </c>
      <c r="P112" t="s">
        <v>291</v>
      </c>
      <c r="Q112" t="s">
        <v>226</v>
      </c>
      <c r="R112" t="s">
        <v>222</v>
      </c>
      <c r="S112" t="s">
        <v>124</v>
      </c>
      <c r="T112" t="s">
        <v>217</v>
      </c>
      <c r="U112" t="s">
        <v>188</v>
      </c>
      <c r="V112" t="s">
        <v>2596</v>
      </c>
      <c r="X112" s="51" t="str">
        <f t="shared" si="2"/>
        <v>3</v>
      </c>
      <c r="Y112" s="51" t="str">
        <f>IF(T112="","",IF(T112&lt;&gt;'Tabelas auxiliares'!$B$236,"FOLHA DE PESSOAL",IF(X112='Tabelas auxiliares'!$A$237,"CUSTEIO",IF(X112='Tabelas auxiliares'!$A$236,"INVESTIMENTO","ERRO - VERIFICAR"))))</f>
        <v>FOLHA DE PESSOAL</v>
      </c>
      <c r="Z112" s="64">
        <f t="shared" si="3"/>
        <v>38989.64</v>
      </c>
      <c r="AC112" s="44">
        <v>38989.64</v>
      </c>
    </row>
    <row r="113" spans="1:29" x14ac:dyDescent="0.25">
      <c r="A113" t="s">
        <v>2319</v>
      </c>
      <c r="B113" t="s">
        <v>2240</v>
      </c>
      <c r="C113" t="s">
        <v>2322</v>
      </c>
      <c r="D113" t="s">
        <v>90</v>
      </c>
      <c r="E113" t="s">
        <v>118</v>
      </c>
      <c r="F113" s="51" t="str">
        <f>IFERROR(VLOOKUP(D113,'Tabelas auxiliares'!$A$3:$B$61,2,FALSE),"")</f>
        <v>SUGEPE-FOLHA - PASEP + AUX. MORADIA</v>
      </c>
      <c r="G113" s="51" t="str">
        <f>IFERROR(VLOOKUP($B113,'Tabelas auxiliares'!$A$65:$C$102,2,FALSE),"")</f>
        <v>Folha de pagamento - Ativos, Previdência, PASEP</v>
      </c>
      <c r="H113" s="51" t="str">
        <f>IFERROR(VLOOKUP($B113,'Tabelas auxiliares'!$A$65:$C$102,3,FALSE),"")</f>
        <v>FOLHA DE PAGAMENTO / CONTRIBUICAO PARA O PSS / SUBSTITUICOES / INSS PATRONAL / PASEP</v>
      </c>
      <c r="I113" t="s">
        <v>145</v>
      </c>
      <c r="J113" t="s">
        <v>332</v>
      </c>
      <c r="K113" t="s">
        <v>339</v>
      </c>
      <c r="L113" t="s">
        <v>334</v>
      </c>
      <c r="M113" t="s">
        <v>222</v>
      </c>
      <c r="N113" t="s">
        <v>179</v>
      </c>
      <c r="O113" t="s">
        <v>224</v>
      </c>
      <c r="P113" t="s">
        <v>291</v>
      </c>
      <c r="Q113" t="s">
        <v>226</v>
      </c>
      <c r="R113" t="s">
        <v>222</v>
      </c>
      <c r="S113" t="s">
        <v>124</v>
      </c>
      <c r="T113" t="s">
        <v>217</v>
      </c>
      <c r="U113" t="s">
        <v>188</v>
      </c>
      <c r="V113" t="s">
        <v>2597</v>
      </c>
      <c r="X113" s="51" t="str">
        <f t="shared" si="2"/>
        <v>3</v>
      </c>
      <c r="Y113" s="51" t="str">
        <f>IF(T113="","",IF(T113&lt;&gt;'Tabelas auxiliares'!$B$236,"FOLHA DE PESSOAL",IF(X113='Tabelas auxiliares'!$A$237,"CUSTEIO",IF(X113='Tabelas auxiliares'!$A$236,"INVESTIMENTO","ERRO - VERIFICAR"))))</f>
        <v>FOLHA DE PESSOAL</v>
      </c>
      <c r="Z113" s="64">
        <f t="shared" si="3"/>
        <v>13595.31</v>
      </c>
      <c r="AA113" s="44">
        <v>78.63</v>
      </c>
      <c r="AC113" s="44">
        <v>13516.68</v>
      </c>
    </row>
    <row r="114" spans="1:29" x14ac:dyDescent="0.25">
      <c r="A114" t="s">
        <v>2319</v>
      </c>
      <c r="B114" t="s">
        <v>2240</v>
      </c>
      <c r="C114" t="s">
        <v>2322</v>
      </c>
      <c r="D114" t="s">
        <v>90</v>
      </c>
      <c r="E114" t="s">
        <v>118</v>
      </c>
      <c r="F114" s="51" t="str">
        <f>IFERROR(VLOOKUP(D114,'Tabelas auxiliares'!$A$3:$B$61,2,FALSE),"")</f>
        <v>SUGEPE-FOLHA - PASEP + AUX. MORADIA</v>
      </c>
      <c r="G114" s="51" t="str">
        <f>IFERROR(VLOOKUP($B114,'Tabelas auxiliares'!$A$65:$C$102,2,FALSE),"")</f>
        <v>Folha de pagamento - Ativos, Previdência, PASEP</v>
      </c>
      <c r="H114" s="51" t="str">
        <f>IFERROR(VLOOKUP($B114,'Tabelas auxiliares'!$A$65:$C$102,3,FALSE),"")</f>
        <v>FOLHA DE PAGAMENTO / CONTRIBUICAO PARA O PSS / SUBSTITUICOES / INSS PATRONAL / PASEP</v>
      </c>
      <c r="I114" t="s">
        <v>145</v>
      </c>
      <c r="J114" t="s">
        <v>332</v>
      </c>
      <c r="K114" t="s">
        <v>340</v>
      </c>
      <c r="L114" t="s">
        <v>334</v>
      </c>
      <c r="M114" t="s">
        <v>222</v>
      </c>
      <c r="N114" t="s">
        <v>179</v>
      </c>
      <c r="O114" t="s">
        <v>224</v>
      </c>
      <c r="P114" t="s">
        <v>291</v>
      </c>
      <c r="Q114" t="s">
        <v>226</v>
      </c>
      <c r="R114" t="s">
        <v>222</v>
      </c>
      <c r="S114" t="s">
        <v>124</v>
      </c>
      <c r="T114" t="s">
        <v>217</v>
      </c>
      <c r="U114" t="s">
        <v>188</v>
      </c>
      <c r="V114" t="s">
        <v>2601</v>
      </c>
      <c r="X114" s="51" t="str">
        <f t="shared" si="2"/>
        <v>3</v>
      </c>
      <c r="Y114" s="51" t="str">
        <f>IF(T114="","",IF(T114&lt;&gt;'Tabelas auxiliares'!$B$236,"FOLHA DE PESSOAL",IF(X114='Tabelas auxiliares'!$A$237,"CUSTEIO",IF(X114='Tabelas auxiliares'!$A$236,"INVESTIMENTO","ERRO - VERIFICAR"))))</f>
        <v>FOLHA DE PESSOAL</v>
      </c>
      <c r="Z114" s="64">
        <f t="shared" si="3"/>
        <v>3014.23</v>
      </c>
      <c r="AA114" s="44">
        <v>3014.23</v>
      </c>
    </row>
    <row r="115" spans="1:29" x14ac:dyDescent="0.25">
      <c r="A115" t="s">
        <v>2319</v>
      </c>
      <c r="B115" t="s">
        <v>2240</v>
      </c>
      <c r="C115" t="s">
        <v>2322</v>
      </c>
      <c r="D115" t="s">
        <v>90</v>
      </c>
      <c r="E115" t="s">
        <v>118</v>
      </c>
      <c r="F115" s="51" t="str">
        <f>IFERROR(VLOOKUP(D115,'Tabelas auxiliares'!$A$3:$B$61,2,FALSE),"")</f>
        <v>SUGEPE-FOLHA - PASEP + AUX. MORADIA</v>
      </c>
      <c r="G115" s="51" t="str">
        <f>IFERROR(VLOOKUP($B115,'Tabelas auxiliares'!$A$65:$C$102,2,FALSE),"")</f>
        <v>Folha de pagamento - Ativos, Previdência, PASEP</v>
      </c>
      <c r="H115" s="51" t="str">
        <f>IFERROR(VLOOKUP($B115,'Tabelas auxiliares'!$A$65:$C$102,3,FALSE),"")</f>
        <v>FOLHA DE PAGAMENTO / CONTRIBUICAO PARA O PSS / SUBSTITUICOES / INSS PATRONAL / PASEP</v>
      </c>
      <c r="I115" t="s">
        <v>145</v>
      </c>
      <c r="J115" t="s">
        <v>332</v>
      </c>
      <c r="K115" t="s">
        <v>341</v>
      </c>
      <c r="L115" t="s">
        <v>334</v>
      </c>
      <c r="M115" t="s">
        <v>222</v>
      </c>
      <c r="N115" t="s">
        <v>179</v>
      </c>
      <c r="O115" t="s">
        <v>224</v>
      </c>
      <c r="P115" t="s">
        <v>291</v>
      </c>
      <c r="Q115" t="s">
        <v>226</v>
      </c>
      <c r="R115" t="s">
        <v>222</v>
      </c>
      <c r="S115" t="s">
        <v>124</v>
      </c>
      <c r="T115" t="s">
        <v>217</v>
      </c>
      <c r="U115" t="s">
        <v>188</v>
      </c>
      <c r="V115" t="s">
        <v>2598</v>
      </c>
      <c r="X115" s="51" t="str">
        <f t="shared" si="2"/>
        <v>3</v>
      </c>
      <c r="Y115" s="51" t="str">
        <f>IF(T115="","",IF(T115&lt;&gt;'Tabelas auxiliares'!$B$236,"FOLHA DE PESSOAL",IF(X115='Tabelas auxiliares'!$A$237,"CUSTEIO",IF(X115='Tabelas auxiliares'!$A$236,"INVESTIMENTO","ERRO - VERIFICAR"))))</f>
        <v>FOLHA DE PESSOAL</v>
      </c>
      <c r="Z115" s="64">
        <f t="shared" si="3"/>
        <v>101979.6</v>
      </c>
      <c r="AC115" s="44">
        <v>101979.6</v>
      </c>
    </row>
    <row r="116" spans="1:29" x14ac:dyDescent="0.25">
      <c r="A116" t="s">
        <v>2319</v>
      </c>
      <c r="B116" t="s">
        <v>2240</v>
      </c>
      <c r="C116" t="s">
        <v>2322</v>
      </c>
      <c r="D116" t="s">
        <v>90</v>
      </c>
      <c r="E116" t="s">
        <v>118</v>
      </c>
      <c r="F116" s="51" t="str">
        <f>IFERROR(VLOOKUP(D116,'Tabelas auxiliares'!$A$3:$B$61,2,FALSE),"")</f>
        <v>SUGEPE-FOLHA - PASEP + AUX. MORADIA</v>
      </c>
      <c r="G116" s="51" t="str">
        <f>IFERROR(VLOOKUP($B116,'Tabelas auxiliares'!$A$65:$C$102,2,FALSE),"")</f>
        <v>Folha de pagamento - Ativos, Previdência, PASEP</v>
      </c>
      <c r="H116" s="51" t="str">
        <f>IFERROR(VLOOKUP($B116,'Tabelas auxiliares'!$A$65:$C$102,3,FALSE),"")</f>
        <v>FOLHA DE PAGAMENTO / CONTRIBUICAO PARA O PSS / SUBSTITUICOES / INSS PATRONAL / PASEP</v>
      </c>
      <c r="I116" t="s">
        <v>145</v>
      </c>
      <c r="J116" t="s">
        <v>332</v>
      </c>
      <c r="K116" t="s">
        <v>342</v>
      </c>
      <c r="L116" t="s">
        <v>334</v>
      </c>
      <c r="M116" t="s">
        <v>313</v>
      </c>
      <c r="N116" t="s">
        <v>179</v>
      </c>
      <c r="O116" t="s">
        <v>224</v>
      </c>
      <c r="P116" t="s">
        <v>291</v>
      </c>
      <c r="Q116" t="s">
        <v>226</v>
      </c>
      <c r="R116" t="s">
        <v>222</v>
      </c>
      <c r="S116" t="s">
        <v>124</v>
      </c>
      <c r="T116" t="s">
        <v>217</v>
      </c>
      <c r="U116" t="s">
        <v>188</v>
      </c>
      <c r="V116" t="s">
        <v>2599</v>
      </c>
      <c r="X116" s="51" t="str">
        <f t="shared" si="2"/>
        <v>3</v>
      </c>
      <c r="Y116" s="51" t="str">
        <f>IF(T116="","",IF(T116&lt;&gt;'Tabelas auxiliares'!$B$236,"FOLHA DE PESSOAL",IF(X116='Tabelas auxiliares'!$A$237,"CUSTEIO",IF(X116='Tabelas auxiliares'!$A$236,"INVESTIMENTO","ERRO - VERIFICAR"))))</f>
        <v>FOLHA DE PESSOAL</v>
      </c>
      <c r="Z116" s="64">
        <f t="shared" si="3"/>
        <v>108056.37</v>
      </c>
      <c r="AC116" s="44">
        <v>108056.37</v>
      </c>
    </row>
    <row r="117" spans="1:29" x14ac:dyDescent="0.25">
      <c r="A117" t="s">
        <v>2319</v>
      </c>
      <c r="B117" t="s">
        <v>2240</v>
      </c>
      <c r="C117" t="s">
        <v>2322</v>
      </c>
      <c r="D117" t="s">
        <v>90</v>
      </c>
      <c r="E117" t="s">
        <v>118</v>
      </c>
      <c r="F117" s="51" t="str">
        <f>IFERROR(VLOOKUP(D117,'Tabelas auxiliares'!$A$3:$B$61,2,FALSE),"")</f>
        <v>SUGEPE-FOLHA - PASEP + AUX. MORADIA</v>
      </c>
      <c r="G117" s="51" t="str">
        <f>IFERROR(VLOOKUP($B117,'Tabelas auxiliares'!$A$65:$C$102,2,FALSE),"")</f>
        <v>Folha de pagamento - Ativos, Previdência, PASEP</v>
      </c>
      <c r="H117" s="51" t="str">
        <f>IFERROR(VLOOKUP($B117,'Tabelas auxiliares'!$A$65:$C$102,3,FALSE),"")</f>
        <v>FOLHA DE PAGAMENTO / CONTRIBUICAO PARA O PSS / SUBSTITUICOES / INSS PATRONAL / PASEP</v>
      </c>
      <c r="I117" t="s">
        <v>145</v>
      </c>
      <c r="J117" t="s">
        <v>332</v>
      </c>
      <c r="K117" t="s">
        <v>343</v>
      </c>
      <c r="L117" t="s">
        <v>334</v>
      </c>
      <c r="M117" t="s">
        <v>315</v>
      </c>
      <c r="N117" t="s">
        <v>178</v>
      </c>
      <c r="O117" t="s">
        <v>224</v>
      </c>
      <c r="P117" t="s">
        <v>299</v>
      </c>
      <c r="Q117" t="s">
        <v>226</v>
      </c>
      <c r="R117" t="s">
        <v>222</v>
      </c>
      <c r="S117" t="s">
        <v>124</v>
      </c>
      <c r="T117" t="s">
        <v>216</v>
      </c>
      <c r="U117" t="s">
        <v>142</v>
      </c>
      <c r="V117" t="s">
        <v>2574</v>
      </c>
      <c r="X117" s="51" t="str">
        <f t="shared" si="2"/>
        <v>3</v>
      </c>
      <c r="Y117" s="51" t="str">
        <f>IF(T117="","",IF(T117&lt;&gt;'Tabelas auxiliares'!$B$236,"FOLHA DE PESSOAL",IF(X117='Tabelas auxiliares'!$A$237,"CUSTEIO",IF(X117='Tabelas auxiliares'!$A$236,"INVESTIMENTO","ERRO - VERIFICAR"))))</f>
        <v>FOLHA DE PESSOAL</v>
      </c>
      <c r="Z117" s="64">
        <f t="shared" si="3"/>
        <v>3477391.1</v>
      </c>
      <c r="AC117" s="44">
        <v>3477391.1</v>
      </c>
    </row>
    <row r="118" spans="1:29" x14ac:dyDescent="0.25">
      <c r="A118" t="s">
        <v>2319</v>
      </c>
      <c r="B118" t="s">
        <v>2240</v>
      </c>
      <c r="C118" t="s">
        <v>2322</v>
      </c>
      <c r="D118" t="s">
        <v>90</v>
      </c>
      <c r="E118" t="s">
        <v>118</v>
      </c>
      <c r="F118" s="51" t="str">
        <f>IFERROR(VLOOKUP(D118,'Tabelas auxiliares'!$A$3:$B$61,2,FALSE),"")</f>
        <v>SUGEPE-FOLHA - PASEP + AUX. MORADIA</v>
      </c>
      <c r="G118" s="51" t="str">
        <f>IFERROR(VLOOKUP($B118,'Tabelas auxiliares'!$A$65:$C$102,2,FALSE),"")</f>
        <v>Folha de pagamento - Ativos, Previdência, PASEP</v>
      </c>
      <c r="H118" s="51" t="str">
        <f>IFERROR(VLOOKUP($B118,'Tabelas auxiliares'!$A$65:$C$102,3,FALSE),"")</f>
        <v>FOLHA DE PAGAMENTO / CONTRIBUICAO PARA O PSS / SUBSTITUICOES / INSS PATRONAL / PASEP</v>
      </c>
      <c r="I118" t="s">
        <v>145</v>
      </c>
      <c r="J118" t="s">
        <v>332</v>
      </c>
      <c r="K118" t="s">
        <v>344</v>
      </c>
      <c r="L118" t="s">
        <v>334</v>
      </c>
      <c r="M118" t="s">
        <v>317</v>
      </c>
      <c r="N118" t="s">
        <v>223</v>
      </c>
      <c r="O118" t="s">
        <v>224</v>
      </c>
      <c r="P118" t="s">
        <v>225</v>
      </c>
      <c r="Q118" t="s">
        <v>226</v>
      </c>
      <c r="R118" t="s">
        <v>222</v>
      </c>
      <c r="S118" t="s">
        <v>124</v>
      </c>
      <c r="T118" t="s">
        <v>218</v>
      </c>
      <c r="U118" t="s">
        <v>123</v>
      </c>
      <c r="V118" t="s">
        <v>2600</v>
      </c>
      <c r="X118" s="51" t="str">
        <f t="shared" si="2"/>
        <v>3</v>
      </c>
      <c r="Y118" s="51" t="str">
        <f>IF(T118="","",IF(T118&lt;&gt;'Tabelas auxiliares'!$B$236,"FOLHA DE PESSOAL",IF(X118='Tabelas auxiliares'!$A$237,"CUSTEIO",IF(X118='Tabelas auxiliares'!$A$236,"INVESTIMENTO","ERRO - VERIFICAR"))))</f>
        <v>CUSTEIO</v>
      </c>
      <c r="Z118" s="64">
        <f t="shared" si="3"/>
        <v>168118.41</v>
      </c>
      <c r="AC118" s="44">
        <v>168118.41</v>
      </c>
    </row>
    <row r="119" spans="1:29" x14ac:dyDescent="0.25">
      <c r="A119" t="s">
        <v>2319</v>
      </c>
      <c r="B119" t="s">
        <v>2240</v>
      </c>
      <c r="C119" t="s">
        <v>2322</v>
      </c>
      <c r="D119" t="s">
        <v>90</v>
      </c>
      <c r="E119" t="s">
        <v>118</v>
      </c>
      <c r="F119" s="51" t="str">
        <f>IFERROR(VLOOKUP(D119,'Tabelas auxiliares'!$A$3:$B$61,2,FALSE),"")</f>
        <v>SUGEPE-FOLHA - PASEP + AUX. MORADIA</v>
      </c>
      <c r="G119" s="51" t="str">
        <f>IFERROR(VLOOKUP($B119,'Tabelas auxiliares'!$A$65:$C$102,2,FALSE),"")</f>
        <v>Folha de pagamento - Ativos, Previdência, PASEP</v>
      </c>
      <c r="H119" s="51" t="str">
        <f>IFERROR(VLOOKUP($B119,'Tabelas auxiliares'!$A$65:$C$102,3,FALSE),"")</f>
        <v>FOLHA DE PAGAMENTO / CONTRIBUICAO PARA O PSS / SUBSTITUICOES / INSS PATRONAL / PASEP</v>
      </c>
      <c r="I119" t="s">
        <v>2109</v>
      </c>
      <c r="J119" t="s">
        <v>332</v>
      </c>
      <c r="K119" t="s">
        <v>2133</v>
      </c>
      <c r="L119" t="s">
        <v>2134</v>
      </c>
      <c r="M119" t="s">
        <v>222</v>
      </c>
      <c r="N119" t="s">
        <v>177</v>
      </c>
      <c r="O119" t="s">
        <v>224</v>
      </c>
      <c r="P119" t="s">
        <v>304</v>
      </c>
      <c r="Q119" t="s">
        <v>226</v>
      </c>
      <c r="R119" t="s">
        <v>222</v>
      </c>
      <c r="S119" t="s">
        <v>305</v>
      </c>
      <c r="T119" t="s">
        <v>217</v>
      </c>
      <c r="U119" t="s">
        <v>187</v>
      </c>
      <c r="V119" t="s">
        <v>2603</v>
      </c>
      <c r="X119" s="51" t="str">
        <f t="shared" si="2"/>
        <v>3</v>
      </c>
      <c r="Y119" s="51" t="str">
        <f>IF(T119="","",IF(T119&lt;&gt;'Tabelas auxiliares'!$B$236,"FOLHA DE PESSOAL",IF(X119='Tabelas auxiliares'!$A$237,"CUSTEIO",IF(X119='Tabelas auxiliares'!$A$236,"INVESTIMENTO","ERRO - VERIFICAR"))))</f>
        <v>FOLHA DE PESSOAL</v>
      </c>
      <c r="Z119" s="64">
        <f t="shared" si="3"/>
        <v>22835.21</v>
      </c>
      <c r="AC119" s="44">
        <v>22835.21</v>
      </c>
    </row>
    <row r="120" spans="1:29" x14ac:dyDescent="0.25">
      <c r="A120" t="s">
        <v>2319</v>
      </c>
      <c r="B120" t="s">
        <v>2240</v>
      </c>
      <c r="C120" t="s">
        <v>2322</v>
      </c>
      <c r="D120" t="s">
        <v>90</v>
      </c>
      <c r="E120" t="s">
        <v>118</v>
      </c>
      <c r="F120" s="51" t="str">
        <f>IFERROR(VLOOKUP(D120,'Tabelas auxiliares'!$A$3:$B$61,2,FALSE),"")</f>
        <v>SUGEPE-FOLHA - PASEP + AUX. MORADIA</v>
      </c>
      <c r="G120" s="51" t="str">
        <f>IFERROR(VLOOKUP($B120,'Tabelas auxiliares'!$A$65:$C$102,2,FALSE),"")</f>
        <v>Folha de pagamento - Ativos, Previdência, PASEP</v>
      </c>
      <c r="H120" s="51" t="str">
        <f>IFERROR(VLOOKUP($B120,'Tabelas auxiliares'!$A$65:$C$102,3,FALSE),"")</f>
        <v>FOLHA DE PAGAMENTO / CONTRIBUICAO PARA O PSS / SUBSTITUICOES / INSS PATRONAL / PASEP</v>
      </c>
      <c r="I120" t="s">
        <v>2423</v>
      </c>
      <c r="J120" t="s">
        <v>332</v>
      </c>
      <c r="K120" t="s">
        <v>2463</v>
      </c>
      <c r="L120" t="s">
        <v>334</v>
      </c>
      <c r="M120" t="s">
        <v>271</v>
      </c>
      <c r="N120" t="s">
        <v>179</v>
      </c>
      <c r="O120" t="s">
        <v>224</v>
      </c>
      <c r="P120" t="s">
        <v>291</v>
      </c>
      <c r="Q120" t="s">
        <v>226</v>
      </c>
      <c r="R120" t="s">
        <v>222</v>
      </c>
      <c r="S120" t="s">
        <v>124</v>
      </c>
      <c r="T120" t="s">
        <v>217</v>
      </c>
      <c r="U120" t="s">
        <v>188</v>
      </c>
      <c r="V120" t="s">
        <v>2571</v>
      </c>
      <c r="X120" s="51" t="str">
        <f t="shared" si="2"/>
        <v>3</v>
      </c>
      <c r="Y120" s="51" t="str">
        <f>IF(T120="","",IF(T120&lt;&gt;'Tabelas auxiliares'!$B$236,"FOLHA DE PESSOAL",IF(X120='Tabelas auxiliares'!$A$237,"CUSTEIO",IF(X120='Tabelas auxiliares'!$A$236,"INVESTIMENTO","ERRO - VERIFICAR"))))</f>
        <v>FOLHA DE PESSOAL</v>
      </c>
      <c r="Z120" s="64">
        <f t="shared" si="3"/>
        <v>129663.65</v>
      </c>
      <c r="AC120" s="44">
        <v>129663.65</v>
      </c>
    </row>
    <row r="121" spans="1:29" x14ac:dyDescent="0.25">
      <c r="A121" t="s">
        <v>2319</v>
      </c>
      <c r="B121" t="s">
        <v>2240</v>
      </c>
      <c r="C121" t="s">
        <v>2322</v>
      </c>
      <c r="D121" t="s">
        <v>90</v>
      </c>
      <c r="E121" t="s">
        <v>118</v>
      </c>
      <c r="F121" s="51" t="str">
        <f>IFERROR(VLOOKUP(D121,'Tabelas auxiliares'!$A$3:$B$61,2,FALSE),"")</f>
        <v>SUGEPE-FOLHA - PASEP + AUX. MORADIA</v>
      </c>
      <c r="G121" s="51" t="str">
        <f>IFERROR(VLOOKUP($B121,'Tabelas auxiliares'!$A$65:$C$102,2,FALSE),"")</f>
        <v>Folha de pagamento - Ativos, Previdência, PASEP</v>
      </c>
      <c r="H121" s="51" t="str">
        <f>IFERROR(VLOOKUP($B121,'Tabelas auxiliares'!$A$65:$C$102,3,FALSE),"")</f>
        <v>FOLHA DE PAGAMENTO / CONTRIBUICAO PARA O PSS / SUBSTITUICOES / INSS PATRONAL / PASEP</v>
      </c>
      <c r="I121" t="s">
        <v>2423</v>
      </c>
      <c r="J121" t="s">
        <v>332</v>
      </c>
      <c r="K121" t="s">
        <v>2463</v>
      </c>
      <c r="L121" t="s">
        <v>334</v>
      </c>
      <c r="M121" t="s">
        <v>271</v>
      </c>
      <c r="N121" t="s">
        <v>179</v>
      </c>
      <c r="O121" t="s">
        <v>224</v>
      </c>
      <c r="P121" t="s">
        <v>291</v>
      </c>
      <c r="Q121" t="s">
        <v>226</v>
      </c>
      <c r="R121" t="s">
        <v>222</v>
      </c>
      <c r="S121" t="s">
        <v>124</v>
      </c>
      <c r="T121" t="s">
        <v>217</v>
      </c>
      <c r="U121" t="s">
        <v>188</v>
      </c>
      <c r="V121" t="s">
        <v>2572</v>
      </c>
      <c r="X121" s="51" t="str">
        <f t="shared" si="2"/>
        <v>3</v>
      </c>
      <c r="Y121" s="51" t="str">
        <f>IF(T121="","",IF(T121&lt;&gt;'Tabelas auxiliares'!$B$236,"FOLHA DE PESSOAL",IF(X121='Tabelas auxiliares'!$A$237,"CUSTEIO",IF(X121='Tabelas auxiliares'!$A$236,"INVESTIMENTO","ERRO - VERIFICAR"))))</f>
        <v>FOLHA DE PESSOAL</v>
      </c>
      <c r="Z121" s="64">
        <f t="shared" si="3"/>
        <v>6483.18</v>
      </c>
      <c r="AC121" s="44">
        <v>6483.18</v>
      </c>
    </row>
    <row r="122" spans="1:29" x14ac:dyDescent="0.25">
      <c r="A122" t="s">
        <v>2319</v>
      </c>
      <c r="B122" t="s">
        <v>2240</v>
      </c>
      <c r="C122" t="s">
        <v>2322</v>
      </c>
      <c r="D122" t="s">
        <v>90</v>
      </c>
      <c r="E122" t="s">
        <v>118</v>
      </c>
      <c r="F122" s="51" t="str">
        <f>IFERROR(VLOOKUP(D122,'Tabelas auxiliares'!$A$3:$B$61,2,FALSE),"")</f>
        <v>SUGEPE-FOLHA - PASEP + AUX. MORADIA</v>
      </c>
      <c r="G122" s="51" t="str">
        <f>IFERROR(VLOOKUP($B122,'Tabelas auxiliares'!$A$65:$C$102,2,FALSE),"")</f>
        <v>Folha de pagamento - Ativos, Previdência, PASEP</v>
      </c>
      <c r="H122" s="51" t="str">
        <f>IFERROR(VLOOKUP($B122,'Tabelas auxiliares'!$A$65:$C$102,3,FALSE),"")</f>
        <v>FOLHA DE PAGAMENTO / CONTRIBUICAO PARA O PSS / SUBSTITUICOES / INSS PATRONAL / PASEP</v>
      </c>
      <c r="I122" t="s">
        <v>2855</v>
      </c>
      <c r="J122" t="s">
        <v>2856</v>
      </c>
      <c r="K122" t="s">
        <v>2857</v>
      </c>
      <c r="L122" t="s">
        <v>2858</v>
      </c>
      <c r="M122" t="s">
        <v>222</v>
      </c>
      <c r="N122" t="s">
        <v>177</v>
      </c>
      <c r="O122" t="s">
        <v>224</v>
      </c>
      <c r="P122" t="s">
        <v>304</v>
      </c>
      <c r="Q122" t="s">
        <v>226</v>
      </c>
      <c r="R122" t="s">
        <v>222</v>
      </c>
      <c r="S122" t="s">
        <v>305</v>
      </c>
      <c r="T122" t="s">
        <v>217</v>
      </c>
      <c r="U122" t="s">
        <v>187</v>
      </c>
      <c r="V122" t="s">
        <v>2575</v>
      </c>
      <c r="X122" s="51" t="str">
        <f t="shared" si="2"/>
        <v>3</v>
      </c>
      <c r="Y122" s="51" t="str">
        <f>IF(T122="","",IF(T122&lt;&gt;'Tabelas auxiliares'!$B$236,"FOLHA DE PESSOAL",IF(X122='Tabelas auxiliares'!$A$237,"CUSTEIO",IF(X122='Tabelas auxiliares'!$A$236,"INVESTIMENTO","ERRO - VERIFICAR"))))</f>
        <v>FOLHA DE PESSOAL</v>
      </c>
      <c r="Z122" s="64">
        <f t="shared" si="3"/>
        <v>369093.99</v>
      </c>
      <c r="AB122" s="44">
        <v>369093.99</v>
      </c>
    </row>
    <row r="123" spans="1:29" x14ac:dyDescent="0.25">
      <c r="A123" t="s">
        <v>2319</v>
      </c>
      <c r="B123" t="s">
        <v>2240</v>
      </c>
      <c r="C123" t="s">
        <v>2322</v>
      </c>
      <c r="D123" t="s">
        <v>90</v>
      </c>
      <c r="E123" t="s">
        <v>118</v>
      </c>
      <c r="F123" s="51" t="str">
        <f>IFERROR(VLOOKUP(D123,'Tabelas auxiliares'!$A$3:$B$61,2,FALSE),"")</f>
        <v>SUGEPE-FOLHA - PASEP + AUX. MORADIA</v>
      </c>
      <c r="G123" s="51" t="str">
        <f>IFERROR(VLOOKUP($B123,'Tabelas auxiliares'!$A$65:$C$102,2,FALSE),"")</f>
        <v>Folha de pagamento - Ativos, Previdência, PASEP</v>
      </c>
      <c r="H123" s="51" t="str">
        <f>IFERROR(VLOOKUP($B123,'Tabelas auxiliares'!$A$65:$C$102,3,FALSE),"")</f>
        <v>FOLHA DE PAGAMENTO / CONTRIBUICAO PARA O PSS / SUBSTITUICOES / INSS PATRONAL / PASEP</v>
      </c>
      <c r="I123" t="s">
        <v>2855</v>
      </c>
      <c r="J123" t="s">
        <v>2856</v>
      </c>
      <c r="K123" t="s">
        <v>2857</v>
      </c>
      <c r="L123" t="s">
        <v>2858</v>
      </c>
      <c r="M123" t="s">
        <v>222</v>
      </c>
      <c r="N123" t="s">
        <v>177</v>
      </c>
      <c r="O123" t="s">
        <v>224</v>
      </c>
      <c r="P123" t="s">
        <v>304</v>
      </c>
      <c r="Q123" t="s">
        <v>226</v>
      </c>
      <c r="R123" t="s">
        <v>222</v>
      </c>
      <c r="S123" t="s">
        <v>305</v>
      </c>
      <c r="T123" t="s">
        <v>217</v>
      </c>
      <c r="U123" t="s">
        <v>187</v>
      </c>
      <c r="V123" t="s">
        <v>2576</v>
      </c>
      <c r="X123" s="51" t="str">
        <f t="shared" si="2"/>
        <v>3</v>
      </c>
      <c r="Y123" s="51" t="str">
        <f>IF(T123="","",IF(T123&lt;&gt;'Tabelas auxiliares'!$B$236,"FOLHA DE PESSOAL",IF(X123='Tabelas auxiliares'!$A$237,"CUSTEIO",IF(X123='Tabelas auxiliares'!$A$236,"INVESTIMENTO","ERRO - VERIFICAR"))))</f>
        <v>FOLHA DE PESSOAL</v>
      </c>
      <c r="Z123" s="64">
        <f t="shared" si="3"/>
        <v>7463.45</v>
      </c>
      <c r="AB123" s="44">
        <v>7463.45</v>
      </c>
    </row>
    <row r="124" spans="1:29" x14ac:dyDescent="0.25">
      <c r="A124" t="s">
        <v>2319</v>
      </c>
      <c r="B124" t="s">
        <v>2240</v>
      </c>
      <c r="C124" t="s">
        <v>2322</v>
      </c>
      <c r="D124" t="s">
        <v>90</v>
      </c>
      <c r="E124" t="s">
        <v>118</v>
      </c>
      <c r="F124" s="51" t="str">
        <f>IFERROR(VLOOKUP(D124,'Tabelas auxiliares'!$A$3:$B$61,2,FALSE),"")</f>
        <v>SUGEPE-FOLHA - PASEP + AUX. MORADIA</v>
      </c>
      <c r="G124" s="51" t="str">
        <f>IFERROR(VLOOKUP($B124,'Tabelas auxiliares'!$A$65:$C$102,2,FALSE),"")</f>
        <v>Folha de pagamento - Ativos, Previdência, PASEP</v>
      </c>
      <c r="H124" s="51" t="str">
        <f>IFERROR(VLOOKUP($B124,'Tabelas auxiliares'!$A$65:$C$102,3,FALSE),"")</f>
        <v>FOLHA DE PAGAMENTO / CONTRIBUICAO PARA O PSS / SUBSTITUICOES / INSS PATRONAL / PASEP</v>
      </c>
      <c r="I124" t="s">
        <v>2855</v>
      </c>
      <c r="J124" t="s">
        <v>2856</v>
      </c>
      <c r="K124" t="s">
        <v>2857</v>
      </c>
      <c r="L124" t="s">
        <v>2858</v>
      </c>
      <c r="M124" t="s">
        <v>222</v>
      </c>
      <c r="N124" t="s">
        <v>177</v>
      </c>
      <c r="O124" t="s">
        <v>224</v>
      </c>
      <c r="P124" t="s">
        <v>304</v>
      </c>
      <c r="Q124" t="s">
        <v>226</v>
      </c>
      <c r="R124" t="s">
        <v>222</v>
      </c>
      <c r="S124" t="s">
        <v>305</v>
      </c>
      <c r="T124" t="s">
        <v>217</v>
      </c>
      <c r="U124" t="s">
        <v>187</v>
      </c>
      <c r="V124" t="s">
        <v>2577</v>
      </c>
      <c r="X124" s="51" t="str">
        <f t="shared" si="2"/>
        <v>3</v>
      </c>
      <c r="Y124" s="51" t="str">
        <f>IF(T124="","",IF(T124&lt;&gt;'Tabelas auxiliares'!$B$236,"FOLHA DE PESSOAL",IF(X124='Tabelas auxiliares'!$A$237,"CUSTEIO",IF(X124='Tabelas auxiliares'!$A$236,"INVESTIMENTO","ERRO - VERIFICAR"))))</f>
        <v>FOLHA DE PESSOAL</v>
      </c>
      <c r="Z124" s="64">
        <f t="shared" si="3"/>
        <v>252.37</v>
      </c>
      <c r="AB124" s="44">
        <v>252.37</v>
      </c>
    </row>
    <row r="125" spans="1:29" x14ac:dyDescent="0.25">
      <c r="A125" t="s">
        <v>2319</v>
      </c>
      <c r="B125" t="s">
        <v>2240</v>
      </c>
      <c r="C125" t="s">
        <v>2322</v>
      </c>
      <c r="D125" t="s">
        <v>90</v>
      </c>
      <c r="E125" t="s">
        <v>118</v>
      </c>
      <c r="F125" s="51" t="str">
        <f>IFERROR(VLOOKUP(D125,'Tabelas auxiliares'!$A$3:$B$61,2,FALSE),"")</f>
        <v>SUGEPE-FOLHA - PASEP + AUX. MORADIA</v>
      </c>
      <c r="G125" s="51" t="str">
        <f>IFERROR(VLOOKUP($B125,'Tabelas auxiliares'!$A$65:$C$102,2,FALSE),"")</f>
        <v>Folha de pagamento - Ativos, Previdência, PASEP</v>
      </c>
      <c r="H125" s="51" t="str">
        <f>IFERROR(VLOOKUP($B125,'Tabelas auxiliares'!$A$65:$C$102,3,FALSE),"")</f>
        <v>FOLHA DE PAGAMENTO / CONTRIBUICAO PARA O PSS / SUBSTITUICOES / INSS PATRONAL / PASEP</v>
      </c>
      <c r="I125" t="s">
        <v>2855</v>
      </c>
      <c r="J125" t="s">
        <v>2856</v>
      </c>
      <c r="K125" t="s">
        <v>2859</v>
      </c>
      <c r="L125" t="s">
        <v>2858</v>
      </c>
      <c r="M125" t="s">
        <v>222</v>
      </c>
      <c r="N125" t="s">
        <v>177</v>
      </c>
      <c r="O125" t="s">
        <v>224</v>
      </c>
      <c r="P125" t="s">
        <v>304</v>
      </c>
      <c r="Q125" t="s">
        <v>226</v>
      </c>
      <c r="R125" t="s">
        <v>222</v>
      </c>
      <c r="S125" t="s">
        <v>305</v>
      </c>
      <c r="T125" t="s">
        <v>217</v>
      </c>
      <c r="U125" t="s">
        <v>187</v>
      </c>
      <c r="V125" t="s">
        <v>2578</v>
      </c>
      <c r="X125" s="51" t="str">
        <f t="shared" si="2"/>
        <v>3</v>
      </c>
      <c r="Y125" s="51" t="str">
        <f>IF(T125="","",IF(T125&lt;&gt;'Tabelas auxiliares'!$B$236,"FOLHA DE PESSOAL",IF(X125='Tabelas auxiliares'!$A$237,"CUSTEIO",IF(X125='Tabelas auxiliares'!$A$236,"INVESTIMENTO","ERRO - VERIFICAR"))))</f>
        <v>FOLHA DE PESSOAL</v>
      </c>
      <c r="Z125" s="64">
        <f t="shared" si="3"/>
        <v>68277.13</v>
      </c>
      <c r="AB125" s="44">
        <v>68277.13</v>
      </c>
    </row>
    <row r="126" spans="1:29" x14ac:dyDescent="0.25">
      <c r="A126" t="s">
        <v>2319</v>
      </c>
      <c r="B126" t="s">
        <v>2240</v>
      </c>
      <c r="C126" t="s">
        <v>2322</v>
      </c>
      <c r="D126" t="s">
        <v>90</v>
      </c>
      <c r="E126" t="s">
        <v>118</v>
      </c>
      <c r="F126" s="51" t="str">
        <f>IFERROR(VLOOKUP(D126,'Tabelas auxiliares'!$A$3:$B$61,2,FALSE),"")</f>
        <v>SUGEPE-FOLHA - PASEP + AUX. MORADIA</v>
      </c>
      <c r="G126" s="51" t="str">
        <f>IFERROR(VLOOKUP($B126,'Tabelas auxiliares'!$A$65:$C$102,2,FALSE),"")</f>
        <v>Folha de pagamento - Ativos, Previdência, PASEP</v>
      </c>
      <c r="H126" s="51" t="str">
        <f>IFERROR(VLOOKUP($B126,'Tabelas auxiliares'!$A$65:$C$102,3,FALSE),"")</f>
        <v>FOLHA DE PAGAMENTO / CONTRIBUICAO PARA O PSS / SUBSTITUICOES / INSS PATRONAL / PASEP</v>
      </c>
      <c r="I126" t="s">
        <v>2855</v>
      </c>
      <c r="J126" t="s">
        <v>2856</v>
      </c>
      <c r="K126" t="s">
        <v>2860</v>
      </c>
      <c r="L126" t="s">
        <v>2858</v>
      </c>
      <c r="M126" t="s">
        <v>222</v>
      </c>
      <c r="N126" t="s">
        <v>179</v>
      </c>
      <c r="O126" t="s">
        <v>224</v>
      </c>
      <c r="P126" t="s">
        <v>291</v>
      </c>
      <c r="Q126" t="s">
        <v>226</v>
      </c>
      <c r="R126" t="s">
        <v>222</v>
      </c>
      <c r="S126" t="s">
        <v>124</v>
      </c>
      <c r="T126" t="s">
        <v>217</v>
      </c>
      <c r="U126" t="s">
        <v>188</v>
      </c>
      <c r="V126" t="s">
        <v>2579</v>
      </c>
      <c r="X126" s="51" t="str">
        <f t="shared" si="2"/>
        <v>3</v>
      </c>
      <c r="Y126" s="51" t="str">
        <f>IF(T126="","",IF(T126&lt;&gt;'Tabelas auxiliares'!$B$236,"FOLHA DE PESSOAL",IF(X126='Tabelas auxiliares'!$A$237,"CUSTEIO",IF(X126='Tabelas auxiliares'!$A$236,"INVESTIMENTO","ERRO - VERIFICAR"))))</f>
        <v>FOLHA DE PESSOAL</v>
      </c>
      <c r="Z126" s="64">
        <f t="shared" si="3"/>
        <v>632470.55000000005</v>
      </c>
      <c r="AA126" s="44">
        <v>5160.0600000000004</v>
      </c>
      <c r="AB126" s="44">
        <v>627310.49</v>
      </c>
    </row>
    <row r="127" spans="1:29" x14ac:dyDescent="0.25">
      <c r="A127" t="s">
        <v>2319</v>
      </c>
      <c r="B127" t="s">
        <v>2240</v>
      </c>
      <c r="C127" t="s">
        <v>2322</v>
      </c>
      <c r="D127" t="s">
        <v>90</v>
      </c>
      <c r="E127" t="s">
        <v>118</v>
      </c>
      <c r="F127" s="51" t="str">
        <f>IFERROR(VLOOKUP(D127,'Tabelas auxiliares'!$A$3:$B$61,2,FALSE),"")</f>
        <v>SUGEPE-FOLHA - PASEP + AUX. MORADIA</v>
      </c>
      <c r="G127" s="51" t="str">
        <f>IFERROR(VLOOKUP($B127,'Tabelas auxiliares'!$A$65:$C$102,2,FALSE),"")</f>
        <v>Folha de pagamento - Ativos, Previdência, PASEP</v>
      </c>
      <c r="H127" s="51" t="str">
        <f>IFERROR(VLOOKUP($B127,'Tabelas auxiliares'!$A$65:$C$102,3,FALSE),"")</f>
        <v>FOLHA DE PAGAMENTO / CONTRIBUICAO PARA O PSS / SUBSTITUICOES / INSS PATRONAL / PASEP</v>
      </c>
      <c r="I127" t="s">
        <v>2855</v>
      </c>
      <c r="J127" t="s">
        <v>2856</v>
      </c>
      <c r="K127" t="s">
        <v>2860</v>
      </c>
      <c r="L127" t="s">
        <v>2858</v>
      </c>
      <c r="M127" t="s">
        <v>222</v>
      </c>
      <c r="N127" t="s">
        <v>179</v>
      </c>
      <c r="O127" t="s">
        <v>224</v>
      </c>
      <c r="P127" t="s">
        <v>291</v>
      </c>
      <c r="Q127" t="s">
        <v>226</v>
      </c>
      <c r="R127" t="s">
        <v>222</v>
      </c>
      <c r="S127" t="s">
        <v>124</v>
      </c>
      <c r="T127" t="s">
        <v>217</v>
      </c>
      <c r="U127" t="s">
        <v>188</v>
      </c>
      <c r="V127" t="s">
        <v>2580</v>
      </c>
      <c r="X127" s="51" t="str">
        <f t="shared" si="2"/>
        <v>3</v>
      </c>
      <c r="Y127" s="51" t="str">
        <f>IF(T127="","",IF(T127&lt;&gt;'Tabelas auxiliares'!$B$236,"FOLHA DE PESSOAL",IF(X127='Tabelas auxiliares'!$A$237,"CUSTEIO",IF(X127='Tabelas auxiliares'!$A$236,"INVESTIMENTO","ERRO - VERIFICAR"))))</f>
        <v>FOLHA DE PESSOAL</v>
      </c>
      <c r="Z127" s="64">
        <f t="shared" si="3"/>
        <v>20416.22</v>
      </c>
      <c r="AB127" s="44">
        <v>20416.22</v>
      </c>
    </row>
    <row r="128" spans="1:29" x14ac:dyDescent="0.25">
      <c r="A128" t="s">
        <v>2319</v>
      </c>
      <c r="B128" t="s">
        <v>2240</v>
      </c>
      <c r="C128" t="s">
        <v>2322</v>
      </c>
      <c r="D128" t="s">
        <v>90</v>
      </c>
      <c r="E128" t="s">
        <v>118</v>
      </c>
      <c r="F128" s="51" t="str">
        <f>IFERROR(VLOOKUP(D128,'Tabelas auxiliares'!$A$3:$B$61,2,FALSE),"")</f>
        <v>SUGEPE-FOLHA - PASEP + AUX. MORADIA</v>
      </c>
      <c r="G128" s="51" t="str">
        <f>IFERROR(VLOOKUP($B128,'Tabelas auxiliares'!$A$65:$C$102,2,FALSE),"")</f>
        <v>Folha de pagamento - Ativos, Previdência, PASEP</v>
      </c>
      <c r="H128" s="51" t="str">
        <f>IFERROR(VLOOKUP($B128,'Tabelas auxiliares'!$A$65:$C$102,3,FALSE),"")</f>
        <v>FOLHA DE PAGAMENTO / CONTRIBUICAO PARA O PSS / SUBSTITUICOES / INSS PATRONAL / PASEP</v>
      </c>
      <c r="I128" t="s">
        <v>2855</v>
      </c>
      <c r="J128" t="s">
        <v>2856</v>
      </c>
      <c r="K128" t="s">
        <v>2860</v>
      </c>
      <c r="L128" t="s">
        <v>2858</v>
      </c>
      <c r="M128" t="s">
        <v>222</v>
      </c>
      <c r="N128" t="s">
        <v>179</v>
      </c>
      <c r="O128" t="s">
        <v>224</v>
      </c>
      <c r="P128" t="s">
        <v>291</v>
      </c>
      <c r="Q128" t="s">
        <v>226</v>
      </c>
      <c r="R128" t="s">
        <v>222</v>
      </c>
      <c r="S128" t="s">
        <v>124</v>
      </c>
      <c r="T128" t="s">
        <v>217</v>
      </c>
      <c r="U128" t="s">
        <v>188</v>
      </c>
      <c r="V128" t="s">
        <v>2602</v>
      </c>
      <c r="X128" s="51" t="str">
        <f t="shared" si="2"/>
        <v>3</v>
      </c>
      <c r="Y128" s="51" t="str">
        <f>IF(T128="","",IF(T128&lt;&gt;'Tabelas auxiliares'!$B$236,"FOLHA DE PESSOAL",IF(X128='Tabelas auxiliares'!$A$237,"CUSTEIO",IF(X128='Tabelas auxiliares'!$A$236,"INVESTIMENTO","ERRO - VERIFICAR"))))</f>
        <v>FOLHA DE PESSOAL</v>
      </c>
      <c r="Z128" s="64">
        <f t="shared" si="3"/>
        <v>2647.87</v>
      </c>
      <c r="AB128" s="44">
        <v>2647.87</v>
      </c>
    </row>
    <row r="129" spans="1:29" x14ac:dyDescent="0.25">
      <c r="A129" t="s">
        <v>2319</v>
      </c>
      <c r="B129" t="s">
        <v>2240</v>
      </c>
      <c r="C129" t="s">
        <v>2322</v>
      </c>
      <c r="D129" t="s">
        <v>90</v>
      </c>
      <c r="E129" t="s">
        <v>118</v>
      </c>
      <c r="F129" s="51" t="str">
        <f>IFERROR(VLOOKUP(D129,'Tabelas auxiliares'!$A$3:$B$61,2,FALSE),"")</f>
        <v>SUGEPE-FOLHA - PASEP + AUX. MORADIA</v>
      </c>
      <c r="G129" s="51" t="str">
        <f>IFERROR(VLOOKUP($B129,'Tabelas auxiliares'!$A$65:$C$102,2,FALSE),"")</f>
        <v>Folha de pagamento - Ativos, Previdência, PASEP</v>
      </c>
      <c r="H129" s="51" t="str">
        <f>IFERROR(VLOOKUP($B129,'Tabelas auxiliares'!$A$65:$C$102,3,FALSE),"")</f>
        <v>FOLHA DE PAGAMENTO / CONTRIBUICAO PARA O PSS / SUBSTITUICOES / INSS PATRONAL / PASEP</v>
      </c>
      <c r="I129" t="s">
        <v>2855</v>
      </c>
      <c r="J129" t="s">
        <v>2856</v>
      </c>
      <c r="K129" t="s">
        <v>2860</v>
      </c>
      <c r="L129" t="s">
        <v>2858</v>
      </c>
      <c r="M129" t="s">
        <v>222</v>
      </c>
      <c r="N129" t="s">
        <v>179</v>
      </c>
      <c r="O129" t="s">
        <v>224</v>
      </c>
      <c r="P129" t="s">
        <v>291</v>
      </c>
      <c r="Q129" t="s">
        <v>226</v>
      </c>
      <c r="R129" t="s">
        <v>222</v>
      </c>
      <c r="S129" t="s">
        <v>124</v>
      </c>
      <c r="T129" t="s">
        <v>217</v>
      </c>
      <c r="U129" t="s">
        <v>188</v>
      </c>
      <c r="V129" t="s">
        <v>2581</v>
      </c>
      <c r="X129" s="51" t="str">
        <f t="shared" si="2"/>
        <v>3</v>
      </c>
      <c r="Y129" s="51" t="str">
        <f>IF(T129="","",IF(T129&lt;&gt;'Tabelas auxiliares'!$B$236,"FOLHA DE PESSOAL",IF(X129='Tabelas auxiliares'!$A$237,"CUSTEIO",IF(X129='Tabelas auxiliares'!$A$236,"INVESTIMENTO","ERRO - VERIFICAR"))))</f>
        <v>FOLHA DE PESSOAL</v>
      </c>
      <c r="Z129" s="64">
        <f t="shared" si="3"/>
        <v>6805.4</v>
      </c>
      <c r="AB129" s="44">
        <v>6805.4</v>
      </c>
    </row>
    <row r="130" spans="1:29" x14ac:dyDescent="0.25">
      <c r="A130" t="s">
        <v>2319</v>
      </c>
      <c r="B130" t="s">
        <v>2240</v>
      </c>
      <c r="C130" t="s">
        <v>2322</v>
      </c>
      <c r="D130" t="s">
        <v>90</v>
      </c>
      <c r="E130" t="s">
        <v>118</v>
      </c>
      <c r="F130" s="51" t="str">
        <f>IFERROR(VLOOKUP(D130,'Tabelas auxiliares'!$A$3:$B$61,2,FALSE),"")</f>
        <v>SUGEPE-FOLHA - PASEP + AUX. MORADIA</v>
      </c>
      <c r="G130" s="51" t="str">
        <f>IFERROR(VLOOKUP($B130,'Tabelas auxiliares'!$A$65:$C$102,2,FALSE),"")</f>
        <v>Folha de pagamento - Ativos, Previdência, PASEP</v>
      </c>
      <c r="H130" s="51" t="str">
        <f>IFERROR(VLOOKUP($B130,'Tabelas auxiliares'!$A$65:$C$102,3,FALSE),"")</f>
        <v>FOLHA DE PAGAMENTO / CONTRIBUICAO PARA O PSS / SUBSTITUICOES / INSS PATRONAL / PASEP</v>
      </c>
      <c r="I130" t="s">
        <v>2855</v>
      </c>
      <c r="J130" t="s">
        <v>2856</v>
      </c>
      <c r="K130" t="s">
        <v>2861</v>
      </c>
      <c r="L130" t="s">
        <v>2858</v>
      </c>
      <c r="M130" t="s">
        <v>222</v>
      </c>
      <c r="N130" t="s">
        <v>179</v>
      </c>
      <c r="O130" t="s">
        <v>224</v>
      </c>
      <c r="P130" t="s">
        <v>291</v>
      </c>
      <c r="Q130" t="s">
        <v>226</v>
      </c>
      <c r="R130" t="s">
        <v>222</v>
      </c>
      <c r="S130" t="s">
        <v>124</v>
      </c>
      <c r="T130" t="s">
        <v>217</v>
      </c>
      <c r="U130" t="s">
        <v>188</v>
      </c>
      <c r="V130" t="s">
        <v>2582</v>
      </c>
      <c r="X130" s="51" t="str">
        <f t="shared" si="2"/>
        <v>3</v>
      </c>
      <c r="Y130" s="51" t="str">
        <f>IF(T130="","",IF(T130&lt;&gt;'Tabelas auxiliares'!$B$236,"FOLHA DE PESSOAL",IF(X130='Tabelas auxiliares'!$A$237,"CUSTEIO",IF(X130='Tabelas auxiliares'!$A$236,"INVESTIMENTO","ERRO - VERIFICAR"))))</f>
        <v>FOLHA DE PESSOAL</v>
      </c>
      <c r="Z130" s="64">
        <f t="shared" si="3"/>
        <v>8268844.4100000001</v>
      </c>
      <c r="AA130" s="44">
        <v>11086.37</v>
      </c>
      <c r="AB130" s="44">
        <v>3828161.62</v>
      </c>
      <c r="AC130" s="44">
        <v>4429596.42</v>
      </c>
    </row>
    <row r="131" spans="1:29" x14ac:dyDescent="0.25">
      <c r="A131" t="s">
        <v>2319</v>
      </c>
      <c r="B131" t="s">
        <v>2240</v>
      </c>
      <c r="C131" t="s">
        <v>2322</v>
      </c>
      <c r="D131" t="s">
        <v>90</v>
      </c>
      <c r="E131" t="s">
        <v>118</v>
      </c>
      <c r="F131" s="51" t="str">
        <f>IFERROR(VLOOKUP(D131,'Tabelas auxiliares'!$A$3:$B$61,2,FALSE),"")</f>
        <v>SUGEPE-FOLHA - PASEP + AUX. MORADIA</v>
      </c>
      <c r="G131" s="51" t="str">
        <f>IFERROR(VLOOKUP($B131,'Tabelas auxiliares'!$A$65:$C$102,2,FALSE),"")</f>
        <v>Folha de pagamento - Ativos, Previdência, PASEP</v>
      </c>
      <c r="H131" s="51" t="str">
        <f>IFERROR(VLOOKUP($B131,'Tabelas auxiliares'!$A$65:$C$102,3,FALSE),"")</f>
        <v>FOLHA DE PAGAMENTO / CONTRIBUICAO PARA O PSS / SUBSTITUICOES / INSS PATRONAL / PASEP</v>
      </c>
      <c r="I131" t="s">
        <v>2855</v>
      </c>
      <c r="J131" t="s">
        <v>2856</v>
      </c>
      <c r="K131" t="s">
        <v>2861</v>
      </c>
      <c r="L131" t="s">
        <v>2858</v>
      </c>
      <c r="M131" t="s">
        <v>222</v>
      </c>
      <c r="N131" t="s">
        <v>179</v>
      </c>
      <c r="O131" t="s">
        <v>224</v>
      </c>
      <c r="P131" t="s">
        <v>291</v>
      </c>
      <c r="Q131" t="s">
        <v>226</v>
      </c>
      <c r="R131" t="s">
        <v>222</v>
      </c>
      <c r="S131" t="s">
        <v>124</v>
      </c>
      <c r="T131" t="s">
        <v>217</v>
      </c>
      <c r="U131" t="s">
        <v>188</v>
      </c>
      <c r="V131" t="s">
        <v>2583</v>
      </c>
      <c r="X131" s="51" t="str">
        <f t="shared" si="2"/>
        <v>3</v>
      </c>
      <c r="Y131" s="51" t="str">
        <f>IF(T131="","",IF(T131&lt;&gt;'Tabelas auxiliares'!$B$236,"FOLHA DE PESSOAL",IF(X131='Tabelas auxiliares'!$A$237,"CUSTEIO",IF(X131='Tabelas auxiliares'!$A$236,"INVESTIMENTO","ERRO - VERIFICAR"))))</f>
        <v>FOLHA DE PESSOAL</v>
      </c>
      <c r="Z131" s="64">
        <f t="shared" si="3"/>
        <v>2524.94</v>
      </c>
      <c r="AB131" s="44">
        <v>2524.94</v>
      </c>
    </row>
    <row r="132" spans="1:29" x14ac:dyDescent="0.25">
      <c r="A132" t="s">
        <v>2319</v>
      </c>
      <c r="B132" t="s">
        <v>2240</v>
      </c>
      <c r="C132" t="s">
        <v>2322</v>
      </c>
      <c r="D132" t="s">
        <v>90</v>
      </c>
      <c r="E132" t="s">
        <v>118</v>
      </c>
      <c r="F132" s="51" t="str">
        <f>IFERROR(VLOOKUP(D132,'Tabelas auxiliares'!$A$3:$B$61,2,FALSE),"")</f>
        <v>SUGEPE-FOLHA - PASEP + AUX. MORADIA</v>
      </c>
      <c r="G132" s="51" t="str">
        <f>IFERROR(VLOOKUP($B132,'Tabelas auxiliares'!$A$65:$C$102,2,FALSE),"")</f>
        <v>Folha de pagamento - Ativos, Previdência, PASEP</v>
      </c>
      <c r="H132" s="51" t="str">
        <f>IFERROR(VLOOKUP($B132,'Tabelas auxiliares'!$A$65:$C$102,3,FALSE),"")</f>
        <v>FOLHA DE PAGAMENTO / CONTRIBUICAO PARA O PSS / SUBSTITUICOES / INSS PATRONAL / PASEP</v>
      </c>
      <c r="I132" t="s">
        <v>2855</v>
      </c>
      <c r="J132" t="s">
        <v>2856</v>
      </c>
      <c r="K132" t="s">
        <v>2861</v>
      </c>
      <c r="L132" t="s">
        <v>2858</v>
      </c>
      <c r="M132" t="s">
        <v>222</v>
      </c>
      <c r="N132" t="s">
        <v>179</v>
      </c>
      <c r="O132" t="s">
        <v>224</v>
      </c>
      <c r="P132" t="s">
        <v>291</v>
      </c>
      <c r="Q132" t="s">
        <v>226</v>
      </c>
      <c r="R132" t="s">
        <v>222</v>
      </c>
      <c r="S132" t="s">
        <v>124</v>
      </c>
      <c r="T132" t="s">
        <v>217</v>
      </c>
      <c r="U132" t="s">
        <v>188</v>
      </c>
      <c r="V132" t="s">
        <v>2584</v>
      </c>
      <c r="X132" s="51" t="str">
        <f t="shared" ref="X132:X195" si="4">LEFT(V132,1)</f>
        <v>3</v>
      </c>
      <c r="Y132" s="51" t="str">
        <f>IF(T132="","",IF(T132&lt;&gt;'Tabelas auxiliares'!$B$236,"FOLHA DE PESSOAL",IF(X132='Tabelas auxiliares'!$A$237,"CUSTEIO",IF(X132='Tabelas auxiliares'!$A$236,"INVESTIMENTO","ERRO - VERIFICAR"))))</f>
        <v>FOLHA DE PESSOAL</v>
      </c>
      <c r="Z132" s="64">
        <f t="shared" si="3"/>
        <v>582.34</v>
      </c>
      <c r="AB132" s="44">
        <v>582.34</v>
      </c>
    </row>
    <row r="133" spans="1:29" x14ac:dyDescent="0.25">
      <c r="A133" t="s">
        <v>2319</v>
      </c>
      <c r="B133" t="s">
        <v>2240</v>
      </c>
      <c r="C133" t="s">
        <v>2322</v>
      </c>
      <c r="D133" t="s">
        <v>90</v>
      </c>
      <c r="E133" t="s">
        <v>118</v>
      </c>
      <c r="F133" s="51" t="str">
        <f>IFERROR(VLOOKUP(D133,'Tabelas auxiliares'!$A$3:$B$61,2,FALSE),"")</f>
        <v>SUGEPE-FOLHA - PASEP + AUX. MORADIA</v>
      </c>
      <c r="G133" s="51" t="str">
        <f>IFERROR(VLOOKUP($B133,'Tabelas auxiliares'!$A$65:$C$102,2,FALSE),"")</f>
        <v>Folha de pagamento - Ativos, Previdência, PASEP</v>
      </c>
      <c r="H133" s="51" t="str">
        <f>IFERROR(VLOOKUP($B133,'Tabelas auxiliares'!$A$65:$C$102,3,FALSE),"")</f>
        <v>FOLHA DE PAGAMENTO / CONTRIBUICAO PARA O PSS / SUBSTITUICOES / INSS PATRONAL / PASEP</v>
      </c>
      <c r="I133" t="s">
        <v>2855</v>
      </c>
      <c r="J133" t="s">
        <v>2856</v>
      </c>
      <c r="K133" t="s">
        <v>2861</v>
      </c>
      <c r="L133" t="s">
        <v>2858</v>
      </c>
      <c r="M133" t="s">
        <v>222</v>
      </c>
      <c r="N133" t="s">
        <v>179</v>
      </c>
      <c r="O133" t="s">
        <v>224</v>
      </c>
      <c r="P133" t="s">
        <v>291</v>
      </c>
      <c r="Q133" t="s">
        <v>226</v>
      </c>
      <c r="R133" t="s">
        <v>222</v>
      </c>
      <c r="S133" t="s">
        <v>124</v>
      </c>
      <c r="T133" t="s">
        <v>217</v>
      </c>
      <c r="U133" t="s">
        <v>188</v>
      </c>
      <c r="V133" t="s">
        <v>2585</v>
      </c>
      <c r="X133" s="51" t="str">
        <f t="shared" si="4"/>
        <v>3</v>
      </c>
      <c r="Y133" s="51" t="str">
        <f>IF(T133="","",IF(T133&lt;&gt;'Tabelas auxiliares'!$B$236,"FOLHA DE PESSOAL",IF(X133='Tabelas auxiliares'!$A$237,"CUSTEIO",IF(X133='Tabelas auxiliares'!$A$236,"INVESTIMENTO","ERRO - VERIFICAR"))))</f>
        <v>FOLHA DE PESSOAL</v>
      </c>
      <c r="Z133" s="64">
        <f t="shared" ref="Z133:Z196" si="5">IF(AA133+AB133+AC133&lt;&gt;0,AA133+AB133+AC133,"")</f>
        <v>8700.17</v>
      </c>
      <c r="AB133" s="44">
        <v>8700.17</v>
      </c>
    </row>
    <row r="134" spans="1:29" x14ac:dyDescent="0.25">
      <c r="A134" t="s">
        <v>2319</v>
      </c>
      <c r="B134" t="s">
        <v>2240</v>
      </c>
      <c r="C134" t="s">
        <v>2322</v>
      </c>
      <c r="D134" t="s">
        <v>90</v>
      </c>
      <c r="E134" t="s">
        <v>118</v>
      </c>
      <c r="F134" s="51" t="str">
        <f>IFERROR(VLOOKUP(D134,'Tabelas auxiliares'!$A$3:$B$61,2,FALSE),"")</f>
        <v>SUGEPE-FOLHA - PASEP + AUX. MORADIA</v>
      </c>
      <c r="G134" s="51" t="str">
        <f>IFERROR(VLOOKUP($B134,'Tabelas auxiliares'!$A$65:$C$102,2,FALSE),"")</f>
        <v>Folha de pagamento - Ativos, Previdência, PASEP</v>
      </c>
      <c r="H134" s="51" t="str">
        <f>IFERROR(VLOOKUP($B134,'Tabelas auxiliares'!$A$65:$C$102,3,FALSE),"")</f>
        <v>FOLHA DE PAGAMENTO / CONTRIBUICAO PARA O PSS / SUBSTITUICOES / INSS PATRONAL / PASEP</v>
      </c>
      <c r="I134" t="s">
        <v>2855</v>
      </c>
      <c r="J134" t="s">
        <v>2856</v>
      </c>
      <c r="K134" t="s">
        <v>2861</v>
      </c>
      <c r="L134" t="s">
        <v>2858</v>
      </c>
      <c r="M134" t="s">
        <v>222</v>
      </c>
      <c r="N134" t="s">
        <v>179</v>
      </c>
      <c r="O134" t="s">
        <v>224</v>
      </c>
      <c r="P134" t="s">
        <v>291</v>
      </c>
      <c r="Q134" t="s">
        <v>226</v>
      </c>
      <c r="R134" t="s">
        <v>222</v>
      </c>
      <c r="S134" t="s">
        <v>124</v>
      </c>
      <c r="T134" t="s">
        <v>217</v>
      </c>
      <c r="U134" t="s">
        <v>188</v>
      </c>
      <c r="V134" t="s">
        <v>2586</v>
      </c>
      <c r="X134" s="51" t="str">
        <f t="shared" si="4"/>
        <v>3</v>
      </c>
      <c r="Y134" s="51" t="str">
        <f>IF(T134="","",IF(T134&lt;&gt;'Tabelas auxiliares'!$B$236,"FOLHA DE PESSOAL",IF(X134='Tabelas auxiliares'!$A$237,"CUSTEIO",IF(X134='Tabelas auxiliares'!$A$236,"INVESTIMENTO","ERRO - VERIFICAR"))))</f>
        <v>FOLHA DE PESSOAL</v>
      </c>
      <c r="Z134" s="64">
        <f t="shared" si="5"/>
        <v>29027.83</v>
      </c>
      <c r="AB134" s="44">
        <v>29027.83</v>
      </c>
    </row>
    <row r="135" spans="1:29" x14ac:dyDescent="0.25">
      <c r="A135" t="s">
        <v>2319</v>
      </c>
      <c r="B135" t="s">
        <v>2240</v>
      </c>
      <c r="C135" t="s">
        <v>2322</v>
      </c>
      <c r="D135" t="s">
        <v>90</v>
      </c>
      <c r="E135" t="s">
        <v>118</v>
      </c>
      <c r="F135" s="51" t="str">
        <f>IFERROR(VLOOKUP(D135,'Tabelas auxiliares'!$A$3:$B$61,2,FALSE),"")</f>
        <v>SUGEPE-FOLHA - PASEP + AUX. MORADIA</v>
      </c>
      <c r="G135" s="51" t="str">
        <f>IFERROR(VLOOKUP($B135,'Tabelas auxiliares'!$A$65:$C$102,2,FALSE),"")</f>
        <v>Folha de pagamento - Ativos, Previdência, PASEP</v>
      </c>
      <c r="H135" s="51" t="str">
        <f>IFERROR(VLOOKUP($B135,'Tabelas auxiliares'!$A$65:$C$102,3,FALSE),"")</f>
        <v>FOLHA DE PAGAMENTO / CONTRIBUICAO PARA O PSS / SUBSTITUICOES / INSS PATRONAL / PASEP</v>
      </c>
      <c r="I135" t="s">
        <v>2855</v>
      </c>
      <c r="J135" t="s">
        <v>2856</v>
      </c>
      <c r="K135" t="s">
        <v>2861</v>
      </c>
      <c r="L135" t="s">
        <v>2858</v>
      </c>
      <c r="M135" t="s">
        <v>222</v>
      </c>
      <c r="N135" t="s">
        <v>179</v>
      </c>
      <c r="O135" t="s">
        <v>224</v>
      </c>
      <c r="P135" t="s">
        <v>291</v>
      </c>
      <c r="Q135" t="s">
        <v>226</v>
      </c>
      <c r="R135" t="s">
        <v>222</v>
      </c>
      <c r="S135" t="s">
        <v>124</v>
      </c>
      <c r="T135" t="s">
        <v>217</v>
      </c>
      <c r="U135" t="s">
        <v>188</v>
      </c>
      <c r="V135" t="s">
        <v>2587</v>
      </c>
      <c r="X135" s="51" t="str">
        <f t="shared" si="4"/>
        <v>3</v>
      </c>
      <c r="Y135" s="51" t="str">
        <f>IF(T135="","",IF(T135&lt;&gt;'Tabelas auxiliares'!$B$236,"FOLHA DE PESSOAL",IF(X135='Tabelas auxiliares'!$A$237,"CUSTEIO",IF(X135='Tabelas auxiliares'!$A$236,"INVESTIMENTO","ERRO - VERIFICAR"))))</f>
        <v>FOLHA DE PESSOAL</v>
      </c>
      <c r="Z135" s="64">
        <f t="shared" si="5"/>
        <v>8278.2200000000012</v>
      </c>
      <c r="AA135" s="44">
        <v>2477.92</v>
      </c>
      <c r="AB135" s="44">
        <v>5800.3</v>
      </c>
    </row>
    <row r="136" spans="1:29" x14ac:dyDescent="0.25">
      <c r="A136" t="s">
        <v>2319</v>
      </c>
      <c r="B136" t="s">
        <v>2240</v>
      </c>
      <c r="C136" t="s">
        <v>2322</v>
      </c>
      <c r="D136" t="s">
        <v>90</v>
      </c>
      <c r="E136" t="s">
        <v>118</v>
      </c>
      <c r="F136" s="51" t="str">
        <f>IFERROR(VLOOKUP(D136,'Tabelas auxiliares'!$A$3:$B$61,2,FALSE),"")</f>
        <v>SUGEPE-FOLHA - PASEP + AUX. MORADIA</v>
      </c>
      <c r="G136" s="51" t="str">
        <f>IFERROR(VLOOKUP($B136,'Tabelas auxiliares'!$A$65:$C$102,2,FALSE),"")</f>
        <v>Folha de pagamento - Ativos, Previdência, PASEP</v>
      </c>
      <c r="H136" s="51" t="str">
        <f>IFERROR(VLOOKUP($B136,'Tabelas auxiliares'!$A$65:$C$102,3,FALSE),"")</f>
        <v>FOLHA DE PAGAMENTO / CONTRIBUICAO PARA O PSS / SUBSTITUICOES / INSS PATRONAL / PASEP</v>
      </c>
      <c r="I136" t="s">
        <v>2855</v>
      </c>
      <c r="J136" t="s">
        <v>2856</v>
      </c>
      <c r="K136" t="s">
        <v>2861</v>
      </c>
      <c r="L136" t="s">
        <v>2858</v>
      </c>
      <c r="M136" t="s">
        <v>222</v>
      </c>
      <c r="N136" t="s">
        <v>179</v>
      </c>
      <c r="O136" t="s">
        <v>224</v>
      </c>
      <c r="P136" t="s">
        <v>291</v>
      </c>
      <c r="Q136" t="s">
        <v>226</v>
      </c>
      <c r="R136" t="s">
        <v>222</v>
      </c>
      <c r="S136" t="s">
        <v>124</v>
      </c>
      <c r="T136" t="s">
        <v>217</v>
      </c>
      <c r="U136" t="s">
        <v>188</v>
      </c>
      <c r="V136" t="s">
        <v>2588</v>
      </c>
      <c r="X136" s="51" t="str">
        <f t="shared" si="4"/>
        <v>3</v>
      </c>
      <c r="Y136" s="51" t="str">
        <f>IF(T136="","",IF(T136&lt;&gt;'Tabelas auxiliares'!$B$236,"FOLHA DE PESSOAL",IF(X136='Tabelas auxiliares'!$A$237,"CUSTEIO",IF(X136='Tabelas auxiliares'!$A$236,"INVESTIMENTO","ERRO - VERIFICAR"))))</f>
        <v>FOLHA DE PESSOAL</v>
      </c>
      <c r="Z136" s="64">
        <f t="shared" si="5"/>
        <v>7063350.4299999997</v>
      </c>
      <c r="AA136" s="44">
        <v>4990.75</v>
      </c>
      <c r="AB136" s="44">
        <v>7058359.6799999997</v>
      </c>
    </row>
    <row r="137" spans="1:29" x14ac:dyDescent="0.25">
      <c r="A137" t="s">
        <v>2319</v>
      </c>
      <c r="B137" t="s">
        <v>2240</v>
      </c>
      <c r="C137" t="s">
        <v>2322</v>
      </c>
      <c r="D137" t="s">
        <v>90</v>
      </c>
      <c r="E137" t="s">
        <v>118</v>
      </c>
      <c r="F137" s="51" t="str">
        <f>IFERROR(VLOOKUP(D137,'Tabelas auxiliares'!$A$3:$B$61,2,FALSE),"")</f>
        <v>SUGEPE-FOLHA - PASEP + AUX. MORADIA</v>
      </c>
      <c r="G137" s="51" t="str">
        <f>IFERROR(VLOOKUP($B137,'Tabelas auxiliares'!$A$65:$C$102,2,FALSE),"")</f>
        <v>Folha de pagamento - Ativos, Previdência, PASEP</v>
      </c>
      <c r="H137" s="51" t="str">
        <f>IFERROR(VLOOKUP($B137,'Tabelas auxiliares'!$A$65:$C$102,3,FALSE),"")</f>
        <v>FOLHA DE PAGAMENTO / CONTRIBUICAO PARA O PSS / SUBSTITUICOES / INSS PATRONAL / PASEP</v>
      </c>
      <c r="I137" t="s">
        <v>2855</v>
      </c>
      <c r="J137" t="s">
        <v>2856</v>
      </c>
      <c r="K137" t="s">
        <v>2861</v>
      </c>
      <c r="L137" t="s">
        <v>2858</v>
      </c>
      <c r="M137" t="s">
        <v>222</v>
      </c>
      <c r="N137" t="s">
        <v>179</v>
      </c>
      <c r="O137" t="s">
        <v>224</v>
      </c>
      <c r="P137" t="s">
        <v>291</v>
      </c>
      <c r="Q137" t="s">
        <v>226</v>
      </c>
      <c r="R137" t="s">
        <v>222</v>
      </c>
      <c r="S137" t="s">
        <v>124</v>
      </c>
      <c r="T137" t="s">
        <v>217</v>
      </c>
      <c r="U137" t="s">
        <v>188</v>
      </c>
      <c r="V137" t="s">
        <v>2589</v>
      </c>
      <c r="X137" s="51" t="str">
        <f t="shared" si="4"/>
        <v>3</v>
      </c>
      <c r="Y137" s="51" t="str">
        <f>IF(T137="","",IF(T137&lt;&gt;'Tabelas auxiliares'!$B$236,"FOLHA DE PESSOAL",IF(X137='Tabelas auxiliares'!$A$237,"CUSTEIO",IF(X137='Tabelas auxiliares'!$A$236,"INVESTIMENTO","ERRO - VERIFICAR"))))</f>
        <v>FOLHA DE PESSOAL</v>
      </c>
      <c r="Z137" s="64">
        <f t="shared" si="5"/>
        <v>106590.66</v>
      </c>
      <c r="AA137" s="44">
        <v>32.520000000000003</v>
      </c>
      <c r="AB137" s="44">
        <v>106558.14</v>
      </c>
    </row>
    <row r="138" spans="1:29" x14ac:dyDescent="0.25">
      <c r="A138" t="s">
        <v>2319</v>
      </c>
      <c r="B138" t="s">
        <v>2240</v>
      </c>
      <c r="C138" t="s">
        <v>2322</v>
      </c>
      <c r="D138" t="s">
        <v>90</v>
      </c>
      <c r="E138" t="s">
        <v>118</v>
      </c>
      <c r="F138" s="51" t="str">
        <f>IFERROR(VLOOKUP(D138,'Tabelas auxiliares'!$A$3:$B$61,2,FALSE),"")</f>
        <v>SUGEPE-FOLHA - PASEP + AUX. MORADIA</v>
      </c>
      <c r="G138" s="51" t="str">
        <f>IFERROR(VLOOKUP($B138,'Tabelas auxiliares'!$A$65:$C$102,2,FALSE),"")</f>
        <v>Folha de pagamento - Ativos, Previdência, PASEP</v>
      </c>
      <c r="H138" s="51" t="str">
        <f>IFERROR(VLOOKUP($B138,'Tabelas auxiliares'!$A$65:$C$102,3,FALSE),"")</f>
        <v>FOLHA DE PAGAMENTO / CONTRIBUICAO PARA O PSS / SUBSTITUICOES / INSS PATRONAL / PASEP</v>
      </c>
      <c r="I138" t="s">
        <v>2855</v>
      </c>
      <c r="J138" t="s">
        <v>2856</v>
      </c>
      <c r="K138" t="s">
        <v>2861</v>
      </c>
      <c r="L138" t="s">
        <v>2858</v>
      </c>
      <c r="M138" t="s">
        <v>222</v>
      </c>
      <c r="N138" t="s">
        <v>179</v>
      </c>
      <c r="O138" t="s">
        <v>224</v>
      </c>
      <c r="P138" t="s">
        <v>291</v>
      </c>
      <c r="Q138" t="s">
        <v>226</v>
      </c>
      <c r="R138" t="s">
        <v>222</v>
      </c>
      <c r="S138" t="s">
        <v>124</v>
      </c>
      <c r="T138" t="s">
        <v>217</v>
      </c>
      <c r="U138" t="s">
        <v>188</v>
      </c>
      <c r="V138" t="s">
        <v>2590</v>
      </c>
      <c r="X138" s="51" t="str">
        <f t="shared" si="4"/>
        <v>3</v>
      </c>
      <c r="Y138" s="51" t="str">
        <f>IF(T138="","",IF(T138&lt;&gt;'Tabelas auxiliares'!$B$236,"FOLHA DE PESSOAL",IF(X138='Tabelas auxiliares'!$A$237,"CUSTEIO",IF(X138='Tabelas auxiliares'!$A$236,"INVESTIMENTO","ERRO - VERIFICAR"))))</f>
        <v>FOLHA DE PESSOAL</v>
      </c>
      <c r="Z138" s="64">
        <f t="shared" si="5"/>
        <v>200482.13</v>
      </c>
      <c r="AA138" s="44">
        <v>12.43</v>
      </c>
      <c r="AB138" s="44">
        <v>200469.7</v>
      </c>
    </row>
    <row r="139" spans="1:29" x14ac:dyDescent="0.25">
      <c r="A139" t="s">
        <v>2319</v>
      </c>
      <c r="B139" t="s">
        <v>2240</v>
      </c>
      <c r="C139" t="s">
        <v>2322</v>
      </c>
      <c r="D139" t="s">
        <v>90</v>
      </c>
      <c r="E139" t="s">
        <v>118</v>
      </c>
      <c r="F139" s="51" t="str">
        <f>IFERROR(VLOOKUP(D139,'Tabelas auxiliares'!$A$3:$B$61,2,FALSE),"")</f>
        <v>SUGEPE-FOLHA - PASEP + AUX. MORADIA</v>
      </c>
      <c r="G139" s="51" t="str">
        <f>IFERROR(VLOOKUP($B139,'Tabelas auxiliares'!$A$65:$C$102,2,FALSE),"")</f>
        <v>Folha de pagamento - Ativos, Previdência, PASEP</v>
      </c>
      <c r="H139" s="51" t="str">
        <f>IFERROR(VLOOKUP($B139,'Tabelas auxiliares'!$A$65:$C$102,3,FALSE),"")</f>
        <v>FOLHA DE PAGAMENTO / CONTRIBUICAO PARA O PSS / SUBSTITUICOES / INSS PATRONAL / PASEP</v>
      </c>
      <c r="I139" t="s">
        <v>2855</v>
      </c>
      <c r="J139" t="s">
        <v>2856</v>
      </c>
      <c r="K139" t="s">
        <v>2861</v>
      </c>
      <c r="L139" t="s">
        <v>2858</v>
      </c>
      <c r="M139" t="s">
        <v>222</v>
      </c>
      <c r="N139" t="s">
        <v>179</v>
      </c>
      <c r="O139" t="s">
        <v>224</v>
      </c>
      <c r="P139" t="s">
        <v>291</v>
      </c>
      <c r="Q139" t="s">
        <v>226</v>
      </c>
      <c r="R139" t="s">
        <v>222</v>
      </c>
      <c r="S139" t="s">
        <v>124</v>
      </c>
      <c r="T139" t="s">
        <v>217</v>
      </c>
      <c r="U139" t="s">
        <v>188</v>
      </c>
      <c r="V139" t="s">
        <v>2591</v>
      </c>
      <c r="X139" s="51" t="str">
        <f t="shared" si="4"/>
        <v>3</v>
      </c>
      <c r="Y139" s="51" t="str">
        <f>IF(T139="","",IF(T139&lt;&gt;'Tabelas auxiliares'!$B$236,"FOLHA DE PESSOAL",IF(X139='Tabelas auxiliares'!$A$237,"CUSTEIO",IF(X139='Tabelas auxiliares'!$A$236,"INVESTIMENTO","ERRO - VERIFICAR"))))</f>
        <v>FOLHA DE PESSOAL</v>
      </c>
      <c r="Z139" s="64">
        <f t="shared" si="5"/>
        <v>5017.25</v>
      </c>
      <c r="AB139" s="44">
        <v>5017.25</v>
      </c>
    </row>
    <row r="140" spans="1:29" x14ac:dyDescent="0.25">
      <c r="A140" t="s">
        <v>2319</v>
      </c>
      <c r="B140" t="s">
        <v>2240</v>
      </c>
      <c r="C140" t="s">
        <v>2322</v>
      </c>
      <c r="D140" t="s">
        <v>90</v>
      </c>
      <c r="E140" t="s">
        <v>118</v>
      </c>
      <c r="F140" s="51" t="str">
        <f>IFERROR(VLOOKUP(D140,'Tabelas auxiliares'!$A$3:$B$61,2,FALSE),"")</f>
        <v>SUGEPE-FOLHA - PASEP + AUX. MORADIA</v>
      </c>
      <c r="G140" s="51" t="str">
        <f>IFERROR(VLOOKUP($B140,'Tabelas auxiliares'!$A$65:$C$102,2,FALSE),"")</f>
        <v>Folha de pagamento - Ativos, Previdência, PASEP</v>
      </c>
      <c r="H140" s="51" t="str">
        <f>IFERROR(VLOOKUP($B140,'Tabelas auxiliares'!$A$65:$C$102,3,FALSE),"")</f>
        <v>FOLHA DE PAGAMENTO / CONTRIBUICAO PARA O PSS / SUBSTITUICOES / INSS PATRONAL / PASEP</v>
      </c>
      <c r="I140" t="s">
        <v>2855</v>
      </c>
      <c r="J140" t="s">
        <v>2856</v>
      </c>
      <c r="K140" t="s">
        <v>2861</v>
      </c>
      <c r="L140" t="s">
        <v>2858</v>
      </c>
      <c r="M140" t="s">
        <v>222</v>
      </c>
      <c r="N140" t="s">
        <v>179</v>
      </c>
      <c r="O140" t="s">
        <v>224</v>
      </c>
      <c r="P140" t="s">
        <v>291</v>
      </c>
      <c r="Q140" t="s">
        <v>226</v>
      </c>
      <c r="R140" t="s">
        <v>222</v>
      </c>
      <c r="S140" t="s">
        <v>124</v>
      </c>
      <c r="T140" t="s">
        <v>217</v>
      </c>
      <c r="U140" t="s">
        <v>188</v>
      </c>
      <c r="V140" t="s">
        <v>2592</v>
      </c>
      <c r="X140" s="51" t="str">
        <f t="shared" si="4"/>
        <v>3</v>
      </c>
      <c r="Y140" s="51" t="str">
        <f>IF(T140="","",IF(T140&lt;&gt;'Tabelas auxiliares'!$B$236,"FOLHA DE PESSOAL",IF(X140='Tabelas auxiliares'!$A$237,"CUSTEIO",IF(X140='Tabelas auxiliares'!$A$236,"INVESTIMENTO","ERRO - VERIFICAR"))))</f>
        <v>FOLHA DE PESSOAL</v>
      </c>
      <c r="Z140" s="64">
        <f t="shared" si="5"/>
        <v>88227.61</v>
      </c>
      <c r="AA140" s="44">
        <v>2704.65</v>
      </c>
      <c r="AB140" s="44">
        <v>85522.96</v>
      </c>
    </row>
    <row r="141" spans="1:29" x14ac:dyDescent="0.25">
      <c r="A141" t="s">
        <v>2319</v>
      </c>
      <c r="B141" t="s">
        <v>2240</v>
      </c>
      <c r="C141" t="s">
        <v>2322</v>
      </c>
      <c r="D141" t="s">
        <v>90</v>
      </c>
      <c r="E141" t="s">
        <v>118</v>
      </c>
      <c r="F141" s="51" t="str">
        <f>IFERROR(VLOOKUP(D141,'Tabelas auxiliares'!$A$3:$B$61,2,FALSE),"")</f>
        <v>SUGEPE-FOLHA - PASEP + AUX. MORADIA</v>
      </c>
      <c r="G141" s="51" t="str">
        <f>IFERROR(VLOOKUP($B141,'Tabelas auxiliares'!$A$65:$C$102,2,FALSE),"")</f>
        <v>Folha de pagamento - Ativos, Previdência, PASEP</v>
      </c>
      <c r="H141" s="51" t="str">
        <f>IFERROR(VLOOKUP($B141,'Tabelas auxiliares'!$A$65:$C$102,3,FALSE),"")</f>
        <v>FOLHA DE PAGAMENTO / CONTRIBUICAO PARA O PSS / SUBSTITUICOES / INSS PATRONAL / PASEP</v>
      </c>
      <c r="I141" t="s">
        <v>2855</v>
      </c>
      <c r="J141" t="s">
        <v>2856</v>
      </c>
      <c r="K141" t="s">
        <v>2861</v>
      </c>
      <c r="L141" t="s">
        <v>2858</v>
      </c>
      <c r="M141" t="s">
        <v>222</v>
      </c>
      <c r="N141" t="s">
        <v>179</v>
      </c>
      <c r="O141" t="s">
        <v>224</v>
      </c>
      <c r="P141" t="s">
        <v>291</v>
      </c>
      <c r="Q141" t="s">
        <v>226</v>
      </c>
      <c r="R141" t="s">
        <v>222</v>
      </c>
      <c r="S141" t="s">
        <v>124</v>
      </c>
      <c r="T141" t="s">
        <v>217</v>
      </c>
      <c r="U141" t="s">
        <v>188</v>
      </c>
      <c r="V141" t="s">
        <v>2593</v>
      </c>
      <c r="X141" s="51" t="str">
        <f t="shared" si="4"/>
        <v>3</v>
      </c>
      <c r="Y141" s="51" t="str">
        <f>IF(T141="","",IF(T141&lt;&gt;'Tabelas auxiliares'!$B$236,"FOLHA DE PESSOAL",IF(X141='Tabelas auxiliares'!$A$237,"CUSTEIO",IF(X141='Tabelas auxiliares'!$A$236,"INVESTIMENTO","ERRO - VERIFICAR"))))</f>
        <v>FOLHA DE PESSOAL</v>
      </c>
      <c r="Z141" s="64">
        <f t="shared" si="5"/>
        <v>117099.06</v>
      </c>
      <c r="AA141" s="44">
        <v>6636.79</v>
      </c>
      <c r="AB141" s="44">
        <v>110462.27</v>
      </c>
    </row>
    <row r="142" spans="1:29" x14ac:dyDescent="0.25">
      <c r="A142" t="s">
        <v>2319</v>
      </c>
      <c r="B142" t="s">
        <v>2240</v>
      </c>
      <c r="C142" t="s">
        <v>2322</v>
      </c>
      <c r="D142" t="s">
        <v>90</v>
      </c>
      <c r="E142" t="s">
        <v>118</v>
      </c>
      <c r="F142" s="51" t="str">
        <f>IFERROR(VLOOKUP(D142,'Tabelas auxiliares'!$A$3:$B$61,2,FALSE),"")</f>
        <v>SUGEPE-FOLHA - PASEP + AUX. MORADIA</v>
      </c>
      <c r="G142" s="51" t="str">
        <f>IFERROR(VLOOKUP($B142,'Tabelas auxiliares'!$A$65:$C$102,2,FALSE),"")</f>
        <v>Folha de pagamento - Ativos, Previdência, PASEP</v>
      </c>
      <c r="H142" s="51" t="str">
        <f>IFERROR(VLOOKUP($B142,'Tabelas auxiliares'!$A$65:$C$102,3,FALSE),"")</f>
        <v>FOLHA DE PAGAMENTO / CONTRIBUICAO PARA O PSS / SUBSTITUICOES / INSS PATRONAL / PASEP</v>
      </c>
      <c r="I142" t="s">
        <v>2855</v>
      </c>
      <c r="J142" t="s">
        <v>2856</v>
      </c>
      <c r="K142" t="s">
        <v>2861</v>
      </c>
      <c r="L142" t="s">
        <v>2858</v>
      </c>
      <c r="M142" t="s">
        <v>222</v>
      </c>
      <c r="N142" t="s">
        <v>179</v>
      </c>
      <c r="O142" t="s">
        <v>224</v>
      </c>
      <c r="P142" t="s">
        <v>291</v>
      </c>
      <c r="Q142" t="s">
        <v>226</v>
      </c>
      <c r="R142" t="s">
        <v>222</v>
      </c>
      <c r="S142" t="s">
        <v>124</v>
      </c>
      <c r="T142" t="s">
        <v>217</v>
      </c>
      <c r="U142" t="s">
        <v>188</v>
      </c>
      <c r="V142" t="s">
        <v>2594</v>
      </c>
      <c r="X142" s="51" t="str">
        <f t="shared" si="4"/>
        <v>3</v>
      </c>
      <c r="Y142" s="51" t="str">
        <f>IF(T142="","",IF(T142&lt;&gt;'Tabelas auxiliares'!$B$236,"FOLHA DE PESSOAL",IF(X142='Tabelas auxiliares'!$A$237,"CUSTEIO",IF(X142='Tabelas auxiliares'!$A$236,"INVESTIMENTO","ERRO - VERIFICAR"))))</f>
        <v>FOLHA DE PESSOAL</v>
      </c>
      <c r="Z142" s="64">
        <f t="shared" si="5"/>
        <v>208079.86</v>
      </c>
      <c r="AA142" s="44">
        <v>34533.269999999997</v>
      </c>
      <c r="AB142" s="44">
        <v>173546.59</v>
      </c>
    </row>
    <row r="143" spans="1:29" x14ac:dyDescent="0.25">
      <c r="A143" t="s">
        <v>2319</v>
      </c>
      <c r="B143" t="s">
        <v>2240</v>
      </c>
      <c r="C143" t="s">
        <v>2322</v>
      </c>
      <c r="D143" t="s">
        <v>90</v>
      </c>
      <c r="E143" t="s">
        <v>118</v>
      </c>
      <c r="F143" s="51" t="str">
        <f>IFERROR(VLOOKUP(D143,'Tabelas auxiliares'!$A$3:$B$61,2,FALSE),"")</f>
        <v>SUGEPE-FOLHA - PASEP + AUX. MORADIA</v>
      </c>
      <c r="G143" s="51" t="str">
        <f>IFERROR(VLOOKUP($B143,'Tabelas auxiliares'!$A$65:$C$102,2,FALSE),"")</f>
        <v>Folha de pagamento - Ativos, Previdência, PASEP</v>
      </c>
      <c r="H143" s="51" t="str">
        <f>IFERROR(VLOOKUP($B143,'Tabelas auxiliares'!$A$65:$C$102,3,FALSE),"")</f>
        <v>FOLHA DE PAGAMENTO / CONTRIBUICAO PARA O PSS / SUBSTITUICOES / INSS PATRONAL / PASEP</v>
      </c>
      <c r="I143" t="s">
        <v>2855</v>
      </c>
      <c r="J143" t="s">
        <v>2856</v>
      </c>
      <c r="K143" t="s">
        <v>2861</v>
      </c>
      <c r="L143" t="s">
        <v>2858</v>
      </c>
      <c r="M143" t="s">
        <v>222</v>
      </c>
      <c r="N143" t="s">
        <v>179</v>
      </c>
      <c r="O143" t="s">
        <v>224</v>
      </c>
      <c r="P143" t="s">
        <v>291</v>
      </c>
      <c r="Q143" t="s">
        <v>226</v>
      </c>
      <c r="R143" t="s">
        <v>222</v>
      </c>
      <c r="S143" t="s">
        <v>124</v>
      </c>
      <c r="T143" t="s">
        <v>217</v>
      </c>
      <c r="U143" t="s">
        <v>188</v>
      </c>
      <c r="V143" t="s">
        <v>2595</v>
      </c>
      <c r="X143" s="51" t="str">
        <f t="shared" si="4"/>
        <v>3</v>
      </c>
      <c r="Y143" s="51" t="str">
        <f>IF(T143="","",IF(T143&lt;&gt;'Tabelas auxiliares'!$B$236,"FOLHA DE PESSOAL",IF(X143='Tabelas auxiliares'!$A$237,"CUSTEIO",IF(X143='Tabelas auxiliares'!$A$236,"INVESTIMENTO","ERRO - VERIFICAR"))))</f>
        <v>FOLHA DE PESSOAL</v>
      </c>
      <c r="Z143" s="64">
        <f t="shared" si="5"/>
        <v>18613.21</v>
      </c>
      <c r="AA143" s="44">
        <v>5291.22</v>
      </c>
      <c r="AB143" s="44">
        <v>13321.99</v>
      </c>
    </row>
    <row r="144" spans="1:29" x14ac:dyDescent="0.25">
      <c r="A144" t="s">
        <v>2319</v>
      </c>
      <c r="B144" t="s">
        <v>2240</v>
      </c>
      <c r="C144" t="s">
        <v>2322</v>
      </c>
      <c r="D144" t="s">
        <v>90</v>
      </c>
      <c r="E144" t="s">
        <v>118</v>
      </c>
      <c r="F144" s="51" t="str">
        <f>IFERROR(VLOOKUP(D144,'Tabelas auxiliares'!$A$3:$B$61,2,FALSE),"")</f>
        <v>SUGEPE-FOLHA - PASEP + AUX. MORADIA</v>
      </c>
      <c r="G144" s="51" t="str">
        <f>IFERROR(VLOOKUP($B144,'Tabelas auxiliares'!$A$65:$C$102,2,FALSE),"")</f>
        <v>Folha de pagamento - Ativos, Previdência, PASEP</v>
      </c>
      <c r="H144" s="51" t="str">
        <f>IFERROR(VLOOKUP($B144,'Tabelas auxiliares'!$A$65:$C$102,3,FALSE),"")</f>
        <v>FOLHA DE PAGAMENTO / CONTRIBUICAO PARA O PSS / SUBSTITUICOES / INSS PATRONAL / PASEP</v>
      </c>
      <c r="I144" t="s">
        <v>2855</v>
      </c>
      <c r="J144" t="s">
        <v>2856</v>
      </c>
      <c r="K144" t="s">
        <v>2862</v>
      </c>
      <c r="L144" t="s">
        <v>2858</v>
      </c>
      <c r="M144" t="s">
        <v>222</v>
      </c>
      <c r="N144" t="s">
        <v>179</v>
      </c>
      <c r="O144" t="s">
        <v>224</v>
      </c>
      <c r="P144" t="s">
        <v>291</v>
      </c>
      <c r="Q144" t="s">
        <v>226</v>
      </c>
      <c r="R144" t="s">
        <v>222</v>
      </c>
      <c r="S144" t="s">
        <v>124</v>
      </c>
      <c r="T144" t="s">
        <v>217</v>
      </c>
      <c r="U144" t="s">
        <v>188</v>
      </c>
      <c r="V144" t="s">
        <v>2596</v>
      </c>
      <c r="X144" s="51" t="str">
        <f t="shared" si="4"/>
        <v>3</v>
      </c>
      <c r="Y144" s="51" t="str">
        <f>IF(T144="","",IF(T144&lt;&gt;'Tabelas auxiliares'!$B$236,"FOLHA DE PESSOAL",IF(X144='Tabelas auxiliares'!$A$237,"CUSTEIO",IF(X144='Tabelas auxiliares'!$A$236,"INVESTIMENTO","ERRO - VERIFICAR"))))</f>
        <v>FOLHA DE PESSOAL</v>
      </c>
      <c r="Z144" s="64">
        <f t="shared" si="5"/>
        <v>23174.47</v>
      </c>
      <c r="AB144" s="44">
        <v>23174.47</v>
      </c>
    </row>
    <row r="145" spans="1:29" x14ac:dyDescent="0.25">
      <c r="A145" t="s">
        <v>2319</v>
      </c>
      <c r="B145" t="s">
        <v>2240</v>
      </c>
      <c r="C145" t="s">
        <v>2322</v>
      </c>
      <c r="D145" t="s">
        <v>90</v>
      </c>
      <c r="E145" t="s">
        <v>118</v>
      </c>
      <c r="F145" s="51" t="str">
        <f>IFERROR(VLOOKUP(D145,'Tabelas auxiliares'!$A$3:$B$61,2,FALSE),"")</f>
        <v>SUGEPE-FOLHA - PASEP + AUX. MORADIA</v>
      </c>
      <c r="G145" s="51" t="str">
        <f>IFERROR(VLOOKUP($B145,'Tabelas auxiliares'!$A$65:$C$102,2,FALSE),"")</f>
        <v>Folha de pagamento - Ativos, Previdência, PASEP</v>
      </c>
      <c r="H145" s="51" t="str">
        <f>IFERROR(VLOOKUP($B145,'Tabelas auxiliares'!$A$65:$C$102,3,FALSE),"")</f>
        <v>FOLHA DE PAGAMENTO / CONTRIBUICAO PARA O PSS / SUBSTITUICOES / INSS PATRONAL / PASEP</v>
      </c>
      <c r="I145" t="s">
        <v>2855</v>
      </c>
      <c r="J145" t="s">
        <v>2856</v>
      </c>
      <c r="K145" t="s">
        <v>2863</v>
      </c>
      <c r="L145" t="s">
        <v>2858</v>
      </c>
      <c r="M145" t="s">
        <v>222</v>
      </c>
      <c r="N145" t="s">
        <v>179</v>
      </c>
      <c r="O145" t="s">
        <v>224</v>
      </c>
      <c r="P145" t="s">
        <v>291</v>
      </c>
      <c r="Q145" t="s">
        <v>226</v>
      </c>
      <c r="R145" t="s">
        <v>222</v>
      </c>
      <c r="S145" t="s">
        <v>124</v>
      </c>
      <c r="T145" t="s">
        <v>217</v>
      </c>
      <c r="U145" t="s">
        <v>188</v>
      </c>
      <c r="V145" t="s">
        <v>2597</v>
      </c>
      <c r="X145" s="51" t="str">
        <f t="shared" si="4"/>
        <v>3</v>
      </c>
      <c r="Y145" s="51" t="str">
        <f>IF(T145="","",IF(T145&lt;&gt;'Tabelas auxiliares'!$B$236,"FOLHA DE PESSOAL",IF(X145='Tabelas auxiliares'!$A$237,"CUSTEIO",IF(X145='Tabelas auxiliares'!$A$236,"INVESTIMENTO","ERRO - VERIFICAR"))))</f>
        <v>FOLHA DE PESSOAL</v>
      </c>
      <c r="Z145" s="64">
        <f t="shared" si="5"/>
        <v>13815.060000000001</v>
      </c>
      <c r="AA145" s="44">
        <v>134.69</v>
      </c>
      <c r="AB145" s="44">
        <v>13680.37</v>
      </c>
    </row>
    <row r="146" spans="1:29" x14ac:dyDescent="0.25">
      <c r="A146" t="s">
        <v>2319</v>
      </c>
      <c r="B146" t="s">
        <v>2240</v>
      </c>
      <c r="C146" t="s">
        <v>2322</v>
      </c>
      <c r="D146" t="s">
        <v>90</v>
      </c>
      <c r="E146" t="s">
        <v>118</v>
      </c>
      <c r="F146" s="51" t="str">
        <f>IFERROR(VLOOKUP(D146,'Tabelas auxiliares'!$A$3:$B$61,2,FALSE),"")</f>
        <v>SUGEPE-FOLHA - PASEP + AUX. MORADIA</v>
      </c>
      <c r="G146" s="51" t="str">
        <f>IFERROR(VLOOKUP($B146,'Tabelas auxiliares'!$A$65:$C$102,2,FALSE),"")</f>
        <v>Folha de pagamento - Ativos, Previdência, PASEP</v>
      </c>
      <c r="H146" s="51" t="str">
        <f>IFERROR(VLOOKUP($B146,'Tabelas auxiliares'!$A$65:$C$102,3,FALSE),"")</f>
        <v>FOLHA DE PAGAMENTO / CONTRIBUICAO PARA O PSS / SUBSTITUICOES / INSS PATRONAL / PASEP</v>
      </c>
      <c r="I146" t="s">
        <v>2855</v>
      </c>
      <c r="J146" t="s">
        <v>2856</v>
      </c>
      <c r="K146" t="s">
        <v>2864</v>
      </c>
      <c r="L146" t="s">
        <v>2858</v>
      </c>
      <c r="M146" t="s">
        <v>222</v>
      </c>
      <c r="N146" t="s">
        <v>179</v>
      </c>
      <c r="O146" t="s">
        <v>224</v>
      </c>
      <c r="P146" t="s">
        <v>291</v>
      </c>
      <c r="Q146" t="s">
        <v>226</v>
      </c>
      <c r="R146" t="s">
        <v>222</v>
      </c>
      <c r="S146" t="s">
        <v>124</v>
      </c>
      <c r="T146" t="s">
        <v>217</v>
      </c>
      <c r="U146" t="s">
        <v>188</v>
      </c>
      <c r="V146" t="s">
        <v>2598</v>
      </c>
      <c r="X146" s="51" t="str">
        <f t="shared" si="4"/>
        <v>3</v>
      </c>
      <c r="Y146" s="51" t="str">
        <f>IF(T146="","",IF(T146&lt;&gt;'Tabelas auxiliares'!$B$236,"FOLHA DE PESSOAL",IF(X146='Tabelas auxiliares'!$A$237,"CUSTEIO",IF(X146='Tabelas auxiliares'!$A$236,"INVESTIMENTO","ERRO - VERIFICAR"))))</f>
        <v>FOLHA DE PESSOAL</v>
      </c>
      <c r="Z146" s="64">
        <f t="shared" si="5"/>
        <v>48275.88</v>
      </c>
      <c r="AB146" s="44">
        <v>48275.88</v>
      </c>
    </row>
    <row r="147" spans="1:29" x14ac:dyDescent="0.25">
      <c r="A147" t="s">
        <v>2319</v>
      </c>
      <c r="B147" t="s">
        <v>2240</v>
      </c>
      <c r="C147" t="s">
        <v>2322</v>
      </c>
      <c r="D147" t="s">
        <v>90</v>
      </c>
      <c r="E147" t="s">
        <v>118</v>
      </c>
      <c r="F147" s="51" t="str">
        <f>IFERROR(VLOOKUP(D147,'Tabelas auxiliares'!$A$3:$B$61,2,FALSE),"")</f>
        <v>SUGEPE-FOLHA - PASEP + AUX. MORADIA</v>
      </c>
      <c r="G147" s="51" t="str">
        <f>IFERROR(VLOOKUP($B147,'Tabelas auxiliares'!$A$65:$C$102,2,FALSE),"")</f>
        <v>Folha de pagamento - Ativos, Previdência, PASEP</v>
      </c>
      <c r="H147" s="51" t="str">
        <f>IFERROR(VLOOKUP($B147,'Tabelas auxiliares'!$A$65:$C$102,3,FALSE),"")</f>
        <v>FOLHA DE PAGAMENTO / CONTRIBUICAO PARA O PSS / SUBSTITUICOES / INSS PATRONAL / PASEP</v>
      </c>
      <c r="I147" t="s">
        <v>2855</v>
      </c>
      <c r="J147" t="s">
        <v>2856</v>
      </c>
      <c r="K147" t="s">
        <v>2865</v>
      </c>
      <c r="L147" t="s">
        <v>2858</v>
      </c>
      <c r="M147" t="s">
        <v>313</v>
      </c>
      <c r="N147" t="s">
        <v>179</v>
      </c>
      <c r="O147" t="s">
        <v>224</v>
      </c>
      <c r="P147" t="s">
        <v>291</v>
      </c>
      <c r="Q147" t="s">
        <v>226</v>
      </c>
      <c r="R147" t="s">
        <v>222</v>
      </c>
      <c r="S147" t="s">
        <v>124</v>
      </c>
      <c r="T147" t="s">
        <v>217</v>
      </c>
      <c r="U147" t="s">
        <v>188</v>
      </c>
      <c r="V147" t="s">
        <v>2599</v>
      </c>
      <c r="X147" s="51" t="str">
        <f t="shared" si="4"/>
        <v>3</v>
      </c>
      <c r="Y147" s="51" t="str">
        <f>IF(T147="","",IF(T147&lt;&gt;'Tabelas auxiliares'!$B$236,"FOLHA DE PESSOAL",IF(X147='Tabelas auxiliares'!$A$237,"CUSTEIO",IF(X147='Tabelas auxiliares'!$A$236,"INVESTIMENTO","ERRO - VERIFICAR"))))</f>
        <v>FOLHA DE PESSOAL</v>
      </c>
      <c r="Z147" s="64">
        <f t="shared" si="5"/>
        <v>107006.11</v>
      </c>
      <c r="AB147" s="44">
        <v>107006.11</v>
      </c>
    </row>
    <row r="148" spans="1:29" x14ac:dyDescent="0.25">
      <c r="A148" t="s">
        <v>2319</v>
      </c>
      <c r="B148" t="s">
        <v>2240</v>
      </c>
      <c r="C148" t="s">
        <v>2322</v>
      </c>
      <c r="D148" t="s">
        <v>90</v>
      </c>
      <c r="E148" t="s">
        <v>118</v>
      </c>
      <c r="F148" s="51" t="str">
        <f>IFERROR(VLOOKUP(D148,'Tabelas auxiliares'!$A$3:$B$61,2,FALSE),"")</f>
        <v>SUGEPE-FOLHA - PASEP + AUX. MORADIA</v>
      </c>
      <c r="G148" s="51" t="str">
        <f>IFERROR(VLOOKUP($B148,'Tabelas auxiliares'!$A$65:$C$102,2,FALSE),"")</f>
        <v>Folha de pagamento - Ativos, Previdência, PASEP</v>
      </c>
      <c r="H148" s="51" t="str">
        <f>IFERROR(VLOOKUP($B148,'Tabelas auxiliares'!$A$65:$C$102,3,FALSE),"")</f>
        <v>FOLHA DE PAGAMENTO / CONTRIBUICAO PARA O PSS / SUBSTITUICOES / INSS PATRONAL / PASEP</v>
      </c>
      <c r="I148" t="s">
        <v>2855</v>
      </c>
      <c r="J148" t="s">
        <v>2856</v>
      </c>
      <c r="K148" t="s">
        <v>2866</v>
      </c>
      <c r="L148" t="s">
        <v>2858</v>
      </c>
      <c r="M148" t="s">
        <v>315</v>
      </c>
      <c r="N148" t="s">
        <v>178</v>
      </c>
      <c r="O148" t="s">
        <v>224</v>
      </c>
      <c r="P148" t="s">
        <v>299</v>
      </c>
      <c r="Q148" t="s">
        <v>226</v>
      </c>
      <c r="R148" t="s">
        <v>222</v>
      </c>
      <c r="S148" t="s">
        <v>124</v>
      </c>
      <c r="T148" t="s">
        <v>216</v>
      </c>
      <c r="U148" t="s">
        <v>142</v>
      </c>
      <c r="V148" t="s">
        <v>2574</v>
      </c>
      <c r="X148" s="51" t="str">
        <f t="shared" si="4"/>
        <v>3</v>
      </c>
      <c r="Y148" s="51" t="str">
        <f>IF(T148="","",IF(T148&lt;&gt;'Tabelas auxiliares'!$B$236,"FOLHA DE PESSOAL",IF(X148='Tabelas auxiliares'!$A$237,"CUSTEIO",IF(X148='Tabelas auxiliares'!$A$236,"INVESTIMENTO","ERRO - VERIFICAR"))))</f>
        <v>FOLHA DE PESSOAL</v>
      </c>
      <c r="Z148" s="64">
        <f t="shared" si="5"/>
        <v>3528970.5</v>
      </c>
      <c r="AC148" s="44">
        <v>3528970.5</v>
      </c>
    </row>
    <row r="149" spans="1:29" x14ac:dyDescent="0.25">
      <c r="A149" t="s">
        <v>2319</v>
      </c>
      <c r="B149" t="s">
        <v>2240</v>
      </c>
      <c r="C149" t="s">
        <v>2322</v>
      </c>
      <c r="D149" t="s">
        <v>90</v>
      </c>
      <c r="E149" t="s">
        <v>118</v>
      </c>
      <c r="F149" s="51" t="str">
        <f>IFERROR(VLOOKUP(D149,'Tabelas auxiliares'!$A$3:$B$61,2,FALSE),"")</f>
        <v>SUGEPE-FOLHA - PASEP + AUX. MORADIA</v>
      </c>
      <c r="G149" s="51" t="str">
        <f>IFERROR(VLOOKUP($B149,'Tabelas auxiliares'!$A$65:$C$102,2,FALSE),"")</f>
        <v>Folha de pagamento - Ativos, Previdência, PASEP</v>
      </c>
      <c r="H149" s="51" t="str">
        <f>IFERROR(VLOOKUP($B149,'Tabelas auxiliares'!$A$65:$C$102,3,FALSE),"")</f>
        <v>FOLHA DE PAGAMENTO / CONTRIBUICAO PARA O PSS / SUBSTITUICOES / INSS PATRONAL / PASEP</v>
      </c>
      <c r="I149" t="s">
        <v>2855</v>
      </c>
      <c r="J149" t="s">
        <v>2856</v>
      </c>
      <c r="K149" t="s">
        <v>2867</v>
      </c>
      <c r="L149" t="s">
        <v>2858</v>
      </c>
      <c r="M149" t="s">
        <v>317</v>
      </c>
      <c r="N149" t="s">
        <v>223</v>
      </c>
      <c r="O149" t="s">
        <v>224</v>
      </c>
      <c r="P149" t="s">
        <v>225</v>
      </c>
      <c r="Q149" t="s">
        <v>226</v>
      </c>
      <c r="R149" t="s">
        <v>222</v>
      </c>
      <c r="S149" t="s">
        <v>124</v>
      </c>
      <c r="T149" t="s">
        <v>218</v>
      </c>
      <c r="U149" t="s">
        <v>123</v>
      </c>
      <c r="V149" t="s">
        <v>2600</v>
      </c>
      <c r="X149" s="51" t="str">
        <f t="shared" si="4"/>
        <v>3</v>
      </c>
      <c r="Y149" s="51" t="str">
        <f>IF(T149="","",IF(T149&lt;&gt;'Tabelas auxiliares'!$B$236,"FOLHA DE PESSOAL",IF(X149='Tabelas auxiliares'!$A$237,"CUSTEIO",IF(X149='Tabelas auxiliares'!$A$236,"INVESTIMENTO","ERRO - VERIFICAR"))))</f>
        <v>CUSTEIO</v>
      </c>
      <c r="Z149" s="64">
        <f t="shared" si="5"/>
        <v>167999.63</v>
      </c>
      <c r="AC149" s="44">
        <v>167999.63</v>
      </c>
    </row>
    <row r="150" spans="1:29" x14ac:dyDescent="0.25">
      <c r="A150" t="s">
        <v>2319</v>
      </c>
      <c r="B150" t="s">
        <v>2240</v>
      </c>
      <c r="C150" t="s">
        <v>2322</v>
      </c>
      <c r="D150" t="s">
        <v>90</v>
      </c>
      <c r="E150" t="s">
        <v>118</v>
      </c>
      <c r="F150" s="51" t="str">
        <f>IFERROR(VLOOKUP(D150,'Tabelas auxiliares'!$A$3:$B$61,2,FALSE),"")</f>
        <v>SUGEPE-FOLHA - PASEP + AUX. MORADIA</v>
      </c>
      <c r="G150" s="51" t="str">
        <f>IFERROR(VLOOKUP($B150,'Tabelas auxiliares'!$A$65:$C$102,2,FALSE),"")</f>
        <v>Folha de pagamento - Ativos, Previdência, PASEP</v>
      </c>
      <c r="H150" s="51" t="str">
        <f>IFERROR(VLOOKUP($B150,'Tabelas auxiliares'!$A$65:$C$102,3,FALSE),"")</f>
        <v>FOLHA DE PAGAMENTO / CONTRIBUICAO PARA O PSS / SUBSTITUICOES / INSS PATRONAL / PASEP</v>
      </c>
      <c r="I150" t="s">
        <v>2834</v>
      </c>
      <c r="J150" t="s">
        <v>1168</v>
      </c>
      <c r="K150" t="s">
        <v>2868</v>
      </c>
      <c r="L150" t="s">
        <v>1170</v>
      </c>
      <c r="M150" t="s">
        <v>250</v>
      </c>
      <c r="N150" t="s">
        <v>178</v>
      </c>
      <c r="O150" t="s">
        <v>224</v>
      </c>
      <c r="P150" t="s">
        <v>299</v>
      </c>
      <c r="Q150" t="s">
        <v>226</v>
      </c>
      <c r="R150" t="s">
        <v>222</v>
      </c>
      <c r="S150" t="s">
        <v>124</v>
      </c>
      <c r="T150" t="s">
        <v>216</v>
      </c>
      <c r="U150" t="s">
        <v>142</v>
      </c>
      <c r="V150" t="s">
        <v>2574</v>
      </c>
      <c r="X150" s="51" t="str">
        <f t="shared" si="4"/>
        <v>3</v>
      </c>
      <c r="Y150" s="51" t="str">
        <f>IF(T150="","",IF(T150&lt;&gt;'Tabelas auxiliares'!$B$236,"FOLHA DE PESSOAL",IF(X150='Tabelas auxiliares'!$A$237,"CUSTEIO",IF(X150='Tabelas auxiliares'!$A$236,"INVESTIMENTO","ERRO - VERIFICAR"))))</f>
        <v>FOLHA DE PESSOAL</v>
      </c>
      <c r="Z150" s="64">
        <f t="shared" si="5"/>
        <v>2602.46</v>
      </c>
      <c r="AA150" s="44">
        <v>2602.46</v>
      </c>
    </row>
    <row r="151" spans="1:29" x14ac:dyDescent="0.25">
      <c r="A151" t="s">
        <v>2319</v>
      </c>
      <c r="B151" t="s">
        <v>2242</v>
      </c>
      <c r="C151" t="s">
        <v>2322</v>
      </c>
      <c r="D151" t="s">
        <v>92</v>
      </c>
      <c r="E151" t="s">
        <v>118</v>
      </c>
      <c r="F151" s="51" t="str">
        <f>IFERROR(VLOOKUP(D151,'Tabelas auxiliares'!$A$3:$B$61,2,FALSE),"")</f>
        <v>SUGEPE - CONTRATAÇÃO DE ESTAGIÁRIOS * D.U.C</v>
      </c>
      <c r="G151" s="51" t="str">
        <f>IFERROR(VLOOKUP($B151,'Tabelas auxiliares'!$A$65:$C$102,2,FALSE),"")</f>
        <v>Folha de pagamento - Estagiários</v>
      </c>
      <c r="H151" s="51" t="str">
        <f>IFERROR(VLOOKUP($B151,'Tabelas auxiliares'!$A$65:$C$102,3,FALSE),"")</f>
        <v>FOLHA DE PAGAMENTO - ESTAGIÁRIOS</v>
      </c>
      <c r="I151" t="s">
        <v>300</v>
      </c>
      <c r="J151" t="s">
        <v>301</v>
      </c>
      <c r="K151" t="s">
        <v>345</v>
      </c>
      <c r="L151" t="s">
        <v>303</v>
      </c>
      <c r="M151" t="s">
        <v>222</v>
      </c>
      <c r="N151" t="s">
        <v>223</v>
      </c>
      <c r="O151" t="s">
        <v>224</v>
      </c>
      <c r="P151" t="s">
        <v>225</v>
      </c>
      <c r="Q151" t="s">
        <v>226</v>
      </c>
      <c r="R151" t="s">
        <v>222</v>
      </c>
      <c r="S151" t="s">
        <v>124</v>
      </c>
      <c r="T151" t="s">
        <v>218</v>
      </c>
      <c r="U151" t="s">
        <v>123</v>
      </c>
      <c r="V151" t="s">
        <v>2604</v>
      </c>
      <c r="X151" s="51" t="str">
        <f t="shared" si="4"/>
        <v>3</v>
      </c>
      <c r="Y151" s="51" t="str">
        <f>IF(T151="","",IF(T151&lt;&gt;'Tabelas auxiliares'!$B$236,"FOLHA DE PESSOAL",IF(X151='Tabelas auxiliares'!$A$237,"CUSTEIO",IF(X151='Tabelas auxiliares'!$A$236,"INVESTIMENTO","ERRO - VERIFICAR"))))</f>
        <v>CUSTEIO</v>
      </c>
      <c r="Z151" s="64">
        <f t="shared" si="5"/>
        <v>34797.96</v>
      </c>
      <c r="AA151" s="44">
        <v>4593.1400000000003</v>
      </c>
      <c r="AC151" s="44">
        <v>30204.82</v>
      </c>
    </row>
    <row r="152" spans="1:29" x14ac:dyDescent="0.25">
      <c r="A152" t="s">
        <v>2319</v>
      </c>
      <c r="B152" t="s">
        <v>2242</v>
      </c>
      <c r="C152" t="s">
        <v>2322</v>
      </c>
      <c r="D152" t="s">
        <v>92</v>
      </c>
      <c r="E152" t="s">
        <v>118</v>
      </c>
      <c r="F152" s="51" t="str">
        <f>IFERROR(VLOOKUP(D152,'Tabelas auxiliares'!$A$3:$B$61,2,FALSE),"")</f>
        <v>SUGEPE - CONTRATAÇÃO DE ESTAGIÁRIOS * D.U.C</v>
      </c>
      <c r="G152" s="51" t="str">
        <f>IFERROR(VLOOKUP($B152,'Tabelas auxiliares'!$A$65:$C$102,2,FALSE),"")</f>
        <v>Folha de pagamento - Estagiários</v>
      </c>
      <c r="H152" s="51" t="str">
        <f>IFERROR(VLOOKUP($B152,'Tabelas auxiliares'!$A$65:$C$102,3,FALSE),"")</f>
        <v>FOLHA DE PAGAMENTO - ESTAGIÁRIOS</v>
      </c>
      <c r="I152" t="s">
        <v>145</v>
      </c>
      <c r="J152" t="s">
        <v>332</v>
      </c>
      <c r="K152" t="s">
        <v>346</v>
      </c>
      <c r="L152" t="s">
        <v>334</v>
      </c>
      <c r="M152" t="s">
        <v>222</v>
      </c>
      <c r="N152" t="s">
        <v>223</v>
      </c>
      <c r="O152" t="s">
        <v>224</v>
      </c>
      <c r="P152" t="s">
        <v>225</v>
      </c>
      <c r="Q152" t="s">
        <v>226</v>
      </c>
      <c r="R152" t="s">
        <v>222</v>
      </c>
      <c r="S152" t="s">
        <v>124</v>
      </c>
      <c r="T152" t="s">
        <v>218</v>
      </c>
      <c r="U152" t="s">
        <v>123</v>
      </c>
      <c r="V152" t="s">
        <v>2604</v>
      </c>
      <c r="X152" s="51" t="str">
        <f t="shared" si="4"/>
        <v>3</v>
      </c>
      <c r="Y152" s="51" t="str">
        <f>IF(T152="","",IF(T152&lt;&gt;'Tabelas auxiliares'!$B$236,"FOLHA DE PESSOAL",IF(X152='Tabelas auxiliares'!$A$237,"CUSTEIO",IF(X152='Tabelas auxiliares'!$A$236,"INVESTIMENTO","ERRO - VERIFICAR"))))</f>
        <v>CUSTEIO</v>
      </c>
      <c r="Z152" s="64">
        <f t="shared" si="5"/>
        <v>33539.49</v>
      </c>
      <c r="AA152" s="44">
        <v>2016.67</v>
      </c>
      <c r="AC152" s="44">
        <v>31522.82</v>
      </c>
    </row>
    <row r="153" spans="1:29" x14ac:dyDescent="0.25">
      <c r="A153" t="s">
        <v>2319</v>
      </c>
      <c r="B153" t="s">
        <v>2242</v>
      </c>
      <c r="C153" t="s">
        <v>2322</v>
      </c>
      <c r="D153" t="s">
        <v>92</v>
      </c>
      <c r="E153" t="s">
        <v>118</v>
      </c>
      <c r="F153" s="51" t="str">
        <f>IFERROR(VLOOKUP(D153,'Tabelas auxiliares'!$A$3:$B$61,2,FALSE),"")</f>
        <v>SUGEPE - CONTRATAÇÃO DE ESTAGIÁRIOS * D.U.C</v>
      </c>
      <c r="G153" s="51" t="str">
        <f>IFERROR(VLOOKUP($B153,'Tabelas auxiliares'!$A$65:$C$102,2,FALSE),"")</f>
        <v>Folha de pagamento - Estagiários</v>
      </c>
      <c r="H153" s="51" t="str">
        <f>IFERROR(VLOOKUP($B153,'Tabelas auxiliares'!$A$65:$C$102,3,FALSE),"")</f>
        <v>FOLHA DE PAGAMENTO - ESTAGIÁRIOS</v>
      </c>
      <c r="I153" t="s">
        <v>2855</v>
      </c>
      <c r="J153" t="s">
        <v>2856</v>
      </c>
      <c r="K153" t="s">
        <v>2869</v>
      </c>
      <c r="L153" t="s">
        <v>2858</v>
      </c>
      <c r="M153" t="s">
        <v>222</v>
      </c>
      <c r="N153" t="s">
        <v>223</v>
      </c>
      <c r="O153" t="s">
        <v>224</v>
      </c>
      <c r="P153" t="s">
        <v>225</v>
      </c>
      <c r="Q153" t="s">
        <v>226</v>
      </c>
      <c r="R153" t="s">
        <v>222</v>
      </c>
      <c r="S153" t="s">
        <v>124</v>
      </c>
      <c r="T153" t="s">
        <v>218</v>
      </c>
      <c r="U153" t="s">
        <v>123</v>
      </c>
      <c r="V153" t="s">
        <v>2604</v>
      </c>
      <c r="X153" s="51" t="str">
        <f t="shared" si="4"/>
        <v>3</v>
      </c>
      <c r="Y153" s="51" t="str">
        <f>IF(T153="","",IF(T153&lt;&gt;'Tabelas auxiliares'!$B$236,"FOLHA DE PESSOAL",IF(X153='Tabelas auxiliares'!$A$237,"CUSTEIO",IF(X153='Tabelas auxiliares'!$A$236,"INVESTIMENTO","ERRO - VERIFICAR"))))</f>
        <v>CUSTEIO</v>
      </c>
      <c r="Z153" s="64">
        <f t="shared" si="5"/>
        <v>36165.54</v>
      </c>
      <c r="AA153" s="44">
        <v>2220</v>
      </c>
      <c r="AB153" s="44">
        <v>33945.54</v>
      </c>
    </row>
    <row r="154" spans="1:29" x14ac:dyDescent="0.25">
      <c r="A154" t="s">
        <v>2319</v>
      </c>
      <c r="B154" t="s">
        <v>2296</v>
      </c>
      <c r="C154" t="s">
        <v>2322</v>
      </c>
      <c r="D154" t="s">
        <v>90</v>
      </c>
      <c r="E154" t="s">
        <v>118</v>
      </c>
      <c r="F154" s="51" t="str">
        <f>IFERROR(VLOOKUP(D154,'Tabelas auxiliares'!$A$3:$B$61,2,FALSE),"")</f>
        <v>SUGEPE-FOLHA - PASEP + AUX. MORADIA</v>
      </c>
      <c r="G154" s="51" t="str">
        <f>IFERROR(VLOOKUP($B154,'Tabelas auxiliares'!$A$65:$C$102,2,FALSE),"")</f>
        <v>Folha de Pagamento - Benefícios</v>
      </c>
      <c r="H154" s="51" t="str">
        <f>IFERROR(VLOOKUP($B154,'Tabelas auxiliares'!$A$65:$C$102,3,FALSE),"")</f>
        <v xml:space="preserve">AUXILIO FUNERAL / CONTRATACAO POR TEMPO DETERMINADO / BENEF.ASSIST. DO SERVIDOR E DO MILITAR / AUXILIO-ALIMENTACAO / AUXILIO-TRANSPORTE / INDENIZACOES E RESTITUICOES / DESPESAS DE EXERCICIOS ANTERIORES </v>
      </c>
      <c r="I154" t="s">
        <v>300</v>
      </c>
      <c r="J154" t="s">
        <v>301</v>
      </c>
      <c r="K154" t="s">
        <v>347</v>
      </c>
      <c r="L154" t="s">
        <v>303</v>
      </c>
      <c r="M154" t="s">
        <v>222</v>
      </c>
      <c r="N154" t="s">
        <v>180</v>
      </c>
      <c r="O154" t="s">
        <v>348</v>
      </c>
      <c r="P154" t="s">
        <v>349</v>
      </c>
      <c r="Q154" t="s">
        <v>226</v>
      </c>
      <c r="R154" t="s">
        <v>222</v>
      </c>
      <c r="S154" t="s">
        <v>124</v>
      </c>
      <c r="T154" t="s">
        <v>217</v>
      </c>
      <c r="U154" t="s">
        <v>190</v>
      </c>
      <c r="V154" t="s">
        <v>2605</v>
      </c>
      <c r="X154" s="51" t="str">
        <f t="shared" si="4"/>
        <v>3</v>
      </c>
      <c r="Y154" s="51" t="str">
        <f>IF(T154="","",IF(T154&lt;&gt;'Tabelas auxiliares'!$B$236,"FOLHA DE PESSOAL",IF(X154='Tabelas auxiliares'!$A$237,"CUSTEIO",IF(X154='Tabelas auxiliares'!$A$236,"INVESTIMENTO","ERRO - VERIFICAR"))))</f>
        <v>FOLHA DE PESSOAL</v>
      </c>
      <c r="Z154" s="64">
        <f t="shared" si="5"/>
        <v>31768.530000000002</v>
      </c>
      <c r="AA154" s="44">
        <v>1841.7</v>
      </c>
      <c r="AC154" s="44">
        <v>29926.83</v>
      </c>
    </row>
    <row r="155" spans="1:29" x14ac:dyDescent="0.25">
      <c r="A155" t="s">
        <v>2319</v>
      </c>
      <c r="B155" t="s">
        <v>2296</v>
      </c>
      <c r="C155" t="s">
        <v>2322</v>
      </c>
      <c r="D155" t="s">
        <v>90</v>
      </c>
      <c r="E155" t="s">
        <v>118</v>
      </c>
      <c r="F155" s="51" t="str">
        <f>IFERROR(VLOOKUP(D155,'Tabelas auxiliares'!$A$3:$B$61,2,FALSE),"")</f>
        <v>SUGEPE-FOLHA - PASEP + AUX. MORADIA</v>
      </c>
      <c r="G155" s="51" t="str">
        <f>IFERROR(VLOOKUP($B155,'Tabelas auxiliares'!$A$65:$C$102,2,FALSE),"")</f>
        <v>Folha de Pagamento - Benefícios</v>
      </c>
      <c r="H155" s="51" t="str">
        <f>IFERROR(VLOOKUP($B155,'Tabelas auxiliares'!$A$65:$C$102,3,FALSE),"")</f>
        <v xml:space="preserve">AUXILIO FUNERAL / CONTRATACAO POR TEMPO DETERMINADO / BENEF.ASSIST. DO SERVIDOR E DO MILITAR / AUXILIO-ALIMENTACAO / AUXILIO-TRANSPORTE / INDENIZACOES E RESTITUICOES / DESPESAS DE EXERCICIOS ANTERIORES </v>
      </c>
      <c r="I155" t="s">
        <v>300</v>
      </c>
      <c r="J155" t="s">
        <v>301</v>
      </c>
      <c r="K155" t="s">
        <v>350</v>
      </c>
      <c r="L155" t="s">
        <v>303</v>
      </c>
      <c r="M155" t="s">
        <v>222</v>
      </c>
      <c r="N155" t="s">
        <v>180</v>
      </c>
      <c r="O155" t="s">
        <v>232</v>
      </c>
      <c r="P155" t="s">
        <v>351</v>
      </c>
      <c r="Q155" t="s">
        <v>226</v>
      </c>
      <c r="R155" t="s">
        <v>222</v>
      </c>
      <c r="S155" t="s">
        <v>124</v>
      </c>
      <c r="T155" t="s">
        <v>217</v>
      </c>
      <c r="U155" t="s">
        <v>192</v>
      </c>
      <c r="V155" t="s">
        <v>2606</v>
      </c>
      <c r="X155" s="51" t="str">
        <f t="shared" si="4"/>
        <v>3</v>
      </c>
      <c r="Y155" s="51" t="str">
        <f>IF(T155="","",IF(T155&lt;&gt;'Tabelas auxiliares'!$B$236,"FOLHA DE PESSOAL",IF(X155='Tabelas auxiliares'!$A$237,"CUSTEIO",IF(X155='Tabelas auxiliares'!$A$236,"INVESTIMENTO","ERRO - VERIFICAR"))))</f>
        <v>FOLHA DE PESSOAL</v>
      </c>
      <c r="Z155" s="64">
        <f t="shared" si="5"/>
        <v>2568</v>
      </c>
      <c r="AA155" s="44">
        <v>256.8</v>
      </c>
      <c r="AC155" s="44">
        <v>2311.1999999999998</v>
      </c>
    </row>
    <row r="156" spans="1:29" x14ac:dyDescent="0.25">
      <c r="A156" t="s">
        <v>2319</v>
      </c>
      <c r="B156" t="s">
        <v>2296</v>
      </c>
      <c r="C156" t="s">
        <v>2322</v>
      </c>
      <c r="D156" t="s">
        <v>90</v>
      </c>
      <c r="E156" t="s">
        <v>118</v>
      </c>
      <c r="F156" s="51" t="str">
        <f>IFERROR(VLOOKUP(D156,'Tabelas auxiliares'!$A$3:$B$61,2,FALSE),"")</f>
        <v>SUGEPE-FOLHA - PASEP + AUX. MORADIA</v>
      </c>
      <c r="G156" s="51" t="str">
        <f>IFERROR(VLOOKUP($B156,'Tabelas auxiliares'!$A$65:$C$102,2,FALSE),"")</f>
        <v>Folha de Pagamento - Benefícios</v>
      </c>
      <c r="H156" s="51" t="str">
        <f>IFERROR(VLOOKUP($B156,'Tabelas auxiliares'!$A$65:$C$102,3,FALSE),"")</f>
        <v xml:space="preserve">AUXILIO FUNERAL / CONTRATACAO POR TEMPO DETERMINADO / BENEF.ASSIST. DO SERVIDOR E DO MILITAR / AUXILIO-ALIMENTACAO / AUXILIO-TRANSPORTE / INDENIZACOES E RESTITUICOES / DESPESAS DE EXERCICIOS ANTERIORES </v>
      </c>
      <c r="I156" t="s">
        <v>300</v>
      </c>
      <c r="J156" t="s">
        <v>301</v>
      </c>
      <c r="K156" t="s">
        <v>352</v>
      </c>
      <c r="L156" t="s">
        <v>303</v>
      </c>
      <c r="M156" t="s">
        <v>222</v>
      </c>
      <c r="N156" t="s">
        <v>180</v>
      </c>
      <c r="O156" t="s">
        <v>353</v>
      </c>
      <c r="P156" t="s">
        <v>354</v>
      </c>
      <c r="Q156" t="s">
        <v>226</v>
      </c>
      <c r="R156" t="s">
        <v>222</v>
      </c>
      <c r="S156" t="s">
        <v>124</v>
      </c>
      <c r="T156" t="s">
        <v>217</v>
      </c>
      <c r="U156" t="s">
        <v>189</v>
      </c>
      <c r="V156" t="s">
        <v>2607</v>
      </c>
      <c r="X156" s="51" t="str">
        <f t="shared" si="4"/>
        <v>3</v>
      </c>
      <c r="Y156" s="51" t="str">
        <f>IF(T156="","",IF(T156&lt;&gt;'Tabelas auxiliares'!$B$236,"FOLHA DE PESSOAL",IF(X156='Tabelas auxiliares'!$A$237,"CUSTEIO",IF(X156='Tabelas auxiliares'!$A$236,"INVESTIMENTO","ERRO - VERIFICAR"))))</f>
        <v>FOLHA DE PESSOAL</v>
      </c>
      <c r="Z156" s="64">
        <f t="shared" si="5"/>
        <v>1050.42</v>
      </c>
      <c r="AA156" s="44">
        <v>65.87</v>
      </c>
      <c r="AC156" s="44">
        <v>984.55</v>
      </c>
    </row>
    <row r="157" spans="1:29" x14ac:dyDescent="0.25">
      <c r="A157" t="s">
        <v>2319</v>
      </c>
      <c r="B157" t="s">
        <v>2296</v>
      </c>
      <c r="C157" t="s">
        <v>2322</v>
      </c>
      <c r="D157" t="s">
        <v>90</v>
      </c>
      <c r="E157" t="s">
        <v>118</v>
      </c>
      <c r="F157" s="51" t="str">
        <f>IFERROR(VLOOKUP(D157,'Tabelas auxiliares'!$A$3:$B$61,2,FALSE),"")</f>
        <v>SUGEPE-FOLHA - PASEP + AUX. MORADIA</v>
      </c>
      <c r="G157" s="51" t="str">
        <f>IFERROR(VLOOKUP($B157,'Tabelas auxiliares'!$A$65:$C$102,2,FALSE),"")</f>
        <v>Folha de Pagamento - Benefícios</v>
      </c>
      <c r="H157" s="51" t="str">
        <f>IFERROR(VLOOKUP($B157,'Tabelas auxiliares'!$A$65:$C$102,3,FALSE),"")</f>
        <v xml:space="preserve">AUXILIO FUNERAL / CONTRATACAO POR TEMPO DETERMINADO / BENEF.ASSIST. DO SERVIDOR E DO MILITAR / AUXILIO-ALIMENTACAO / AUXILIO-TRANSPORTE / INDENIZACOES E RESTITUICOES / DESPESAS DE EXERCICIOS ANTERIORES </v>
      </c>
      <c r="I157" t="s">
        <v>300</v>
      </c>
      <c r="J157" t="s">
        <v>301</v>
      </c>
      <c r="K157" t="s">
        <v>355</v>
      </c>
      <c r="L157" t="s">
        <v>303</v>
      </c>
      <c r="M157" t="s">
        <v>222</v>
      </c>
      <c r="N157" t="s">
        <v>180</v>
      </c>
      <c r="O157" t="s">
        <v>356</v>
      </c>
      <c r="P157" t="s">
        <v>357</v>
      </c>
      <c r="Q157" t="s">
        <v>226</v>
      </c>
      <c r="R157" t="s">
        <v>222</v>
      </c>
      <c r="S157" t="s">
        <v>124</v>
      </c>
      <c r="T157" t="s">
        <v>217</v>
      </c>
      <c r="U157" t="s">
        <v>194</v>
      </c>
      <c r="V157" t="s">
        <v>2608</v>
      </c>
      <c r="X157" s="51" t="str">
        <f t="shared" si="4"/>
        <v>3</v>
      </c>
      <c r="Y157" s="51" t="str">
        <f>IF(T157="","",IF(T157&lt;&gt;'Tabelas auxiliares'!$B$236,"FOLHA DE PESSOAL",IF(X157='Tabelas auxiliares'!$A$237,"CUSTEIO",IF(X157='Tabelas auxiliares'!$A$236,"INVESTIMENTO","ERRO - VERIFICAR"))))</f>
        <v>FOLHA DE PESSOAL</v>
      </c>
      <c r="Z157" s="64">
        <f t="shared" si="5"/>
        <v>1318.5</v>
      </c>
      <c r="AC157" s="44">
        <v>1318.5</v>
      </c>
    </row>
    <row r="158" spans="1:29" x14ac:dyDescent="0.25">
      <c r="A158" t="s">
        <v>2319</v>
      </c>
      <c r="B158" t="s">
        <v>2296</v>
      </c>
      <c r="C158" t="s">
        <v>2322</v>
      </c>
      <c r="D158" t="s">
        <v>90</v>
      </c>
      <c r="E158" t="s">
        <v>118</v>
      </c>
      <c r="F158" s="51" t="str">
        <f>IFERROR(VLOOKUP(D158,'Tabelas auxiliares'!$A$3:$B$61,2,FALSE),"")</f>
        <v>SUGEPE-FOLHA - PASEP + AUX. MORADIA</v>
      </c>
      <c r="G158" s="51" t="str">
        <f>IFERROR(VLOOKUP($B158,'Tabelas auxiliares'!$A$65:$C$102,2,FALSE),"")</f>
        <v>Folha de Pagamento - Benefícios</v>
      </c>
      <c r="H158" s="51" t="str">
        <f>IFERROR(VLOOKUP($B158,'Tabelas auxiliares'!$A$65:$C$102,3,FALSE),"")</f>
        <v xml:space="preserve">AUXILIO FUNERAL / CONTRATACAO POR TEMPO DETERMINADO / BENEF.ASSIST. DO SERVIDOR E DO MILITAR / AUXILIO-ALIMENTACAO / AUXILIO-TRANSPORTE / INDENIZACOES E RESTITUICOES / DESPESAS DE EXERCICIOS ANTERIORES </v>
      </c>
      <c r="I158" t="s">
        <v>300</v>
      </c>
      <c r="J158" t="s">
        <v>301</v>
      </c>
      <c r="K158" t="s">
        <v>358</v>
      </c>
      <c r="L158" t="s">
        <v>303</v>
      </c>
      <c r="M158" t="s">
        <v>222</v>
      </c>
      <c r="N158" t="s">
        <v>180</v>
      </c>
      <c r="O158" t="s">
        <v>232</v>
      </c>
      <c r="P158" t="s">
        <v>351</v>
      </c>
      <c r="Q158" t="s">
        <v>226</v>
      </c>
      <c r="R158" t="s">
        <v>222</v>
      </c>
      <c r="S158" t="s">
        <v>124</v>
      </c>
      <c r="T158" t="s">
        <v>217</v>
      </c>
      <c r="U158" t="s">
        <v>192</v>
      </c>
      <c r="V158" t="s">
        <v>2609</v>
      </c>
      <c r="X158" s="51" t="str">
        <f t="shared" si="4"/>
        <v>3</v>
      </c>
      <c r="Y158" s="51" t="str">
        <f>IF(T158="","",IF(T158&lt;&gt;'Tabelas auxiliares'!$B$236,"FOLHA DE PESSOAL",IF(X158='Tabelas auxiliares'!$A$237,"CUSTEIO",IF(X158='Tabelas auxiliares'!$A$236,"INVESTIMENTO","ERRO - VERIFICAR"))))</f>
        <v>FOLHA DE PESSOAL</v>
      </c>
      <c r="Z158" s="64">
        <f t="shared" si="5"/>
        <v>69336</v>
      </c>
      <c r="AA158" s="44">
        <v>6339.75</v>
      </c>
      <c r="AC158" s="44">
        <v>62996.25</v>
      </c>
    </row>
    <row r="159" spans="1:29" x14ac:dyDescent="0.25">
      <c r="A159" t="s">
        <v>2319</v>
      </c>
      <c r="B159" t="s">
        <v>2296</v>
      </c>
      <c r="C159" t="s">
        <v>2322</v>
      </c>
      <c r="D159" t="s">
        <v>90</v>
      </c>
      <c r="E159" t="s">
        <v>118</v>
      </c>
      <c r="F159" s="51" t="str">
        <f>IFERROR(VLOOKUP(D159,'Tabelas auxiliares'!$A$3:$B$61,2,FALSE),"")</f>
        <v>SUGEPE-FOLHA - PASEP + AUX. MORADIA</v>
      </c>
      <c r="G159" s="51" t="str">
        <f>IFERROR(VLOOKUP($B159,'Tabelas auxiliares'!$A$65:$C$102,2,FALSE),"")</f>
        <v>Folha de Pagamento - Benefícios</v>
      </c>
      <c r="H159" s="51" t="str">
        <f>IFERROR(VLOOKUP($B159,'Tabelas auxiliares'!$A$65:$C$102,3,FALSE),"")</f>
        <v xml:space="preserve">AUXILIO FUNERAL / CONTRATACAO POR TEMPO DETERMINADO / BENEF.ASSIST. DO SERVIDOR E DO MILITAR / AUXILIO-ALIMENTACAO / AUXILIO-TRANSPORTE / INDENIZACOES E RESTITUICOES / DESPESAS DE EXERCICIOS ANTERIORES </v>
      </c>
      <c r="I159" t="s">
        <v>300</v>
      </c>
      <c r="J159" t="s">
        <v>301</v>
      </c>
      <c r="K159" t="s">
        <v>359</v>
      </c>
      <c r="L159" t="s">
        <v>303</v>
      </c>
      <c r="M159" t="s">
        <v>222</v>
      </c>
      <c r="N159" t="s">
        <v>180</v>
      </c>
      <c r="O159" t="s">
        <v>348</v>
      </c>
      <c r="P159" t="s">
        <v>349</v>
      </c>
      <c r="Q159" t="s">
        <v>226</v>
      </c>
      <c r="R159" t="s">
        <v>222</v>
      </c>
      <c r="S159" t="s">
        <v>124</v>
      </c>
      <c r="T159" t="s">
        <v>217</v>
      </c>
      <c r="U159" t="s">
        <v>190</v>
      </c>
      <c r="V159" t="s">
        <v>2610</v>
      </c>
      <c r="X159" s="51" t="str">
        <f t="shared" si="4"/>
        <v>3</v>
      </c>
      <c r="Y159" s="51" t="str">
        <f>IF(T159="","",IF(T159&lt;&gt;'Tabelas auxiliares'!$B$236,"FOLHA DE PESSOAL",IF(X159='Tabelas auxiliares'!$A$237,"CUSTEIO",IF(X159='Tabelas auxiliares'!$A$236,"INVESTIMENTO","ERRO - VERIFICAR"))))</f>
        <v>FOLHA DE PESSOAL</v>
      </c>
      <c r="Z159" s="64">
        <f t="shared" si="5"/>
        <v>670969.97</v>
      </c>
      <c r="AA159" s="44">
        <v>2311.5100000000002</v>
      </c>
      <c r="AC159" s="44">
        <v>668658.46</v>
      </c>
    </row>
    <row r="160" spans="1:29" x14ac:dyDescent="0.25">
      <c r="A160" t="s">
        <v>2319</v>
      </c>
      <c r="B160" t="s">
        <v>2296</v>
      </c>
      <c r="C160" t="s">
        <v>2322</v>
      </c>
      <c r="D160" t="s">
        <v>90</v>
      </c>
      <c r="E160" t="s">
        <v>118</v>
      </c>
      <c r="F160" s="51" t="str">
        <f>IFERROR(VLOOKUP(D160,'Tabelas auxiliares'!$A$3:$B$61,2,FALSE),"")</f>
        <v>SUGEPE-FOLHA - PASEP + AUX. MORADIA</v>
      </c>
      <c r="G160" s="51" t="str">
        <f>IFERROR(VLOOKUP($B160,'Tabelas auxiliares'!$A$65:$C$102,2,FALSE),"")</f>
        <v>Folha de Pagamento - Benefícios</v>
      </c>
      <c r="H160" s="51" t="str">
        <f>IFERROR(VLOOKUP($B160,'Tabelas auxiliares'!$A$65:$C$102,3,FALSE),"")</f>
        <v xml:space="preserve">AUXILIO FUNERAL / CONTRATACAO POR TEMPO DETERMINADO / BENEF.ASSIST. DO SERVIDOR E DO MILITAR / AUXILIO-ALIMENTACAO / AUXILIO-TRANSPORTE / INDENIZACOES E RESTITUICOES / DESPESAS DE EXERCICIOS ANTERIORES </v>
      </c>
      <c r="I160" t="s">
        <v>300</v>
      </c>
      <c r="J160" t="s">
        <v>301</v>
      </c>
      <c r="K160" t="s">
        <v>360</v>
      </c>
      <c r="L160" t="s">
        <v>303</v>
      </c>
      <c r="M160" t="s">
        <v>222</v>
      </c>
      <c r="N160" t="s">
        <v>180</v>
      </c>
      <c r="O160" t="s">
        <v>353</v>
      </c>
      <c r="P160" t="s">
        <v>354</v>
      </c>
      <c r="Q160" t="s">
        <v>226</v>
      </c>
      <c r="R160" t="s">
        <v>222</v>
      </c>
      <c r="S160" t="s">
        <v>124</v>
      </c>
      <c r="T160" t="s">
        <v>217</v>
      </c>
      <c r="U160" t="s">
        <v>189</v>
      </c>
      <c r="V160" t="s">
        <v>2611</v>
      </c>
      <c r="X160" s="51" t="str">
        <f t="shared" si="4"/>
        <v>3</v>
      </c>
      <c r="Y160" s="51" t="str">
        <f>IF(T160="","",IF(T160&lt;&gt;'Tabelas auxiliares'!$B$236,"FOLHA DE PESSOAL",IF(X160='Tabelas auxiliares'!$A$237,"CUSTEIO",IF(X160='Tabelas auxiliares'!$A$236,"INVESTIMENTO","ERRO - VERIFICAR"))))</f>
        <v>FOLHA DE PESSOAL</v>
      </c>
      <c r="Z160" s="64">
        <f t="shared" si="5"/>
        <v>141754.99</v>
      </c>
      <c r="AA160" s="44">
        <v>72019.55</v>
      </c>
      <c r="AC160" s="44">
        <v>69735.44</v>
      </c>
    </row>
    <row r="161" spans="1:29" x14ac:dyDescent="0.25">
      <c r="A161" t="s">
        <v>2319</v>
      </c>
      <c r="B161" t="s">
        <v>2296</v>
      </c>
      <c r="C161" t="s">
        <v>2322</v>
      </c>
      <c r="D161" t="s">
        <v>90</v>
      </c>
      <c r="E161" t="s">
        <v>118</v>
      </c>
      <c r="F161" s="51" t="str">
        <f>IFERROR(VLOOKUP(D161,'Tabelas auxiliares'!$A$3:$B$61,2,FALSE),"")</f>
        <v>SUGEPE-FOLHA - PASEP + AUX. MORADIA</v>
      </c>
      <c r="G161" s="51" t="str">
        <f>IFERROR(VLOOKUP($B161,'Tabelas auxiliares'!$A$65:$C$102,2,FALSE),"")</f>
        <v>Folha de Pagamento - Benefícios</v>
      </c>
      <c r="H161" s="51" t="str">
        <f>IFERROR(VLOOKUP($B161,'Tabelas auxiliares'!$A$65:$C$102,3,FALSE),"")</f>
        <v xml:space="preserve">AUXILIO FUNERAL / CONTRATACAO POR TEMPO DETERMINADO / BENEF.ASSIST. DO SERVIDOR E DO MILITAR / AUXILIO-ALIMENTACAO / AUXILIO-TRANSPORTE / INDENIZACOES E RESTITUICOES / DESPESAS DE EXERCICIOS ANTERIORES </v>
      </c>
      <c r="I161" t="s">
        <v>300</v>
      </c>
      <c r="J161" t="s">
        <v>301</v>
      </c>
      <c r="K161" t="s">
        <v>361</v>
      </c>
      <c r="L161" t="s">
        <v>303</v>
      </c>
      <c r="M161" t="s">
        <v>222</v>
      </c>
      <c r="N161" t="s">
        <v>182</v>
      </c>
      <c r="O161" t="s">
        <v>232</v>
      </c>
      <c r="P161" t="s">
        <v>296</v>
      </c>
      <c r="Q161" t="s">
        <v>226</v>
      </c>
      <c r="R161" t="s">
        <v>222</v>
      </c>
      <c r="S161" t="s">
        <v>124</v>
      </c>
      <c r="T161" t="s">
        <v>217</v>
      </c>
      <c r="U161" t="s">
        <v>193</v>
      </c>
      <c r="V161" t="s">
        <v>2573</v>
      </c>
      <c r="X161" s="51" t="str">
        <f t="shared" si="4"/>
        <v>3</v>
      </c>
      <c r="Y161" s="51" t="str">
        <f>IF(T161="","",IF(T161&lt;&gt;'Tabelas auxiliares'!$B$236,"FOLHA DE PESSOAL",IF(X161='Tabelas auxiliares'!$A$237,"CUSTEIO",IF(X161='Tabelas auxiliares'!$A$236,"INVESTIMENTO","ERRO - VERIFICAR"))))</f>
        <v>FOLHA DE PESSOAL</v>
      </c>
      <c r="Z161" s="64">
        <f t="shared" si="5"/>
        <v>176814.91999999998</v>
      </c>
      <c r="AA161" s="44">
        <v>1187.08</v>
      </c>
      <c r="AC161" s="44">
        <v>175627.84</v>
      </c>
    </row>
    <row r="162" spans="1:29" x14ac:dyDescent="0.25">
      <c r="A162" t="s">
        <v>2319</v>
      </c>
      <c r="B162" t="s">
        <v>2296</v>
      </c>
      <c r="C162" t="s">
        <v>2322</v>
      </c>
      <c r="D162" t="s">
        <v>90</v>
      </c>
      <c r="E162" t="s">
        <v>118</v>
      </c>
      <c r="F162" s="51" t="str">
        <f>IFERROR(VLOOKUP(D162,'Tabelas auxiliares'!$A$3:$B$61,2,FALSE),"")</f>
        <v>SUGEPE-FOLHA - PASEP + AUX. MORADIA</v>
      </c>
      <c r="G162" s="51" t="str">
        <f>IFERROR(VLOOKUP($B162,'Tabelas auxiliares'!$A$65:$C$102,2,FALSE),"")</f>
        <v>Folha de Pagamento - Benefícios</v>
      </c>
      <c r="H162" s="51" t="str">
        <f>IFERROR(VLOOKUP($B162,'Tabelas auxiliares'!$A$65:$C$102,3,FALSE),"")</f>
        <v xml:space="preserve">AUXILIO FUNERAL / CONTRATACAO POR TEMPO DETERMINADO / BENEF.ASSIST. DO SERVIDOR E DO MILITAR / AUXILIO-ALIMENTACAO / AUXILIO-TRANSPORTE / INDENIZACOES E RESTITUICOES / DESPESAS DE EXERCICIOS ANTERIORES </v>
      </c>
      <c r="I162" t="s">
        <v>137</v>
      </c>
      <c r="J162" t="s">
        <v>362</v>
      </c>
      <c r="K162" t="s">
        <v>363</v>
      </c>
      <c r="L162" t="s">
        <v>364</v>
      </c>
      <c r="M162" t="s">
        <v>295</v>
      </c>
      <c r="N162" t="s">
        <v>182</v>
      </c>
      <c r="O162" t="s">
        <v>232</v>
      </c>
      <c r="P162" t="s">
        <v>296</v>
      </c>
      <c r="Q162" t="s">
        <v>226</v>
      </c>
      <c r="R162" t="s">
        <v>222</v>
      </c>
      <c r="S162" t="s">
        <v>124</v>
      </c>
      <c r="T162" t="s">
        <v>217</v>
      </c>
      <c r="U162" t="s">
        <v>193</v>
      </c>
      <c r="V162" t="s">
        <v>2573</v>
      </c>
      <c r="X162" s="51" t="str">
        <f t="shared" si="4"/>
        <v>3</v>
      </c>
      <c r="Y162" s="51" t="str">
        <f>IF(T162="","",IF(T162&lt;&gt;'Tabelas auxiliares'!$B$236,"FOLHA DE PESSOAL",IF(X162='Tabelas auxiliares'!$A$237,"CUSTEIO",IF(X162='Tabelas auxiliares'!$A$236,"INVESTIMENTO","ERRO - VERIFICAR"))))</f>
        <v>FOLHA DE PESSOAL</v>
      </c>
      <c r="Z162" s="64">
        <f t="shared" si="5"/>
        <v>1537.13</v>
      </c>
      <c r="AC162" s="44">
        <v>1537.13</v>
      </c>
    </row>
    <row r="163" spans="1:29" x14ac:dyDescent="0.25">
      <c r="A163" t="s">
        <v>2319</v>
      </c>
      <c r="B163" t="s">
        <v>2296</v>
      </c>
      <c r="C163" t="s">
        <v>2322</v>
      </c>
      <c r="D163" t="s">
        <v>90</v>
      </c>
      <c r="E163" t="s">
        <v>118</v>
      </c>
      <c r="F163" s="51" t="str">
        <f>IFERROR(VLOOKUP(D163,'Tabelas auxiliares'!$A$3:$B$61,2,FALSE),"")</f>
        <v>SUGEPE-FOLHA - PASEP + AUX. MORADIA</v>
      </c>
      <c r="G163" s="51" t="str">
        <f>IFERROR(VLOOKUP($B163,'Tabelas auxiliares'!$A$65:$C$102,2,FALSE),"")</f>
        <v>Folha de Pagamento - Benefícios</v>
      </c>
      <c r="H163" s="51" t="str">
        <f>IFERROR(VLOOKUP($B163,'Tabelas auxiliares'!$A$65:$C$102,3,FALSE),"")</f>
        <v xml:space="preserve">AUXILIO FUNERAL / CONTRATACAO POR TEMPO DETERMINADO / BENEF.ASSIST. DO SERVIDOR E DO MILITAR / AUXILIO-ALIMENTACAO / AUXILIO-TRANSPORTE / INDENIZACOES E RESTITUICOES / DESPESAS DE EXERCICIOS ANTERIORES </v>
      </c>
      <c r="I163" t="s">
        <v>145</v>
      </c>
      <c r="J163" t="s">
        <v>332</v>
      </c>
      <c r="K163" t="s">
        <v>365</v>
      </c>
      <c r="L163" t="s">
        <v>334</v>
      </c>
      <c r="M163" t="s">
        <v>222</v>
      </c>
      <c r="N163" t="s">
        <v>180</v>
      </c>
      <c r="O163" t="s">
        <v>348</v>
      </c>
      <c r="P163" t="s">
        <v>349</v>
      </c>
      <c r="Q163" t="s">
        <v>226</v>
      </c>
      <c r="R163" t="s">
        <v>222</v>
      </c>
      <c r="S163" t="s">
        <v>124</v>
      </c>
      <c r="T163" t="s">
        <v>217</v>
      </c>
      <c r="U163" t="s">
        <v>190</v>
      </c>
      <c r="V163" t="s">
        <v>2605</v>
      </c>
      <c r="X163" s="51" t="str">
        <f t="shared" si="4"/>
        <v>3</v>
      </c>
      <c r="Y163" s="51" t="str">
        <f>IF(T163="","",IF(T163&lt;&gt;'Tabelas auxiliares'!$B$236,"FOLHA DE PESSOAL",IF(X163='Tabelas auxiliares'!$A$237,"CUSTEIO",IF(X163='Tabelas auxiliares'!$A$236,"INVESTIMENTO","ERRO - VERIFICAR"))))</f>
        <v>FOLHA DE PESSOAL</v>
      </c>
      <c r="Z163" s="64">
        <f t="shared" si="5"/>
        <v>29645.08</v>
      </c>
      <c r="AA163" s="44">
        <v>2206.7199999999998</v>
      </c>
      <c r="AC163" s="44">
        <v>27438.36</v>
      </c>
    </row>
    <row r="164" spans="1:29" x14ac:dyDescent="0.25">
      <c r="A164" t="s">
        <v>2319</v>
      </c>
      <c r="B164" t="s">
        <v>2296</v>
      </c>
      <c r="C164" t="s">
        <v>2322</v>
      </c>
      <c r="D164" t="s">
        <v>90</v>
      </c>
      <c r="E164" t="s">
        <v>118</v>
      </c>
      <c r="F164" s="51" t="str">
        <f>IFERROR(VLOOKUP(D164,'Tabelas auxiliares'!$A$3:$B$61,2,FALSE),"")</f>
        <v>SUGEPE-FOLHA - PASEP + AUX. MORADIA</v>
      </c>
      <c r="G164" s="51" t="str">
        <f>IFERROR(VLOOKUP($B164,'Tabelas auxiliares'!$A$65:$C$102,2,FALSE),"")</f>
        <v>Folha de Pagamento - Benefícios</v>
      </c>
      <c r="H164" s="51" t="str">
        <f>IFERROR(VLOOKUP($B164,'Tabelas auxiliares'!$A$65:$C$102,3,FALSE),"")</f>
        <v xml:space="preserve">AUXILIO FUNERAL / CONTRATACAO POR TEMPO DETERMINADO / BENEF.ASSIST. DO SERVIDOR E DO MILITAR / AUXILIO-ALIMENTACAO / AUXILIO-TRANSPORTE / INDENIZACOES E RESTITUICOES / DESPESAS DE EXERCICIOS ANTERIORES </v>
      </c>
      <c r="I164" t="s">
        <v>145</v>
      </c>
      <c r="J164" t="s">
        <v>332</v>
      </c>
      <c r="K164" t="s">
        <v>366</v>
      </c>
      <c r="L164" t="s">
        <v>334</v>
      </c>
      <c r="M164" t="s">
        <v>222</v>
      </c>
      <c r="N164" t="s">
        <v>180</v>
      </c>
      <c r="O164" t="s">
        <v>232</v>
      </c>
      <c r="P164" t="s">
        <v>351</v>
      </c>
      <c r="Q164" t="s">
        <v>226</v>
      </c>
      <c r="R164" t="s">
        <v>222</v>
      </c>
      <c r="S164" t="s">
        <v>124</v>
      </c>
      <c r="T164" t="s">
        <v>217</v>
      </c>
      <c r="U164" t="s">
        <v>192</v>
      </c>
      <c r="V164" t="s">
        <v>2606</v>
      </c>
      <c r="X164" s="51" t="str">
        <f t="shared" si="4"/>
        <v>3</v>
      </c>
      <c r="Y164" s="51" t="str">
        <f>IF(T164="","",IF(T164&lt;&gt;'Tabelas auxiliares'!$B$236,"FOLHA DE PESSOAL",IF(X164='Tabelas auxiliares'!$A$237,"CUSTEIO",IF(X164='Tabelas auxiliares'!$A$236,"INVESTIMENTO","ERRO - VERIFICAR"))))</f>
        <v>FOLHA DE PESSOAL</v>
      </c>
      <c r="Z164" s="64">
        <f t="shared" si="5"/>
        <v>2568</v>
      </c>
      <c r="AA164" s="44">
        <v>256.8</v>
      </c>
      <c r="AC164" s="44">
        <v>2311.1999999999998</v>
      </c>
    </row>
    <row r="165" spans="1:29" x14ac:dyDescent="0.25">
      <c r="A165" t="s">
        <v>2319</v>
      </c>
      <c r="B165" t="s">
        <v>2296</v>
      </c>
      <c r="C165" t="s">
        <v>2322</v>
      </c>
      <c r="D165" t="s">
        <v>90</v>
      </c>
      <c r="E165" t="s">
        <v>118</v>
      </c>
      <c r="F165" s="51" t="str">
        <f>IFERROR(VLOOKUP(D165,'Tabelas auxiliares'!$A$3:$B$61,2,FALSE),"")</f>
        <v>SUGEPE-FOLHA - PASEP + AUX. MORADIA</v>
      </c>
      <c r="G165" s="51" t="str">
        <f>IFERROR(VLOOKUP($B165,'Tabelas auxiliares'!$A$65:$C$102,2,FALSE),"")</f>
        <v>Folha de Pagamento - Benefícios</v>
      </c>
      <c r="H165" s="51" t="str">
        <f>IFERROR(VLOOKUP($B165,'Tabelas auxiliares'!$A$65:$C$102,3,FALSE),"")</f>
        <v xml:space="preserve">AUXILIO FUNERAL / CONTRATACAO POR TEMPO DETERMINADO / BENEF.ASSIST. DO SERVIDOR E DO MILITAR / AUXILIO-ALIMENTACAO / AUXILIO-TRANSPORTE / INDENIZACOES E RESTITUICOES / DESPESAS DE EXERCICIOS ANTERIORES </v>
      </c>
      <c r="I165" t="s">
        <v>145</v>
      </c>
      <c r="J165" t="s">
        <v>332</v>
      </c>
      <c r="K165" t="s">
        <v>367</v>
      </c>
      <c r="L165" t="s">
        <v>334</v>
      </c>
      <c r="M165" t="s">
        <v>222</v>
      </c>
      <c r="N165" t="s">
        <v>180</v>
      </c>
      <c r="O165" t="s">
        <v>353</v>
      </c>
      <c r="P165" t="s">
        <v>354</v>
      </c>
      <c r="Q165" t="s">
        <v>226</v>
      </c>
      <c r="R165" t="s">
        <v>222</v>
      </c>
      <c r="S165" t="s">
        <v>124</v>
      </c>
      <c r="T165" t="s">
        <v>217</v>
      </c>
      <c r="U165" t="s">
        <v>189</v>
      </c>
      <c r="V165" t="s">
        <v>2607</v>
      </c>
      <c r="X165" s="51" t="str">
        <f t="shared" si="4"/>
        <v>3</v>
      </c>
      <c r="Y165" s="51" t="str">
        <f>IF(T165="","",IF(T165&lt;&gt;'Tabelas auxiliares'!$B$236,"FOLHA DE PESSOAL",IF(X165='Tabelas auxiliares'!$A$237,"CUSTEIO",IF(X165='Tabelas auxiliares'!$A$236,"INVESTIMENTO","ERRO - VERIFICAR"))))</f>
        <v>FOLHA DE PESSOAL</v>
      </c>
      <c r="Z165" s="64">
        <f t="shared" si="5"/>
        <v>1050.42</v>
      </c>
      <c r="AA165" s="44">
        <v>67.760000000000005</v>
      </c>
      <c r="AC165" s="44">
        <v>982.66</v>
      </c>
    </row>
    <row r="166" spans="1:29" x14ac:dyDescent="0.25">
      <c r="A166" t="s">
        <v>2319</v>
      </c>
      <c r="B166" t="s">
        <v>2296</v>
      </c>
      <c r="C166" t="s">
        <v>2322</v>
      </c>
      <c r="D166" t="s">
        <v>90</v>
      </c>
      <c r="E166" t="s">
        <v>118</v>
      </c>
      <c r="F166" s="51" t="str">
        <f>IFERROR(VLOOKUP(D166,'Tabelas auxiliares'!$A$3:$B$61,2,FALSE),"")</f>
        <v>SUGEPE-FOLHA - PASEP + AUX. MORADIA</v>
      </c>
      <c r="G166" s="51" t="str">
        <f>IFERROR(VLOOKUP($B166,'Tabelas auxiliares'!$A$65:$C$102,2,FALSE),"")</f>
        <v>Folha de Pagamento - Benefícios</v>
      </c>
      <c r="H166" s="51" t="str">
        <f>IFERROR(VLOOKUP($B166,'Tabelas auxiliares'!$A$65:$C$102,3,FALSE),"")</f>
        <v xml:space="preserve">AUXILIO FUNERAL / CONTRATACAO POR TEMPO DETERMINADO / BENEF.ASSIST. DO SERVIDOR E DO MILITAR / AUXILIO-ALIMENTACAO / AUXILIO-TRANSPORTE / INDENIZACOES E RESTITUICOES / DESPESAS DE EXERCICIOS ANTERIORES </v>
      </c>
      <c r="I166" t="s">
        <v>145</v>
      </c>
      <c r="J166" t="s">
        <v>332</v>
      </c>
      <c r="K166" t="s">
        <v>368</v>
      </c>
      <c r="L166" t="s">
        <v>334</v>
      </c>
      <c r="M166" t="s">
        <v>222</v>
      </c>
      <c r="N166" t="s">
        <v>180</v>
      </c>
      <c r="O166" t="s">
        <v>356</v>
      </c>
      <c r="P166" t="s">
        <v>357</v>
      </c>
      <c r="Q166" t="s">
        <v>226</v>
      </c>
      <c r="R166" t="s">
        <v>222</v>
      </c>
      <c r="S166" t="s">
        <v>124</v>
      </c>
      <c r="T166" t="s">
        <v>217</v>
      </c>
      <c r="U166" t="s">
        <v>194</v>
      </c>
      <c r="V166" t="s">
        <v>2608</v>
      </c>
      <c r="X166" s="51" t="str">
        <f t="shared" si="4"/>
        <v>3</v>
      </c>
      <c r="Y166" s="51" t="str">
        <f>IF(T166="","",IF(T166&lt;&gt;'Tabelas auxiliares'!$B$236,"FOLHA DE PESSOAL",IF(X166='Tabelas auxiliares'!$A$237,"CUSTEIO",IF(X166='Tabelas auxiliares'!$A$236,"INVESTIMENTO","ERRO - VERIFICAR"))))</f>
        <v>FOLHA DE PESSOAL</v>
      </c>
      <c r="Z166" s="64">
        <f t="shared" si="5"/>
        <v>659.25</v>
      </c>
      <c r="AC166" s="44">
        <v>659.25</v>
      </c>
    </row>
    <row r="167" spans="1:29" x14ac:dyDescent="0.25">
      <c r="A167" t="s">
        <v>2319</v>
      </c>
      <c r="B167" t="s">
        <v>2296</v>
      </c>
      <c r="C167" t="s">
        <v>2322</v>
      </c>
      <c r="D167" t="s">
        <v>90</v>
      </c>
      <c r="E167" t="s">
        <v>118</v>
      </c>
      <c r="F167" s="51" t="str">
        <f>IFERROR(VLOOKUP(D167,'Tabelas auxiliares'!$A$3:$B$61,2,FALSE),"")</f>
        <v>SUGEPE-FOLHA - PASEP + AUX. MORADIA</v>
      </c>
      <c r="G167" s="51" t="str">
        <f>IFERROR(VLOOKUP($B167,'Tabelas auxiliares'!$A$65:$C$102,2,FALSE),"")</f>
        <v>Folha de Pagamento - Benefícios</v>
      </c>
      <c r="H167" s="51" t="str">
        <f>IFERROR(VLOOKUP($B167,'Tabelas auxiliares'!$A$65:$C$102,3,FALSE),"")</f>
        <v xml:space="preserve">AUXILIO FUNERAL / CONTRATACAO POR TEMPO DETERMINADO / BENEF.ASSIST. DO SERVIDOR E DO MILITAR / AUXILIO-ALIMENTACAO / AUXILIO-TRANSPORTE / INDENIZACOES E RESTITUICOES / DESPESAS DE EXERCICIOS ANTERIORES </v>
      </c>
      <c r="I167" t="s">
        <v>145</v>
      </c>
      <c r="J167" t="s">
        <v>332</v>
      </c>
      <c r="K167" t="s">
        <v>369</v>
      </c>
      <c r="L167" t="s">
        <v>334</v>
      </c>
      <c r="M167" t="s">
        <v>222</v>
      </c>
      <c r="N167" t="s">
        <v>180</v>
      </c>
      <c r="O167" t="s">
        <v>232</v>
      </c>
      <c r="P167" t="s">
        <v>351</v>
      </c>
      <c r="Q167" t="s">
        <v>226</v>
      </c>
      <c r="R167" t="s">
        <v>222</v>
      </c>
      <c r="S167" t="s">
        <v>124</v>
      </c>
      <c r="T167" t="s">
        <v>217</v>
      </c>
      <c r="U167" t="s">
        <v>192</v>
      </c>
      <c r="V167" t="s">
        <v>2609</v>
      </c>
      <c r="X167" s="51" t="str">
        <f t="shared" si="4"/>
        <v>3</v>
      </c>
      <c r="Y167" s="51" t="str">
        <f>IF(T167="","",IF(T167&lt;&gt;'Tabelas auxiliares'!$B$236,"FOLHA DE PESSOAL",IF(X167='Tabelas auxiliares'!$A$237,"CUSTEIO",IF(X167='Tabelas auxiliares'!$A$236,"INVESTIMENTO","ERRO - VERIFICAR"))))</f>
        <v>FOLHA DE PESSOAL</v>
      </c>
      <c r="Z167" s="64">
        <f t="shared" si="5"/>
        <v>69978</v>
      </c>
      <c r="AA167" s="44">
        <v>6436.05</v>
      </c>
      <c r="AC167" s="44">
        <v>63541.95</v>
      </c>
    </row>
    <row r="168" spans="1:29" x14ac:dyDescent="0.25">
      <c r="A168" t="s">
        <v>2319</v>
      </c>
      <c r="B168" t="s">
        <v>2296</v>
      </c>
      <c r="C168" t="s">
        <v>2322</v>
      </c>
      <c r="D168" t="s">
        <v>90</v>
      </c>
      <c r="E168" t="s">
        <v>118</v>
      </c>
      <c r="F168" s="51" t="str">
        <f>IFERROR(VLOOKUP(D168,'Tabelas auxiliares'!$A$3:$B$61,2,FALSE),"")</f>
        <v>SUGEPE-FOLHA - PASEP + AUX. MORADIA</v>
      </c>
      <c r="G168" s="51" t="str">
        <f>IFERROR(VLOOKUP($B168,'Tabelas auxiliares'!$A$65:$C$102,2,FALSE),"")</f>
        <v>Folha de Pagamento - Benefícios</v>
      </c>
      <c r="H168" s="51" t="str">
        <f>IFERROR(VLOOKUP($B168,'Tabelas auxiliares'!$A$65:$C$102,3,FALSE),"")</f>
        <v xml:space="preserve">AUXILIO FUNERAL / CONTRATACAO POR TEMPO DETERMINADO / BENEF.ASSIST. DO SERVIDOR E DO MILITAR / AUXILIO-ALIMENTACAO / AUXILIO-TRANSPORTE / INDENIZACOES E RESTITUICOES / DESPESAS DE EXERCICIOS ANTERIORES </v>
      </c>
      <c r="I168" t="s">
        <v>145</v>
      </c>
      <c r="J168" t="s">
        <v>332</v>
      </c>
      <c r="K168" t="s">
        <v>370</v>
      </c>
      <c r="L168" t="s">
        <v>334</v>
      </c>
      <c r="M168" t="s">
        <v>222</v>
      </c>
      <c r="N168" t="s">
        <v>180</v>
      </c>
      <c r="O168" t="s">
        <v>348</v>
      </c>
      <c r="P168" t="s">
        <v>349</v>
      </c>
      <c r="Q168" t="s">
        <v>226</v>
      </c>
      <c r="R168" t="s">
        <v>222</v>
      </c>
      <c r="S168" t="s">
        <v>124</v>
      </c>
      <c r="T168" t="s">
        <v>217</v>
      </c>
      <c r="U168" t="s">
        <v>190</v>
      </c>
      <c r="V168" t="s">
        <v>2610</v>
      </c>
      <c r="X168" s="51" t="str">
        <f t="shared" si="4"/>
        <v>3</v>
      </c>
      <c r="Y168" s="51" t="str">
        <f>IF(T168="","",IF(T168&lt;&gt;'Tabelas auxiliares'!$B$236,"FOLHA DE PESSOAL",IF(X168='Tabelas auxiliares'!$A$237,"CUSTEIO",IF(X168='Tabelas auxiliares'!$A$236,"INVESTIMENTO","ERRO - VERIFICAR"))))</f>
        <v>FOLHA DE PESSOAL</v>
      </c>
      <c r="Z168" s="64">
        <f t="shared" si="5"/>
        <v>671298.91</v>
      </c>
      <c r="AA168" s="44">
        <v>4734.7299999999996</v>
      </c>
      <c r="AC168" s="44">
        <v>666564.18000000005</v>
      </c>
    </row>
    <row r="169" spans="1:29" x14ac:dyDescent="0.25">
      <c r="A169" t="s">
        <v>2319</v>
      </c>
      <c r="B169" t="s">
        <v>2296</v>
      </c>
      <c r="C169" t="s">
        <v>2322</v>
      </c>
      <c r="D169" t="s">
        <v>90</v>
      </c>
      <c r="E169" t="s">
        <v>118</v>
      </c>
      <c r="F169" s="51" t="str">
        <f>IFERROR(VLOOKUP(D169,'Tabelas auxiliares'!$A$3:$B$61,2,FALSE),"")</f>
        <v>SUGEPE-FOLHA - PASEP + AUX. MORADIA</v>
      </c>
      <c r="G169" s="51" t="str">
        <f>IFERROR(VLOOKUP($B169,'Tabelas auxiliares'!$A$65:$C$102,2,FALSE),"")</f>
        <v>Folha de Pagamento - Benefícios</v>
      </c>
      <c r="H169" s="51" t="str">
        <f>IFERROR(VLOOKUP($B169,'Tabelas auxiliares'!$A$65:$C$102,3,FALSE),"")</f>
        <v xml:space="preserve">AUXILIO FUNERAL / CONTRATACAO POR TEMPO DETERMINADO / BENEF.ASSIST. DO SERVIDOR E DO MILITAR / AUXILIO-ALIMENTACAO / AUXILIO-TRANSPORTE / INDENIZACOES E RESTITUICOES / DESPESAS DE EXERCICIOS ANTERIORES </v>
      </c>
      <c r="I169" t="s">
        <v>145</v>
      </c>
      <c r="J169" t="s">
        <v>332</v>
      </c>
      <c r="K169" t="s">
        <v>371</v>
      </c>
      <c r="L169" t="s">
        <v>334</v>
      </c>
      <c r="M169" t="s">
        <v>222</v>
      </c>
      <c r="N169" t="s">
        <v>180</v>
      </c>
      <c r="O169" t="s">
        <v>353</v>
      </c>
      <c r="P169" t="s">
        <v>354</v>
      </c>
      <c r="Q169" t="s">
        <v>226</v>
      </c>
      <c r="R169" t="s">
        <v>222</v>
      </c>
      <c r="S169" t="s">
        <v>124</v>
      </c>
      <c r="T169" t="s">
        <v>217</v>
      </c>
      <c r="U169" t="s">
        <v>189</v>
      </c>
      <c r="V169" t="s">
        <v>2611</v>
      </c>
      <c r="X169" s="51" t="str">
        <f t="shared" si="4"/>
        <v>3</v>
      </c>
      <c r="Y169" s="51" t="str">
        <f>IF(T169="","",IF(T169&lt;&gt;'Tabelas auxiliares'!$B$236,"FOLHA DE PESSOAL",IF(X169='Tabelas auxiliares'!$A$237,"CUSTEIO",IF(X169='Tabelas auxiliares'!$A$236,"INVESTIMENTO","ERRO - VERIFICAR"))))</f>
        <v>FOLHA DE PESSOAL</v>
      </c>
      <c r="Z169" s="64">
        <f t="shared" si="5"/>
        <v>142329.75</v>
      </c>
      <c r="AA169" s="44">
        <v>41939.25</v>
      </c>
      <c r="AC169" s="44">
        <v>100390.5</v>
      </c>
    </row>
    <row r="170" spans="1:29" x14ac:dyDescent="0.25">
      <c r="A170" t="s">
        <v>2319</v>
      </c>
      <c r="B170" t="s">
        <v>2296</v>
      </c>
      <c r="C170" t="s">
        <v>2322</v>
      </c>
      <c r="D170" t="s">
        <v>90</v>
      </c>
      <c r="E170" t="s">
        <v>118</v>
      </c>
      <c r="F170" s="51" t="str">
        <f>IFERROR(VLOOKUP(D170,'Tabelas auxiliares'!$A$3:$B$61,2,FALSE),"")</f>
        <v>SUGEPE-FOLHA - PASEP + AUX. MORADIA</v>
      </c>
      <c r="G170" s="51" t="str">
        <f>IFERROR(VLOOKUP($B170,'Tabelas auxiliares'!$A$65:$C$102,2,FALSE),"")</f>
        <v>Folha de Pagamento - Benefícios</v>
      </c>
      <c r="H170" s="51" t="str">
        <f>IFERROR(VLOOKUP($B170,'Tabelas auxiliares'!$A$65:$C$102,3,FALSE),"")</f>
        <v xml:space="preserve">AUXILIO FUNERAL / CONTRATACAO POR TEMPO DETERMINADO / BENEF.ASSIST. DO SERVIDOR E DO MILITAR / AUXILIO-ALIMENTACAO / AUXILIO-TRANSPORTE / INDENIZACOES E RESTITUICOES / DESPESAS DE EXERCICIOS ANTERIORES </v>
      </c>
      <c r="I170" t="s">
        <v>145</v>
      </c>
      <c r="J170" t="s">
        <v>332</v>
      </c>
      <c r="K170" t="s">
        <v>372</v>
      </c>
      <c r="L170" t="s">
        <v>334</v>
      </c>
      <c r="M170" t="s">
        <v>222</v>
      </c>
      <c r="N170" t="s">
        <v>182</v>
      </c>
      <c r="O170" t="s">
        <v>232</v>
      </c>
      <c r="P170" t="s">
        <v>296</v>
      </c>
      <c r="Q170" t="s">
        <v>226</v>
      </c>
      <c r="R170" t="s">
        <v>222</v>
      </c>
      <c r="S170" t="s">
        <v>124</v>
      </c>
      <c r="T170" t="s">
        <v>217</v>
      </c>
      <c r="U170" t="s">
        <v>193</v>
      </c>
      <c r="V170" t="s">
        <v>2573</v>
      </c>
      <c r="X170" s="51" t="str">
        <f t="shared" si="4"/>
        <v>3</v>
      </c>
      <c r="Y170" s="51" t="str">
        <f>IF(T170="","",IF(T170&lt;&gt;'Tabelas auxiliares'!$B$236,"FOLHA DE PESSOAL",IF(X170='Tabelas auxiliares'!$A$237,"CUSTEIO",IF(X170='Tabelas auxiliares'!$A$236,"INVESTIMENTO","ERRO - VERIFICAR"))))</f>
        <v>FOLHA DE PESSOAL</v>
      </c>
      <c r="Z170" s="64">
        <f t="shared" si="5"/>
        <v>174968.69999999998</v>
      </c>
      <c r="AA170" s="44">
        <v>1725.21</v>
      </c>
      <c r="AC170" s="44">
        <v>173243.49</v>
      </c>
    </row>
    <row r="171" spans="1:29" x14ac:dyDescent="0.25">
      <c r="A171" t="s">
        <v>2319</v>
      </c>
      <c r="B171" t="s">
        <v>2296</v>
      </c>
      <c r="C171" t="s">
        <v>2322</v>
      </c>
      <c r="D171" t="s">
        <v>90</v>
      </c>
      <c r="E171" t="s">
        <v>118</v>
      </c>
      <c r="F171" s="51" t="str">
        <f>IFERROR(VLOOKUP(D171,'Tabelas auxiliares'!$A$3:$B$61,2,FALSE),"")</f>
        <v>SUGEPE-FOLHA - PASEP + AUX. MORADIA</v>
      </c>
      <c r="G171" s="51" t="str">
        <f>IFERROR(VLOOKUP($B171,'Tabelas auxiliares'!$A$65:$C$102,2,FALSE),"")</f>
        <v>Folha de Pagamento - Benefícios</v>
      </c>
      <c r="H171" s="51" t="str">
        <f>IFERROR(VLOOKUP($B171,'Tabelas auxiliares'!$A$65:$C$102,3,FALSE),"")</f>
        <v xml:space="preserve">AUXILIO FUNERAL / CONTRATACAO POR TEMPO DETERMINADO / BENEF.ASSIST. DO SERVIDOR E DO MILITAR / AUXILIO-ALIMENTACAO / AUXILIO-TRANSPORTE / INDENIZACOES E RESTITUICOES / DESPESAS DE EXERCICIOS ANTERIORES </v>
      </c>
      <c r="I171" t="s">
        <v>2112</v>
      </c>
      <c r="J171" t="s">
        <v>2135</v>
      </c>
      <c r="K171" t="s">
        <v>2136</v>
      </c>
      <c r="L171" t="s">
        <v>2137</v>
      </c>
      <c r="M171" t="s">
        <v>295</v>
      </c>
      <c r="N171" t="s">
        <v>182</v>
      </c>
      <c r="O171" t="s">
        <v>232</v>
      </c>
      <c r="P171" t="s">
        <v>296</v>
      </c>
      <c r="Q171" t="s">
        <v>226</v>
      </c>
      <c r="R171" t="s">
        <v>222</v>
      </c>
      <c r="S171" t="s">
        <v>124</v>
      </c>
      <c r="T171" t="s">
        <v>217</v>
      </c>
      <c r="U171" t="s">
        <v>193</v>
      </c>
      <c r="V171" t="s">
        <v>2573</v>
      </c>
      <c r="X171" s="51" t="str">
        <f t="shared" si="4"/>
        <v>3</v>
      </c>
      <c r="Y171" s="51" t="str">
        <f>IF(T171="","",IF(T171&lt;&gt;'Tabelas auxiliares'!$B$236,"FOLHA DE PESSOAL",IF(X171='Tabelas auxiliares'!$A$237,"CUSTEIO",IF(X171='Tabelas auxiliares'!$A$236,"INVESTIMENTO","ERRO - VERIFICAR"))))</f>
        <v>FOLHA DE PESSOAL</v>
      </c>
      <c r="Z171" s="64">
        <f t="shared" si="5"/>
        <v>1612.51</v>
      </c>
      <c r="AC171" s="44">
        <v>1612.51</v>
      </c>
    </row>
    <row r="172" spans="1:29" x14ac:dyDescent="0.25">
      <c r="A172" t="s">
        <v>2319</v>
      </c>
      <c r="B172" t="s">
        <v>2296</v>
      </c>
      <c r="C172" t="s">
        <v>2322</v>
      </c>
      <c r="D172" t="s">
        <v>90</v>
      </c>
      <c r="E172" t="s">
        <v>118</v>
      </c>
      <c r="F172" s="51" t="str">
        <f>IFERROR(VLOOKUP(D172,'Tabelas auxiliares'!$A$3:$B$61,2,FALSE),"")</f>
        <v>SUGEPE-FOLHA - PASEP + AUX. MORADIA</v>
      </c>
      <c r="G172" s="51" t="str">
        <f>IFERROR(VLOOKUP($B172,'Tabelas auxiliares'!$A$65:$C$102,2,FALSE),"")</f>
        <v>Folha de Pagamento - Benefícios</v>
      </c>
      <c r="H172" s="51" t="str">
        <f>IFERROR(VLOOKUP($B172,'Tabelas auxiliares'!$A$65:$C$102,3,FALSE),"")</f>
        <v xml:space="preserve">AUXILIO FUNERAL / CONTRATACAO POR TEMPO DETERMINADO / BENEF.ASSIST. DO SERVIDOR E DO MILITAR / AUXILIO-ALIMENTACAO / AUXILIO-TRANSPORTE / INDENIZACOES E RESTITUICOES / DESPESAS DE EXERCICIOS ANTERIORES </v>
      </c>
      <c r="I172" t="s">
        <v>2855</v>
      </c>
      <c r="J172" t="s">
        <v>2856</v>
      </c>
      <c r="K172" t="s">
        <v>2870</v>
      </c>
      <c r="L172" t="s">
        <v>2858</v>
      </c>
      <c r="M172" t="s">
        <v>222</v>
      </c>
      <c r="N172" t="s">
        <v>180</v>
      </c>
      <c r="O172" t="s">
        <v>348</v>
      </c>
      <c r="P172" t="s">
        <v>349</v>
      </c>
      <c r="Q172" t="s">
        <v>226</v>
      </c>
      <c r="R172" t="s">
        <v>222</v>
      </c>
      <c r="S172" t="s">
        <v>124</v>
      </c>
      <c r="T172" t="s">
        <v>217</v>
      </c>
      <c r="U172" t="s">
        <v>190</v>
      </c>
      <c r="V172" t="s">
        <v>2605</v>
      </c>
      <c r="X172" s="51" t="str">
        <f t="shared" si="4"/>
        <v>3</v>
      </c>
      <c r="Y172" s="51" t="str">
        <f>IF(T172="","",IF(T172&lt;&gt;'Tabelas auxiliares'!$B$236,"FOLHA DE PESSOAL",IF(X172='Tabelas auxiliares'!$A$237,"CUSTEIO",IF(X172='Tabelas auxiliares'!$A$236,"INVESTIMENTO","ERRO - VERIFICAR"))))</f>
        <v>FOLHA DE PESSOAL</v>
      </c>
      <c r="Z172" s="64">
        <f t="shared" si="5"/>
        <v>28604.17</v>
      </c>
      <c r="AA172" s="44">
        <v>1790.35</v>
      </c>
      <c r="AB172" s="44">
        <v>26813.82</v>
      </c>
    </row>
    <row r="173" spans="1:29" x14ac:dyDescent="0.25">
      <c r="A173" t="s">
        <v>2319</v>
      </c>
      <c r="B173" t="s">
        <v>2296</v>
      </c>
      <c r="C173" t="s">
        <v>2322</v>
      </c>
      <c r="D173" t="s">
        <v>90</v>
      </c>
      <c r="E173" t="s">
        <v>118</v>
      </c>
      <c r="F173" s="51" t="str">
        <f>IFERROR(VLOOKUP(D173,'Tabelas auxiliares'!$A$3:$B$61,2,FALSE),"")</f>
        <v>SUGEPE-FOLHA - PASEP + AUX. MORADIA</v>
      </c>
      <c r="G173" s="51" t="str">
        <f>IFERROR(VLOOKUP($B173,'Tabelas auxiliares'!$A$65:$C$102,2,FALSE),"")</f>
        <v>Folha de Pagamento - Benefícios</v>
      </c>
      <c r="H173" s="51" t="str">
        <f>IFERROR(VLOOKUP($B173,'Tabelas auxiliares'!$A$65:$C$102,3,FALSE),"")</f>
        <v xml:space="preserve">AUXILIO FUNERAL / CONTRATACAO POR TEMPO DETERMINADO / BENEF.ASSIST. DO SERVIDOR E DO MILITAR / AUXILIO-ALIMENTACAO / AUXILIO-TRANSPORTE / INDENIZACOES E RESTITUICOES / DESPESAS DE EXERCICIOS ANTERIORES </v>
      </c>
      <c r="I173" t="s">
        <v>2855</v>
      </c>
      <c r="J173" t="s">
        <v>2856</v>
      </c>
      <c r="K173" t="s">
        <v>2871</v>
      </c>
      <c r="L173" t="s">
        <v>2858</v>
      </c>
      <c r="M173" t="s">
        <v>222</v>
      </c>
      <c r="N173" t="s">
        <v>180</v>
      </c>
      <c r="O173" t="s">
        <v>232</v>
      </c>
      <c r="P173" t="s">
        <v>351</v>
      </c>
      <c r="Q173" t="s">
        <v>226</v>
      </c>
      <c r="R173" t="s">
        <v>222</v>
      </c>
      <c r="S173" t="s">
        <v>124</v>
      </c>
      <c r="T173" t="s">
        <v>217</v>
      </c>
      <c r="U173" t="s">
        <v>192</v>
      </c>
      <c r="V173" t="s">
        <v>2606</v>
      </c>
      <c r="X173" s="51" t="str">
        <f t="shared" si="4"/>
        <v>3</v>
      </c>
      <c r="Y173" s="51" t="str">
        <f>IF(T173="","",IF(T173&lt;&gt;'Tabelas auxiliares'!$B$236,"FOLHA DE PESSOAL",IF(X173='Tabelas auxiliares'!$A$237,"CUSTEIO",IF(X173='Tabelas auxiliares'!$A$236,"INVESTIMENTO","ERRO - VERIFICAR"))))</f>
        <v>FOLHA DE PESSOAL</v>
      </c>
      <c r="Z173" s="64">
        <f t="shared" si="5"/>
        <v>2568</v>
      </c>
      <c r="AA173" s="44">
        <v>256.8</v>
      </c>
      <c r="AB173" s="44">
        <v>2311.1999999999998</v>
      </c>
    </row>
    <row r="174" spans="1:29" x14ac:dyDescent="0.25">
      <c r="A174" t="s">
        <v>2319</v>
      </c>
      <c r="B174" t="s">
        <v>2296</v>
      </c>
      <c r="C174" t="s">
        <v>2322</v>
      </c>
      <c r="D174" t="s">
        <v>90</v>
      </c>
      <c r="E174" t="s">
        <v>118</v>
      </c>
      <c r="F174" s="51" t="str">
        <f>IFERROR(VLOOKUP(D174,'Tabelas auxiliares'!$A$3:$B$61,2,FALSE),"")</f>
        <v>SUGEPE-FOLHA - PASEP + AUX. MORADIA</v>
      </c>
      <c r="G174" s="51" t="str">
        <f>IFERROR(VLOOKUP($B174,'Tabelas auxiliares'!$A$65:$C$102,2,FALSE),"")</f>
        <v>Folha de Pagamento - Benefícios</v>
      </c>
      <c r="H174" s="51" t="str">
        <f>IFERROR(VLOOKUP($B174,'Tabelas auxiliares'!$A$65:$C$102,3,FALSE),"")</f>
        <v xml:space="preserve">AUXILIO FUNERAL / CONTRATACAO POR TEMPO DETERMINADO / BENEF.ASSIST. DO SERVIDOR E DO MILITAR / AUXILIO-ALIMENTACAO / AUXILIO-TRANSPORTE / INDENIZACOES E RESTITUICOES / DESPESAS DE EXERCICIOS ANTERIORES </v>
      </c>
      <c r="I174" t="s">
        <v>2855</v>
      </c>
      <c r="J174" t="s">
        <v>2856</v>
      </c>
      <c r="K174" t="s">
        <v>2872</v>
      </c>
      <c r="L174" t="s">
        <v>2858</v>
      </c>
      <c r="M174" t="s">
        <v>222</v>
      </c>
      <c r="N174" t="s">
        <v>180</v>
      </c>
      <c r="O174" t="s">
        <v>353</v>
      </c>
      <c r="P174" t="s">
        <v>354</v>
      </c>
      <c r="Q174" t="s">
        <v>226</v>
      </c>
      <c r="R174" t="s">
        <v>222</v>
      </c>
      <c r="S174" t="s">
        <v>124</v>
      </c>
      <c r="T174" t="s">
        <v>217</v>
      </c>
      <c r="U174" t="s">
        <v>189</v>
      </c>
      <c r="V174" t="s">
        <v>2607</v>
      </c>
      <c r="X174" s="51" t="str">
        <f t="shared" si="4"/>
        <v>3</v>
      </c>
      <c r="Y174" s="51" t="str">
        <f>IF(T174="","",IF(T174&lt;&gt;'Tabelas auxiliares'!$B$236,"FOLHA DE PESSOAL",IF(X174='Tabelas auxiliares'!$A$237,"CUSTEIO",IF(X174='Tabelas auxiliares'!$A$236,"INVESTIMENTO","ERRO - VERIFICAR"))))</f>
        <v>FOLHA DE PESSOAL</v>
      </c>
      <c r="Z174" s="64">
        <f t="shared" si="5"/>
        <v>899.97</v>
      </c>
      <c r="AA174" s="44">
        <v>287.22000000000003</v>
      </c>
      <c r="AB174" s="44">
        <v>612.75</v>
      </c>
    </row>
    <row r="175" spans="1:29" x14ac:dyDescent="0.25">
      <c r="A175" t="s">
        <v>2319</v>
      </c>
      <c r="B175" t="s">
        <v>2296</v>
      </c>
      <c r="C175" t="s">
        <v>2322</v>
      </c>
      <c r="D175" t="s">
        <v>90</v>
      </c>
      <c r="E175" t="s">
        <v>118</v>
      </c>
      <c r="F175" s="51" t="str">
        <f>IFERROR(VLOOKUP(D175,'Tabelas auxiliares'!$A$3:$B$61,2,FALSE),"")</f>
        <v>SUGEPE-FOLHA - PASEP + AUX. MORADIA</v>
      </c>
      <c r="G175" s="51" t="str">
        <f>IFERROR(VLOOKUP($B175,'Tabelas auxiliares'!$A$65:$C$102,2,FALSE),"")</f>
        <v>Folha de Pagamento - Benefícios</v>
      </c>
      <c r="H175" s="51" t="str">
        <f>IFERROR(VLOOKUP($B175,'Tabelas auxiliares'!$A$65:$C$102,3,FALSE),"")</f>
        <v xml:space="preserve">AUXILIO FUNERAL / CONTRATACAO POR TEMPO DETERMINADO / BENEF.ASSIST. DO SERVIDOR E DO MILITAR / AUXILIO-ALIMENTACAO / AUXILIO-TRANSPORTE / INDENIZACOES E RESTITUICOES / DESPESAS DE EXERCICIOS ANTERIORES </v>
      </c>
      <c r="I175" t="s">
        <v>2855</v>
      </c>
      <c r="J175" t="s">
        <v>2856</v>
      </c>
      <c r="K175" t="s">
        <v>2873</v>
      </c>
      <c r="L175" t="s">
        <v>2858</v>
      </c>
      <c r="M175" t="s">
        <v>222</v>
      </c>
      <c r="N175" t="s">
        <v>180</v>
      </c>
      <c r="O175" t="s">
        <v>356</v>
      </c>
      <c r="P175" t="s">
        <v>357</v>
      </c>
      <c r="Q175" t="s">
        <v>226</v>
      </c>
      <c r="R175" t="s">
        <v>222</v>
      </c>
      <c r="S175" t="s">
        <v>124</v>
      </c>
      <c r="T175" t="s">
        <v>217</v>
      </c>
      <c r="U175" t="s">
        <v>194</v>
      </c>
      <c r="V175" t="s">
        <v>2608</v>
      </c>
      <c r="X175" s="51" t="str">
        <f t="shared" si="4"/>
        <v>3</v>
      </c>
      <c r="Y175" s="51" t="str">
        <f>IF(T175="","",IF(T175&lt;&gt;'Tabelas auxiliares'!$B$236,"FOLHA DE PESSOAL",IF(X175='Tabelas auxiliares'!$A$237,"CUSTEIO",IF(X175='Tabelas auxiliares'!$A$236,"INVESTIMENTO","ERRO - VERIFICAR"))))</f>
        <v>FOLHA DE PESSOAL</v>
      </c>
      <c r="Z175" s="64">
        <f t="shared" si="5"/>
        <v>659.25</v>
      </c>
      <c r="AB175" s="44">
        <v>659.25</v>
      </c>
    </row>
    <row r="176" spans="1:29" x14ac:dyDescent="0.25">
      <c r="A176" t="s">
        <v>2319</v>
      </c>
      <c r="B176" t="s">
        <v>2296</v>
      </c>
      <c r="C176" t="s">
        <v>2322</v>
      </c>
      <c r="D176" t="s">
        <v>90</v>
      </c>
      <c r="E176" t="s">
        <v>118</v>
      </c>
      <c r="F176" s="51" t="str">
        <f>IFERROR(VLOOKUP(D176,'Tabelas auxiliares'!$A$3:$B$61,2,FALSE),"")</f>
        <v>SUGEPE-FOLHA - PASEP + AUX. MORADIA</v>
      </c>
      <c r="G176" s="51" t="str">
        <f>IFERROR(VLOOKUP($B176,'Tabelas auxiliares'!$A$65:$C$102,2,FALSE),"")</f>
        <v>Folha de Pagamento - Benefícios</v>
      </c>
      <c r="H176" s="51" t="str">
        <f>IFERROR(VLOOKUP($B176,'Tabelas auxiliares'!$A$65:$C$102,3,FALSE),"")</f>
        <v xml:space="preserve">AUXILIO FUNERAL / CONTRATACAO POR TEMPO DETERMINADO / BENEF.ASSIST. DO SERVIDOR E DO MILITAR / AUXILIO-ALIMENTACAO / AUXILIO-TRANSPORTE / INDENIZACOES E RESTITUICOES / DESPESAS DE EXERCICIOS ANTERIORES </v>
      </c>
      <c r="I176" t="s">
        <v>2855</v>
      </c>
      <c r="J176" t="s">
        <v>2856</v>
      </c>
      <c r="K176" t="s">
        <v>2874</v>
      </c>
      <c r="L176" t="s">
        <v>2858</v>
      </c>
      <c r="M176" t="s">
        <v>222</v>
      </c>
      <c r="N176" t="s">
        <v>180</v>
      </c>
      <c r="O176" t="s">
        <v>232</v>
      </c>
      <c r="P176" t="s">
        <v>351</v>
      </c>
      <c r="Q176" t="s">
        <v>226</v>
      </c>
      <c r="R176" t="s">
        <v>222</v>
      </c>
      <c r="S176" t="s">
        <v>124</v>
      </c>
      <c r="T176" t="s">
        <v>217</v>
      </c>
      <c r="U176" t="s">
        <v>192</v>
      </c>
      <c r="V176" t="s">
        <v>2609</v>
      </c>
      <c r="X176" s="51" t="str">
        <f t="shared" si="4"/>
        <v>3</v>
      </c>
      <c r="Y176" s="51" t="str">
        <f>IF(T176="","",IF(T176&lt;&gt;'Tabelas auxiliares'!$B$236,"FOLHA DE PESSOAL",IF(X176='Tabelas auxiliares'!$A$237,"CUSTEIO",IF(X176='Tabelas auxiliares'!$A$236,"INVESTIMENTO","ERRO - VERIFICAR"))))</f>
        <v>FOLHA DE PESSOAL</v>
      </c>
      <c r="Z176" s="64">
        <f t="shared" si="5"/>
        <v>68052</v>
      </c>
      <c r="AA176" s="44">
        <v>6195.3</v>
      </c>
      <c r="AB176" s="44">
        <v>61856.7</v>
      </c>
    </row>
    <row r="177" spans="1:29" x14ac:dyDescent="0.25">
      <c r="A177" t="s">
        <v>2319</v>
      </c>
      <c r="B177" t="s">
        <v>2296</v>
      </c>
      <c r="C177" t="s">
        <v>2322</v>
      </c>
      <c r="D177" t="s">
        <v>90</v>
      </c>
      <c r="E177" t="s">
        <v>118</v>
      </c>
      <c r="F177" s="51" t="str">
        <f>IFERROR(VLOOKUP(D177,'Tabelas auxiliares'!$A$3:$B$61,2,FALSE),"")</f>
        <v>SUGEPE-FOLHA - PASEP + AUX. MORADIA</v>
      </c>
      <c r="G177" s="51" t="str">
        <f>IFERROR(VLOOKUP($B177,'Tabelas auxiliares'!$A$65:$C$102,2,FALSE),"")</f>
        <v>Folha de Pagamento - Benefícios</v>
      </c>
      <c r="H177" s="51" t="str">
        <f>IFERROR(VLOOKUP($B177,'Tabelas auxiliares'!$A$65:$C$102,3,FALSE),"")</f>
        <v xml:space="preserve">AUXILIO FUNERAL / CONTRATACAO POR TEMPO DETERMINADO / BENEF.ASSIST. DO SERVIDOR E DO MILITAR / AUXILIO-ALIMENTACAO / AUXILIO-TRANSPORTE / INDENIZACOES E RESTITUICOES / DESPESAS DE EXERCICIOS ANTERIORES </v>
      </c>
      <c r="I177" t="s">
        <v>2855</v>
      </c>
      <c r="J177" t="s">
        <v>2856</v>
      </c>
      <c r="K177" t="s">
        <v>2875</v>
      </c>
      <c r="L177" t="s">
        <v>2858</v>
      </c>
      <c r="M177" t="s">
        <v>222</v>
      </c>
      <c r="N177" t="s">
        <v>180</v>
      </c>
      <c r="O177" t="s">
        <v>348</v>
      </c>
      <c r="P177" t="s">
        <v>349</v>
      </c>
      <c r="Q177" t="s">
        <v>226</v>
      </c>
      <c r="R177" t="s">
        <v>222</v>
      </c>
      <c r="S177" t="s">
        <v>124</v>
      </c>
      <c r="T177" t="s">
        <v>217</v>
      </c>
      <c r="U177" t="s">
        <v>190</v>
      </c>
      <c r="V177" t="s">
        <v>2610</v>
      </c>
      <c r="X177" s="51" t="str">
        <f t="shared" si="4"/>
        <v>3</v>
      </c>
      <c r="Y177" s="51" t="str">
        <f>IF(T177="","",IF(T177&lt;&gt;'Tabelas auxiliares'!$B$236,"FOLHA DE PESSOAL",IF(X177='Tabelas auxiliares'!$A$237,"CUSTEIO",IF(X177='Tabelas auxiliares'!$A$236,"INVESTIMENTO","ERRO - VERIFICAR"))))</f>
        <v>FOLHA DE PESSOAL</v>
      </c>
      <c r="Z177" s="64">
        <f t="shared" si="5"/>
        <v>666743.9</v>
      </c>
      <c r="AA177" s="44">
        <v>2241.42</v>
      </c>
      <c r="AB177" s="44">
        <v>664502.48</v>
      </c>
    </row>
    <row r="178" spans="1:29" x14ac:dyDescent="0.25">
      <c r="A178" t="s">
        <v>2319</v>
      </c>
      <c r="B178" t="s">
        <v>2296</v>
      </c>
      <c r="C178" t="s">
        <v>2322</v>
      </c>
      <c r="D178" t="s">
        <v>90</v>
      </c>
      <c r="E178" t="s">
        <v>118</v>
      </c>
      <c r="F178" s="51" t="str">
        <f>IFERROR(VLOOKUP(D178,'Tabelas auxiliares'!$A$3:$B$61,2,FALSE),"")</f>
        <v>SUGEPE-FOLHA - PASEP + AUX. MORADIA</v>
      </c>
      <c r="G178" s="51" t="str">
        <f>IFERROR(VLOOKUP($B178,'Tabelas auxiliares'!$A$65:$C$102,2,FALSE),"")</f>
        <v>Folha de Pagamento - Benefícios</v>
      </c>
      <c r="H178" s="51" t="str">
        <f>IFERROR(VLOOKUP($B178,'Tabelas auxiliares'!$A$65:$C$102,3,FALSE),"")</f>
        <v xml:space="preserve">AUXILIO FUNERAL / CONTRATACAO POR TEMPO DETERMINADO / BENEF.ASSIST. DO SERVIDOR E DO MILITAR / AUXILIO-ALIMENTACAO / AUXILIO-TRANSPORTE / INDENIZACOES E RESTITUICOES / DESPESAS DE EXERCICIOS ANTERIORES </v>
      </c>
      <c r="I178" t="s">
        <v>2855</v>
      </c>
      <c r="J178" t="s">
        <v>2856</v>
      </c>
      <c r="K178" t="s">
        <v>2876</v>
      </c>
      <c r="L178" t="s">
        <v>2858</v>
      </c>
      <c r="M178" t="s">
        <v>222</v>
      </c>
      <c r="N178" t="s">
        <v>180</v>
      </c>
      <c r="O178" t="s">
        <v>353</v>
      </c>
      <c r="P178" t="s">
        <v>354</v>
      </c>
      <c r="Q178" t="s">
        <v>226</v>
      </c>
      <c r="R178" t="s">
        <v>222</v>
      </c>
      <c r="S178" t="s">
        <v>124</v>
      </c>
      <c r="T178" t="s">
        <v>217</v>
      </c>
      <c r="U178" t="s">
        <v>189</v>
      </c>
      <c r="V178" t="s">
        <v>2611</v>
      </c>
      <c r="X178" s="51" t="str">
        <f t="shared" si="4"/>
        <v>3</v>
      </c>
      <c r="Y178" s="51" t="str">
        <f>IF(T178="","",IF(T178&lt;&gt;'Tabelas auxiliares'!$B$236,"FOLHA DE PESSOAL",IF(X178='Tabelas auxiliares'!$A$237,"CUSTEIO",IF(X178='Tabelas auxiliares'!$A$236,"INVESTIMENTO","ERRO - VERIFICAR"))))</f>
        <v>FOLHA DE PESSOAL</v>
      </c>
      <c r="Z178" s="64">
        <f t="shared" si="5"/>
        <v>142051.23000000001</v>
      </c>
      <c r="AA178" s="44">
        <v>43298.48</v>
      </c>
      <c r="AB178" s="44">
        <v>98752.75</v>
      </c>
    </row>
    <row r="179" spans="1:29" x14ac:dyDescent="0.25">
      <c r="A179" t="s">
        <v>2319</v>
      </c>
      <c r="B179" t="s">
        <v>2296</v>
      </c>
      <c r="C179" t="s">
        <v>2322</v>
      </c>
      <c r="D179" t="s">
        <v>90</v>
      </c>
      <c r="E179" t="s">
        <v>118</v>
      </c>
      <c r="F179" s="51" t="str">
        <f>IFERROR(VLOOKUP(D179,'Tabelas auxiliares'!$A$3:$B$61,2,FALSE),"")</f>
        <v>SUGEPE-FOLHA - PASEP + AUX. MORADIA</v>
      </c>
      <c r="G179" s="51" t="str">
        <f>IFERROR(VLOOKUP($B179,'Tabelas auxiliares'!$A$65:$C$102,2,FALSE),"")</f>
        <v>Folha de Pagamento - Benefícios</v>
      </c>
      <c r="H179" s="51" t="str">
        <f>IFERROR(VLOOKUP($B179,'Tabelas auxiliares'!$A$65:$C$102,3,FALSE),"")</f>
        <v xml:space="preserve">AUXILIO FUNERAL / CONTRATACAO POR TEMPO DETERMINADO / BENEF.ASSIST. DO SERVIDOR E DO MILITAR / AUXILIO-ALIMENTACAO / AUXILIO-TRANSPORTE / INDENIZACOES E RESTITUICOES / DESPESAS DE EXERCICIOS ANTERIORES </v>
      </c>
      <c r="I179" t="s">
        <v>2855</v>
      </c>
      <c r="J179" t="s">
        <v>2856</v>
      </c>
      <c r="K179" t="s">
        <v>2877</v>
      </c>
      <c r="L179" t="s">
        <v>2858</v>
      </c>
      <c r="M179" t="s">
        <v>222</v>
      </c>
      <c r="N179" t="s">
        <v>180</v>
      </c>
      <c r="O179" t="s">
        <v>232</v>
      </c>
      <c r="P179" t="s">
        <v>351</v>
      </c>
      <c r="Q179" t="s">
        <v>226</v>
      </c>
      <c r="R179" t="s">
        <v>222</v>
      </c>
      <c r="S179" t="s">
        <v>124</v>
      </c>
      <c r="T179" t="s">
        <v>217</v>
      </c>
      <c r="U179" t="s">
        <v>192</v>
      </c>
      <c r="V179" t="s">
        <v>2878</v>
      </c>
      <c r="X179" s="51" t="str">
        <f t="shared" si="4"/>
        <v>3</v>
      </c>
      <c r="Y179" s="51" t="str">
        <f>IF(T179="","",IF(T179&lt;&gt;'Tabelas auxiliares'!$B$236,"FOLHA DE PESSOAL",IF(X179='Tabelas auxiliares'!$A$237,"CUSTEIO",IF(X179='Tabelas auxiliares'!$A$236,"INVESTIMENTO","ERRO - VERIFICAR"))))</f>
        <v>FOLHA DE PESSOAL</v>
      </c>
      <c r="Z179" s="64">
        <f t="shared" si="5"/>
        <v>6933.6</v>
      </c>
      <c r="AB179" s="44">
        <v>6933.6</v>
      </c>
    </row>
    <row r="180" spans="1:29" x14ac:dyDescent="0.25">
      <c r="A180" t="s">
        <v>2319</v>
      </c>
      <c r="B180" t="s">
        <v>2296</v>
      </c>
      <c r="C180" t="s">
        <v>2322</v>
      </c>
      <c r="D180" t="s">
        <v>90</v>
      </c>
      <c r="E180" t="s">
        <v>118</v>
      </c>
      <c r="F180" s="51" t="str">
        <f>IFERROR(VLOOKUP(D180,'Tabelas auxiliares'!$A$3:$B$61,2,FALSE),"")</f>
        <v>SUGEPE-FOLHA - PASEP + AUX. MORADIA</v>
      </c>
      <c r="G180" s="51" t="str">
        <f>IFERROR(VLOOKUP($B180,'Tabelas auxiliares'!$A$65:$C$102,2,FALSE),"")</f>
        <v>Folha de Pagamento - Benefícios</v>
      </c>
      <c r="H180" s="51" t="str">
        <f>IFERROR(VLOOKUP($B180,'Tabelas auxiliares'!$A$65:$C$102,3,FALSE),"")</f>
        <v xml:space="preserve">AUXILIO FUNERAL / CONTRATACAO POR TEMPO DETERMINADO / BENEF.ASSIST. DO SERVIDOR E DO MILITAR / AUXILIO-ALIMENTACAO / AUXILIO-TRANSPORTE / INDENIZACOES E RESTITUICOES / DESPESAS DE EXERCICIOS ANTERIORES </v>
      </c>
      <c r="I180" t="s">
        <v>2855</v>
      </c>
      <c r="J180" t="s">
        <v>2856</v>
      </c>
      <c r="K180" t="s">
        <v>2879</v>
      </c>
      <c r="L180" t="s">
        <v>2858</v>
      </c>
      <c r="M180" t="s">
        <v>222</v>
      </c>
      <c r="N180" t="s">
        <v>180</v>
      </c>
      <c r="O180" t="s">
        <v>348</v>
      </c>
      <c r="P180" t="s">
        <v>349</v>
      </c>
      <c r="Q180" t="s">
        <v>226</v>
      </c>
      <c r="R180" t="s">
        <v>222</v>
      </c>
      <c r="S180" t="s">
        <v>124</v>
      </c>
      <c r="T180" t="s">
        <v>217</v>
      </c>
      <c r="U180" t="s">
        <v>190</v>
      </c>
      <c r="V180" t="s">
        <v>2676</v>
      </c>
      <c r="X180" s="51" t="str">
        <f t="shared" si="4"/>
        <v>3</v>
      </c>
      <c r="Y180" s="51" t="str">
        <f>IF(T180="","",IF(T180&lt;&gt;'Tabelas auxiliares'!$B$236,"FOLHA DE PESSOAL",IF(X180='Tabelas auxiliares'!$A$237,"CUSTEIO",IF(X180='Tabelas auxiliares'!$A$236,"INVESTIMENTO","ERRO - VERIFICAR"))))</f>
        <v>FOLHA DE PESSOAL</v>
      </c>
      <c r="Z180" s="64">
        <f t="shared" si="5"/>
        <v>45.8</v>
      </c>
      <c r="AB180" s="44">
        <v>45.8</v>
      </c>
    </row>
    <row r="181" spans="1:29" x14ac:dyDescent="0.25">
      <c r="A181" t="s">
        <v>2319</v>
      </c>
      <c r="B181" t="s">
        <v>2296</v>
      </c>
      <c r="C181" t="s">
        <v>2322</v>
      </c>
      <c r="D181" t="s">
        <v>90</v>
      </c>
      <c r="E181" t="s">
        <v>118</v>
      </c>
      <c r="F181" s="51" t="str">
        <f>IFERROR(VLOOKUP(D181,'Tabelas auxiliares'!$A$3:$B$61,2,FALSE),"")</f>
        <v>SUGEPE-FOLHA - PASEP + AUX. MORADIA</v>
      </c>
      <c r="G181" s="51" t="str">
        <f>IFERROR(VLOOKUP($B181,'Tabelas auxiliares'!$A$65:$C$102,2,FALSE),"")</f>
        <v>Folha de Pagamento - Benefícios</v>
      </c>
      <c r="H181" s="51" t="str">
        <f>IFERROR(VLOOKUP($B181,'Tabelas auxiliares'!$A$65:$C$102,3,FALSE),"")</f>
        <v xml:space="preserve">AUXILIO FUNERAL / CONTRATACAO POR TEMPO DETERMINADO / BENEF.ASSIST. DO SERVIDOR E DO MILITAR / AUXILIO-ALIMENTACAO / AUXILIO-TRANSPORTE / INDENIZACOES E RESTITUICOES / DESPESAS DE EXERCICIOS ANTERIORES </v>
      </c>
      <c r="I181" t="s">
        <v>2855</v>
      </c>
      <c r="J181" t="s">
        <v>2856</v>
      </c>
      <c r="K181" t="s">
        <v>2880</v>
      </c>
      <c r="L181" t="s">
        <v>2858</v>
      </c>
      <c r="M181" t="s">
        <v>222</v>
      </c>
      <c r="N181" t="s">
        <v>182</v>
      </c>
      <c r="O181" t="s">
        <v>232</v>
      </c>
      <c r="P181" t="s">
        <v>296</v>
      </c>
      <c r="Q181" t="s">
        <v>226</v>
      </c>
      <c r="R181" t="s">
        <v>222</v>
      </c>
      <c r="S181" t="s">
        <v>124</v>
      </c>
      <c r="T181" t="s">
        <v>217</v>
      </c>
      <c r="U181" t="s">
        <v>193</v>
      </c>
      <c r="V181" t="s">
        <v>2573</v>
      </c>
      <c r="X181" s="51" t="str">
        <f t="shared" si="4"/>
        <v>3</v>
      </c>
      <c r="Y181" s="51" t="str">
        <f>IF(T181="","",IF(T181&lt;&gt;'Tabelas auxiliares'!$B$236,"FOLHA DE PESSOAL",IF(X181='Tabelas auxiliares'!$A$237,"CUSTEIO",IF(X181='Tabelas auxiliares'!$A$236,"INVESTIMENTO","ERRO - VERIFICAR"))))</f>
        <v>FOLHA DE PESSOAL</v>
      </c>
      <c r="Z181" s="64">
        <f t="shared" si="5"/>
        <v>174252.69999999998</v>
      </c>
      <c r="AA181" s="44">
        <v>1341.15</v>
      </c>
      <c r="AB181" s="44">
        <v>172911.55</v>
      </c>
    </row>
    <row r="182" spans="1:29" x14ac:dyDescent="0.25">
      <c r="A182" t="s">
        <v>2319</v>
      </c>
      <c r="B182" t="s">
        <v>2245</v>
      </c>
      <c r="C182" t="s">
        <v>2322</v>
      </c>
      <c r="D182" t="s">
        <v>45</v>
      </c>
      <c r="E182" t="s">
        <v>118</v>
      </c>
      <c r="F182" s="51" t="str">
        <f>IFERROR(VLOOKUP(D182,'Tabelas auxiliares'!$A$3:$B$61,2,FALSE),"")</f>
        <v>CMCC - CENTRO DE MATEMÁTICA, COMPUTAÇÃO E COGNIÇÃO</v>
      </c>
      <c r="G182" s="51" t="str">
        <f>IFERROR(VLOOKUP($B182,'Tabelas auxiliares'!$A$65:$C$102,2,FALSE),"")</f>
        <v>Internacionalização</v>
      </c>
      <c r="H182" s="51" t="str">
        <f>IFERROR(VLOOKUP($B182,'Tabelas auxiliares'!$A$65:$C$102,3,FALSE),"")</f>
        <v>DIÁRIAS INTERNACIONAIS / PASSAGENS AÉREAS INTERNACIONAIS / AUXÍLIO PARA EVENTOS INTERNACIONAIS / INSCRIÇÃO PARA  EVENTOS INTERNACIONAIS / ANUIDADES ARI / ENCARGO DE CURSOS E CONCURSOS ARI</v>
      </c>
      <c r="I182" t="s">
        <v>140</v>
      </c>
      <c r="J182" t="s">
        <v>373</v>
      </c>
      <c r="K182" t="s">
        <v>374</v>
      </c>
      <c r="L182" t="s">
        <v>375</v>
      </c>
      <c r="M182" t="s">
        <v>222</v>
      </c>
      <c r="N182" t="s">
        <v>223</v>
      </c>
      <c r="O182" t="s">
        <v>224</v>
      </c>
      <c r="P182" t="s">
        <v>225</v>
      </c>
      <c r="Q182" t="s">
        <v>226</v>
      </c>
      <c r="R182" t="s">
        <v>222</v>
      </c>
      <c r="S182" t="s">
        <v>124</v>
      </c>
      <c r="T182" t="s">
        <v>218</v>
      </c>
      <c r="U182" t="s">
        <v>123</v>
      </c>
      <c r="V182" t="s">
        <v>2612</v>
      </c>
      <c r="X182" s="51" t="str">
        <f t="shared" si="4"/>
        <v>3</v>
      </c>
      <c r="Y182" s="51" t="str">
        <f>IF(T182="","",IF(T182&lt;&gt;'Tabelas auxiliares'!$B$236,"FOLHA DE PESSOAL",IF(X182='Tabelas auxiliares'!$A$237,"CUSTEIO",IF(X182='Tabelas auxiliares'!$A$236,"INVESTIMENTO","ERRO - VERIFICAR"))))</f>
        <v>CUSTEIO</v>
      </c>
      <c r="Z182" s="64">
        <f t="shared" si="5"/>
        <v>10000</v>
      </c>
      <c r="AA182" s="44">
        <v>10000</v>
      </c>
    </row>
    <row r="183" spans="1:29" x14ac:dyDescent="0.25">
      <c r="A183" t="s">
        <v>2319</v>
      </c>
      <c r="B183" t="s">
        <v>2245</v>
      </c>
      <c r="C183" t="s">
        <v>2322</v>
      </c>
      <c r="D183" t="s">
        <v>49</v>
      </c>
      <c r="E183" t="s">
        <v>118</v>
      </c>
      <c r="F183" s="51" t="str">
        <f>IFERROR(VLOOKUP(D183,'Tabelas auxiliares'!$A$3:$B$61,2,FALSE),"")</f>
        <v>CCNH - CENTRO DE CIÊNCIAS NATURAIS E HUMANAS</v>
      </c>
      <c r="G183" s="51" t="str">
        <f>IFERROR(VLOOKUP($B183,'Tabelas auxiliares'!$A$65:$C$102,2,FALSE),"")</f>
        <v>Internacionalização</v>
      </c>
      <c r="H183" s="51" t="str">
        <f>IFERROR(VLOOKUP($B183,'Tabelas auxiliares'!$A$65:$C$102,3,FALSE),"")</f>
        <v>DIÁRIAS INTERNACIONAIS / PASSAGENS AÉREAS INTERNACIONAIS / AUXÍLIO PARA EVENTOS INTERNACIONAIS / INSCRIÇÃO PARA  EVENTOS INTERNACIONAIS / ANUIDADES ARI / ENCARGO DE CURSOS E CONCURSOS ARI</v>
      </c>
      <c r="I183" t="s">
        <v>119</v>
      </c>
      <c r="J183" t="s">
        <v>376</v>
      </c>
      <c r="K183" t="s">
        <v>377</v>
      </c>
      <c r="L183" t="s">
        <v>378</v>
      </c>
      <c r="M183" t="s">
        <v>222</v>
      </c>
      <c r="N183" t="s">
        <v>223</v>
      </c>
      <c r="O183" t="s">
        <v>224</v>
      </c>
      <c r="P183" t="s">
        <v>225</v>
      </c>
      <c r="Q183" t="s">
        <v>226</v>
      </c>
      <c r="R183" t="s">
        <v>222</v>
      </c>
      <c r="S183" t="s">
        <v>124</v>
      </c>
      <c r="T183" t="s">
        <v>218</v>
      </c>
      <c r="U183" t="s">
        <v>123</v>
      </c>
      <c r="V183" t="s">
        <v>2612</v>
      </c>
      <c r="X183" s="51" t="str">
        <f t="shared" si="4"/>
        <v>3</v>
      </c>
      <c r="Y183" s="51" t="str">
        <f>IF(T183="","",IF(T183&lt;&gt;'Tabelas auxiliares'!$B$236,"FOLHA DE PESSOAL",IF(X183='Tabelas auxiliares'!$A$237,"CUSTEIO",IF(X183='Tabelas auxiliares'!$A$236,"INVESTIMENTO","ERRO - VERIFICAR"))))</f>
        <v>CUSTEIO</v>
      </c>
      <c r="Z183" s="64">
        <f t="shared" si="5"/>
        <v>1000</v>
      </c>
      <c r="AA183" s="44">
        <v>1000</v>
      </c>
    </row>
    <row r="184" spans="1:29" x14ac:dyDescent="0.25">
      <c r="A184" t="s">
        <v>2319</v>
      </c>
      <c r="B184" t="s">
        <v>2245</v>
      </c>
      <c r="C184" t="s">
        <v>2322</v>
      </c>
      <c r="D184" t="s">
        <v>71</v>
      </c>
      <c r="E184" t="s">
        <v>118</v>
      </c>
      <c r="F184" s="51" t="str">
        <f>IFERROR(VLOOKUP(D184,'Tabelas auxiliares'!$A$3:$B$61,2,FALSE),"")</f>
        <v>ARI - ASSESSORIA DE RELAÇÕES INTERNACIONAIS</v>
      </c>
      <c r="G184" s="51" t="str">
        <f>IFERROR(VLOOKUP($B184,'Tabelas auxiliares'!$A$65:$C$102,2,FALSE),"")</f>
        <v>Internacionalização</v>
      </c>
      <c r="H184" s="51" t="str">
        <f>IFERROR(VLOOKUP($B184,'Tabelas auxiliares'!$A$65:$C$102,3,FALSE),"")</f>
        <v>DIÁRIAS INTERNACIONAIS / PASSAGENS AÉREAS INTERNACIONAIS / AUXÍLIO PARA EVENTOS INTERNACIONAIS / INSCRIÇÃO PARA  EVENTOS INTERNACIONAIS / ANUIDADES ARI / ENCARGO DE CURSOS E CONCURSOS ARI</v>
      </c>
      <c r="I184" t="s">
        <v>379</v>
      </c>
      <c r="J184" t="s">
        <v>380</v>
      </c>
      <c r="K184" t="s">
        <v>381</v>
      </c>
      <c r="L184" t="s">
        <v>382</v>
      </c>
      <c r="M184" t="s">
        <v>383</v>
      </c>
      <c r="N184" t="s">
        <v>223</v>
      </c>
      <c r="O184" t="s">
        <v>224</v>
      </c>
      <c r="P184" t="s">
        <v>225</v>
      </c>
      <c r="Q184" t="s">
        <v>226</v>
      </c>
      <c r="R184" t="s">
        <v>222</v>
      </c>
      <c r="S184" t="s">
        <v>124</v>
      </c>
      <c r="T184" t="s">
        <v>218</v>
      </c>
      <c r="U184" t="s">
        <v>123</v>
      </c>
      <c r="V184" t="s">
        <v>2561</v>
      </c>
      <c r="X184" s="51" t="str">
        <f t="shared" si="4"/>
        <v>3</v>
      </c>
      <c r="Y184" s="51" t="str">
        <f>IF(T184="","",IF(T184&lt;&gt;'Tabelas auxiliares'!$B$236,"FOLHA DE PESSOAL",IF(X184='Tabelas auxiliares'!$A$237,"CUSTEIO",IF(X184='Tabelas auxiliares'!$A$236,"INVESTIMENTO","ERRO - VERIFICAR"))))</f>
        <v>CUSTEIO</v>
      </c>
      <c r="Z184" s="64">
        <f t="shared" si="5"/>
        <v>6138.84</v>
      </c>
      <c r="AC184" s="44">
        <v>6138.84</v>
      </c>
    </row>
    <row r="185" spans="1:29" x14ac:dyDescent="0.25">
      <c r="A185" t="s">
        <v>2319</v>
      </c>
      <c r="B185" t="s">
        <v>2245</v>
      </c>
      <c r="C185" t="s">
        <v>2322</v>
      </c>
      <c r="D185" t="s">
        <v>71</v>
      </c>
      <c r="E185" t="s">
        <v>118</v>
      </c>
      <c r="F185" s="51" t="str">
        <f>IFERROR(VLOOKUP(D185,'Tabelas auxiliares'!$A$3:$B$61,2,FALSE),"")</f>
        <v>ARI - ASSESSORIA DE RELAÇÕES INTERNACIONAIS</v>
      </c>
      <c r="G185" s="51" t="str">
        <f>IFERROR(VLOOKUP($B185,'Tabelas auxiliares'!$A$65:$C$102,2,FALSE),"")</f>
        <v>Internacionalização</v>
      </c>
      <c r="H185" s="51" t="str">
        <f>IFERROR(VLOOKUP($B185,'Tabelas auxiliares'!$A$65:$C$102,3,FALSE),"")</f>
        <v>DIÁRIAS INTERNACIONAIS / PASSAGENS AÉREAS INTERNACIONAIS / AUXÍLIO PARA EVENTOS INTERNACIONAIS / INSCRIÇÃO PARA  EVENTOS INTERNACIONAIS / ANUIDADES ARI / ENCARGO DE CURSOS E CONCURSOS ARI</v>
      </c>
      <c r="I185" t="s">
        <v>2114</v>
      </c>
      <c r="J185" t="s">
        <v>147</v>
      </c>
      <c r="K185" t="s">
        <v>2138</v>
      </c>
      <c r="L185" t="s">
        <v>2139</v>
      </c>
      <c r="M185" t="s">
        <v>2140</v>
      </c>
      <c r="N185" t="s">
        <v>223</v>
      </c>
      <c r="O185" t="s">
        <v>224</v>
      </c>
      <c r="P185" t="s">
        <v>225</v>
      </c>
      <c r="Q185" t="s">
        <v>226</v>
      </c>
      <c r="R185" t="s">
        <v>222</v>
      </c>
      <c r="S185" t="s">
        <v>124</v>
      </c>
      <c r="T185" t="s">
        <v>218</v>
      </c>
      <c r="U185" t="s">
        <v>123</v>
      </c>
      <c r="V185" t="s">
        <v>2613</v>
      </c>
      <c r="X185" s="51" t="str">
        <f t="shared" si="4"/>
        <v>3</v>
      </c>
      <c r="Y185" s="51" t="str">
        <f>IF(T185="","",IF(T185&lt;&gt;'Tabelas auxiliares'!$B$236,"FOLHA DE PESSOAL",IF(X185='Tabelas auxiliares'!$A$237,"CUSTEIO",IF(X185='Tabelas auxiliares'!$A$236,"INVESTIMENTO","ERRO - VERIFICAR"))))</f>
        <v>CUSTEIO</v>
      </c>
      <c r="Z185" s="64">
        <f t="shared" si="5"/>
        <v>15621.12</v>
      </c>
      <c r="AA185" s="44">
        <v>4079.36</v>
      </c>
      <c r="AC185" s="44">
        <v>11541.76</v>
      </c>
    </row>
    <row r="186" spans="1:29" x14ac:dyDescent="0.25">
      <c r="A186" t="s">
        <v>2319</v>
      </c>
      <c r="B186" t="s">
        <v>2247</v>
      </c>
      <c r="C186" t="s">
        <v>2322</v>
      </c>
      <c r="D186" t="s">
        <v>35</v>
      </c>
      <c r="E186" t="s">
        <v>118</v>
      </c>
      <c r="F186" s="51" t="str">
        <f>IFERROR(VLOOKUP(D186,'Tabelas auxiliares'!$A$3:$B$61,2,FALSE),"")</f>
        <v>PU - PREFEITURA UNIVERSITÁRIA</v>
      </c>
      <c r="G186" s="51" t="str">
        <f>IFERROR(VLOOKUP($B186,'Tabelas auxiliares'!$A$65:$C$102,2,FALSE),"")</f>
        <v>Limpeza e copeiragem</v>
      </c>
      <c r="H186" s="51" t="str">
        <f>IFERROR(VLOOKUP($B186,'Tabelas auxiliares'!$A$65:$C$102,3,FALSE),"")</f>
        <v>LIMPEZA / COPEIRAGEM / COLETA DE LIXO INFECTANTE /MATERIAIS DE LIMPEZA E COPA (PAPEL TOALHA, HIGIÊNICO) / BOMBONAS RESÍDUOS QUÍMICOS</v>
      </c>
      <c r="I186" t="s">
        <v>384</v>
      </c>
      <c r="J186" t="s">
        <v>149</v>
      </c>
      <c r="K186" t="s">
        <v>385</v>
      </c>
      <c r="L186" t="s">
        <v>150</v>
      </c>
      <c r="M186" t="s">
        <v>386</v>
      </c>
      <c r="N186" t="s">
        <v>223</v>
      </c>
      <c r="O186" t="s">
        <v>224</v>
      </c>
      <c r="P186" t="s">
        <v>225</v>
      </c>
      <c r="Q186" t="s">
        <v>226</v>
      </c>
      <c r="R186" t="s">
        <v>222</v>
      </c>
      <c r="S186" t="s">
        <v>124</v>
      </c>
      <c r="T186" t="s">
        <v>218</v>
      </c>
      <c r="U186" t="s">
        <v>123</v>
      </c>
      <c r="V186" t="s">
        <v>2614</v>
      </c>
      <c r="X186" s="51" t="str">
        <f t="shared" si="4"/>
        <v>3</v>
      </c>
      <c r="Y186" s="51" t="str">
        <f>IF(T186="","",IF(T186&lt;&gt;'Tabelas auxiliares'!$B$236,"FOLHA DE PESSOAL",IF(X186='Tabelas auxiliares'!$A$237,"CUSTEIO",IF(X186='Tabelas auxiliares'!$A$236,"INVESTIMENTO","ERRO - VERIFICAR"))))</f>
        <v>CUSTEIO</v>
      </c>
      <c r="Z186" s="64">
        <f t="shared" si="5"/>
        <v>2051174.92</v>
      </c>
      <c r="AA186" s="44">
        <v>1633216.75</v>
      </c>
      <c r="AB186" s="44">
        <v>28198.77</v>
      </c>
      <c r="AC186" s="44">
        <v>389759.4</v>
      </c>
    </row>
    <row r="187" spans="1:29" x14ac:dyDescent="0.25">
      <c r="A187" t="s">
        <v>2319</v>
      </c>
      <c r="B187" t="s">
        <v>2247</v>
      </c>
      <c r="C187" t="s">
        <v>2322</v>
      </c>
      <c r="D187" t="s">
        <v>35</v>
      </c>
      <c r="E187" t="s">
        <v>118</v>
      </c>
      <c r="F187" s="51" t="str">
        <f>IFERROR(VLOOKUP(D187,'Tabelas auxiliares'!$A$3:$B$61,2,FALSE),"")</f>
        <v>PU - PREFEITURA UNIVERSITÁRIA</v>
      </c>
      <c r="G187" s="51" t="str">
        <f>IFERROR(VLOOKUP($B187,'Tabelas auxiliares'!$A$65:$C$102,2,FALSE),"")</f>
        <v>Limpeza e copeiragem</v>
      </c>
      <c r="H187" s="51" t="str">
        <f>IFERROR(VLOOKUP($B187,'Tabelas auxiliares'!$A$65:$C$102,3,FALSE),"")</f>
        <v>LIMPEZA / COPEIRAGEM / COLETA DE LIXO INFECTANTE /MATERIAIS DE LIMPEZA E COPA (PAPEL TOALHA, HIGIÊNICO) / BOMBONAS RESÍDUOS QUÍMICOS</v>
      </c>
      <c r="I187" t="s">
        <v>387</v>
      </c>
      <c r="J187" t="s">
        <v>388</v>
      </c>
      <c r="K187" t="s">
        <v>389</v>
      </c>
      <c r="L187" t="s">
        <v>390</v>
      </c>
      <c r="M187" t="s">
        <v>391</v>
      </c>
      <c r="N187" t="s">
        <v>223</v>
      </c>
      <c r="O187" t="s">
        <v>224</v>
      </c>
      <c r="P187" t="s">
        <v>225</v>
      </c>
      <c r="Q187" t="s">
        <v>226</v>
      </c>
      <c r="R187" t="s">
        <v>222</v>
      </c>
      <c r="S187" t="s">
        <v>124</v>
      </c>
      <c r="T187" t="s">
        <v>218</v>
      </c>
      <c r="U187" t="s">
        <v>123</v>
      </c>
      <c r="V187" t="s">
        <v>2615</v>
      </c>
      <c r="X187" s="51" t="str">
        <f t="shared" si="4"/>
        <v>3</v>
      </c>
      <c r="Y187" s="51" t="str">
        <f>IF(T187="","",IF(T187&lt;&gt;'Tabelas auxiliares'!$B$236,"FOLHA DE PESSOAL",IF(X187='Tabelas auxiliares'!$A$237,"CUSTEIO",IF(X187='Tabelas auxiliares'!$A$236,"INVESTIMENTO","ERRO - VERIFICAR"))))</f>
        <v>CUSTEIO</v>
      </c>
      <c r="Z187" s="64">
        <f t="shared" si="5"/>
        <v>59600</v>
      </c>
      <c r="AC187" s="44">
        <v>59600</v>
      </c>
    </row>
    <row r="188" spans="1:29" x14ac:dyDescent="0.25">
      <c r="A188" t="s">
        <v>2319</v>
      </c>
      <c r="B188" t="s">
        <v>2247</v>
      </c>
      <c r="C188" t="s">
        <v>2322</v>
      </c>
      <c r="D188" t="s">
        <v>35</v>
      </c>
      <c r="E188" t="s">
        <v>118</v>
      </c>
      <c r="F188" s="51" t="str">
        <f>IFERROR(VLOOKUP(D188,'Tabelas auxiliares'!$A$3:$B$61,2,FALSE),"")</f>
        <v>PU - PREFEITURA UNIVERSITÁRIA</v>
      </c>
      <c r="G188" s="51" t="str">
        <f>IFERROR(VLOOKUP($B188,'Tabelas auxiliares'!$A$65:$C$102,2,FALSE),"")</f>
        <v>Limpeza e copeiragem</v>
      </c>
      <c r="H188" s="51" t="str">
        <f>IFERROR(VLOOKUP($B188,'Tabelas auxiliares'!$A$65:$C$102,3,FALSE),"")</f>
        <v>LIMPEZA / COPEIRAGEM / COLETA DE LIXO INFECTANTE /MATERIAIS DE LIMPEZA E COPA (PAPEL TOALHA, HIGIÊNICO) / BOMBONAS RESÍDUOS QUÍMICOS</v>
      </c>
      <c r="I188" t="s">
        <v>282</v>
      </c>
      <c r="J188" t="s">
        <v>392</v>
      </c>
      <c r="K188" t="s">
        <v>393</v>
      </c>
      <c r="L188" t="s">
        <v>394</v>
      </c>
      <c r="M188" t="s">
        <v>395</v>
      </c>
      <c r="N188" t="s">
        <v>223</v>
      </c>
      <c r="O188" t="s">
        <v>224</v>
      </c>
      <c r="P188" t="s">
        <v>225</v>
      </c>
      <c r="Q188" t="s">
        <v>226</v>
      </c>
      <c r="R188" t="s">
        <v>222</v>
      </c>
      <c r="S188" t="s">
        <v>124</v>
      </c>
      <c r="T188" t="s">
        <v>218</v>
      </c>
      <c r="U188" t="s">
        <v>123</v>
      </c>
      <c r="V188" t="s">
        <v>2616</v>
      </c>
      <c r="X188" s="51" t="str">
        <f t="shared" si="4"/>
        <v>3</v>
      </c>
      <c r="Y188" s="51" t="str">
        <f>IF(T188="","",IF(T188&lt;&gt;'Tabelas auxiliares'!$B$236,"FOLHA DE PESSOAL",IF(X188='Tabelas auxiliares'!$A$237,"CUSTEIO",IF(X188='Tabelas auxiliares'!$A$236,"INVESTIMENTO","ERRO - VERIFICAR"))))</f>
        <v>CUSTEIO</v>
      </c>
      <c r="Z188" s="64">
        <f t="shared" si="5"/>
        <v>1486.4</v>
      </c>
      <c r="AC188" s="44">
        <v>1486.4</v>
      </c>
    </row>
    <row r="189" spans="1:29" x14ac:dyDescent="0.25">
      <c r="A189" t="s">
        <v>2319</v>
      </c>
      <c r="B189" t="s">
        <v>2247</v>
      </c>
      <c r="C189" t="s">
        <v>2322</v>
      </c>
      <c r="D189" t="s">
        <v>35</v>
      </c>
      <c r="E189" t="s">
        <v>118</v>
      </c>
      <c r="F189" s="51" t="str">
        <f>IFERROR(VLOOKUP(D189,'Tabelas auxiliares'!$A$3:$B$61,2,FALSE),"")</f>
        <v>PU - PREFEITURA UNIVERSITÁRIA</v>
      </c>
      <c r="G189" s="51" t="str">
        <f>IFERROR(VLOOKUP($B189,'Tabelas auxiliares'!$A$65:$C$102,2,FALSE),"")</f>
        <v>Limpeza e copeiragem</v>
      </c>
      <c r="H189" s="51" t="str">
        <f>IFERROR(VLOOKUP($B189,'Tabelas auxiliares'!$A$65:$C$102,3,FALSE),"")</f>
        <v>LIMPEZA / COPEIRAGEM / COLETA DE LIXO INFECTANTE /MATERIAIS DE LIMPEZA E COPA (PAPEL TOALHA, HIGIÊNICO) / BOMBONAS RESÍDUOS QUÍMICOS</v>
      </c>
      <c r="I189" t="s">
        <v>282</v>
      </c>
      <c r="J189" t="s">
        <v>392</v>
      </c>
      <c r="K189" t="s">
        <v>396</v>
      </c>
      <c r="L189" t="s">
        <v>394</v>
      </c>
      <c r="M189" t="s">
        <v>397</v>
      </c>
      <c r="N189" t="s">
        <v>223</v>
      </c>
      <c r="O189" t="s">
        <v>224</v>
      </c>
      <c r="P189" t="s">
        <v>225</v>
      </c>
      <c r="Q189" t="s">
        <v>226</v>
      </c>
      <c r="R189" t="s">
        <v>222</v>
      </c>
      <c r="S189" t="s">
        <v>124</v>
      </c>
      <c r="T189" t="s">
        <v>218</v>
      </c>
      <c r="U189" t="s">
        <v>123</v>
      </c>
      <c r="V189" t="s">
        <v>2617</v>
      </c>
      <c r="X189" s="51" t="str">
        <f t="shared" si="4"/>
        <v>3</v>
      </c>
      <c r="Y189" s="51" t="str">
        <f>IF(T189="","",IF(T189&lt;&gt;'Tabelas auxiliares'!$B$236,"FOLHA DE PESSOAL",IF(X189='Tabelas auxiliares'!$A$237,"CUSTEIO",IF(X189='Tabelas auxiliares'!$A$236,"INVESTIMENTO","ERRO - VERIFICAR"))))</f>
        <v>CUSTEIO</v>
      </c>
      <c r="Z189" s="64">
        <f t="shared" si="5"/>
        <v>400</v>
      </c>
      <c r="AC189" s="44">
        <v>400</v>
      </c>
    </row>
    <row r="190" spans="1:29" x14ac:dyDescent="0.25">
      <c r="A190" t="s">
        <v>2319</v>
      </c>
      <c r="B190" t="s">
        <v>2247</v>
      </c>
      <c r="C190" t="s">
        <v>2322</v>
      </c>
      <c r="D190" t="s">
        <v>35</v>
      </c>
      <c r="E190" t="s">
        <v>118</v>
      </c>
      <c r="F190" s="51" t="str">
        <f>IFERROR(VLOOKUP(D190,'Tabelas auxiliares'!$A$3:$B$61,2,FALSE),"")</f>
        <v>PU - PREFEITURA UNIVERSITÁRIA</v>
      </c>
      <c r="G190" s="51" t="str">
        <f>IFERROR(VLOOKUP($B190,'Tabelas auxiliares'!$A$65:$C$102,2,FALSE),"")</f>
        <v>Limpeza e copeiragem</v>
      </c>
      <c r="H190" s="51" t="str">
        <f>IFERROR(VLOOKUP($B190,'Tabelas auxiliares'!$A$65:$C$102,3,FALSE),"")</f>
        <v>LIMPEZA / COPEIRAGEM / COLETA DE LIXO INFECTANTE /MATERIAIS DE LIMPEZA E COPA (PAPEL TOALHA, HIGIÊNICO) / BOMBONAS RESÍDUOS QUÍMICOS</v>
      </c>
      <c r="I190" t="s">
        <v>282</v>
      </c>
      <c r="J190" t="s">
        <v>392</v>
      </c>
      <c r="K190" t="s">
        <v>396</v>
      </c>
      <c r="L190" t="s">
        <v>394</v>
      </c>
      <c r="M190" t="s">
        <v>397</v>
      </c>
      <c r="N190" t="s">
        <v>223</v>
      </c>
      <c r="O190" t="s">
        <v>224</v>
      </c>
      <c r="P190" t="s">
        <v>225</v>
      </c>
      <c r="Q190" t="s">
        <v>226</v>
      </c>
      <c r="R190" t="s">
        <v>222</v>
      </c>
      <c r="S190" t="s">
        <v>124</v>
      </c>
      <c r="T190" t="s">
        <v>218</v>
      </c>
      <c r="U190" t="s">
        <v>123</v>
      </c>
      <c r="V190" t="s">
        <v>2616</v>
      </c>
      <c r="X190" s="51" t="str">
        <f t="shared" si="4"/>
        <v>3</v>
      </c>
      <c r="Y190" s="51" t="str">
        <f>IF(T190="","",IF(T190&lt;&gt;'Tabelas auxiliares'!$B$236,"FOLHA DE PESSOAL",IF(X190='Tabelas auxiliares'!$A$237,"CUSTEIO",IF(X190='Tabelas auxiliares'!$A$236,"INVESTIMENTO","ERRO - VERIFICAR"))))</f>
        <v>CUSTEIO</v>
      </c>
      <c r="Z190" s="64">
        <f t="shared" si="5"/>
        <v>102</v>
      </c>
      <c r="AC190" s="44">
        <v>102</v>
      </c>
    </row>
    <row r="191" spans="1:29" x14ac:dyDescent="0.25">
      <c r="A191" t="s">
        <v>2319</v>
      </c>
      <c r="B191" t="s">
        <v>2247</v>
      </c>
      <c r="C191" t="s">
        <v>2322</v>
      </c>
      <c r="D191" t="s">
        <v>35</v>
      </c>
      <c r="E191" t="s">
        <v>118</v>
      </c>
      <c r="F191" s="51" t="str">
        <f>IFERROR(VLOOKUP(D191,'Tabelas auxiliares'!$A$3:$B$61,2,FALSE),"")</f>
        <v>PU - PREFEITURA UNIVERSITÁRIA</v>
      </c>
      <c r="G191" s="51" t="str">
        <f>IFERROR(VLOOKUP($B191,'Tabelas auxiliares'!$A$65:$C$102,2,FALSE),"")</f>
        <v>Limpeza e copeiragem</v>
      </c>
      <c r="H191" s="51" t="str">
        <f>IFERROR(VLOOKUP($B191,'Tabelas auxiliares'!$A$65:$C$102,3,FALSE),"")</f>
        <v>LIMPEZA / COPEIRAGEM / COLETA DE LIXO INFECTANTE /MATERIAIS DE LIMPEZA E COPA (PAPEL TOALHA, HIGIÊNICO) / BOMBONAS RESÍDUOS QUÍMICOS</v>
      </c>
      <c r="I191" t="s">
        <v>282</v>
      </c>
      <c r="J191" t="s">
        <v>392</v>
      </c>
      <c r="K191" t="s">
        <v>396</v>
      </c>
      <c r="L191" t="s">
        <v>394</v>
      </c>
      <c r="M191" t="s">
        <v>397</v>
      </c>
      <c r="N191" t="s">
        <v>223</v>
      </c>
      <c r="O191" t="s">
        <v>224</v>
      </c>
      <c r="P191" t="s">
        <v>225</v>
      </c>
      <c r="Q191" t="s">
        <v>226</v>
      </c>
      <c r="R191" t="s">
        <v>222</v>
      </c>
      <c r="S191" t="s">
        <v>124</v>
      </c>
      <c r="T191" t="s">
        <v>218</v>
      </c>
      <c r="U191" t="s">
        <v>123</v>
      </c>
      <c r="V191" t="s">
        <v>2615</v>
      </c>
      <c r="X191" s="51" t="str">
        <f t="shared" si="4"/>
        <v>3</v>
      </c>
      <c r="Y191" s="51" t="str">
        <f>IF(T191="","",IF(T191&lt;&gt;'Tabelas auxiliares'!$B$236,"FOLHA DE PESSOAL",IF(X191='Tabelas auxiliares'!$A$237,"CUSTEIO",IF(X191='Tabelas auxiliares'!$A$236,"INVESTIMENTO","ERRO - VERIFICAR"))))</f>
        <v>CUSTEIO</v>
      </c>
      <c r="Z191" s="64">
        <f t="shared" si="5"/>
        <v>302</v>
      </c>
      <c r="AC191" s="44">
        <v>302</v>
      </c>
    </row>
    <row r="192" spans="1:29" x14ac:dyDescent="0.25">
      <c r="A192" t="s">
        <v>2319</v>
      </c>
      <c r="B192" t="s">
        <v>2247</v>
      </c>
      <c r="C192" t="s">
        <v>2322</v>
      </c>
      <c r="D192" t="s">
        <v>35</v>
      </c>
      <c r="E192" t="s">
        <v>118</v>
      </c>
      <c r="F192" s="51" t="str">
        <f>IFERROR(VLOOKUP(D192,'Tabelas auxiliares'!$A$3:$B$61,2,FALSE),"")</f>
        <v>PU - PREFEITURA UNIVERSITÁRIA</v>
      </c>
      <c r="G192" s="51" t="str">
        <f>IFERROR(VLOOKUP($B192,'Tabelas auxiliares'!$A$65:$C$102,2,FALSE),"")</f>
        <v>Limpeza e copeiragem</v>
      </c>
      <c r="H192" s="51" t="str">
        <f>IFERROR(VLOOKUP($B192,'Tabelas auxiliares'!$A$65:$C$102,3,FALSE),"")</f>
        <v>LIMPEZA / COPEIRAGEM / COLETA DE LIXO INFECTANTE /MATERIAIS DE LIMPEZA E COPA (PAPEL TOALHA, HIGIÊNICO) / BOMBONAS RESÍDUOS QUÍMICOS</v>
      </c>
      <c r="I192" t="s">
        <v>282</v>
      </c>
      <c r="J192" t="s">
        <v>392</v>
      </c>
      <c r="K192" t="s">
        <v>398</v>
      </c>
      <c r="L192" t="s">
        <v>394</v>
      </c>
      <c r="M192" t="s">
        <v>399</v>
      </c>
      <c r="N192" t="s">
        <v>223</v>
      </c>
      <c r="O192" t="s">
        <v>224</v>
      </c>
      <c r="P192" t="s">
        <v>225</v>
      </c>
      <c r="Q192" t="s">
        <v>226</v>
      </c>
      <c r="R192" t="s">
        <v>222</v>
      </c>
      <c r="S192" t="s">
        <v>124</v>
      </c>
      <c r="T192" t="s">
        <v>218</v>
      </c>
      <c r="U192" t="s">
        <v>123</v>
      </c>
      <c r="V192" t="s">
        <v>2615</v>
      </c>
      <c r="X192" s="51" t="str">
        <f t="shared" si="4"/>
        <v>3</v>
      </c>
      <c r="Y192" s="51" t="str">
        <f>IF(T192="","",IF(T192&lt;&gt;'Tabelas auxiliares'!$B$236,"FOLHA DE PESSOAL",IF(X192='Tabelas auxiliares'!$A$237,"CUSTEIO",IF(X192='Tabelas auxiliares'!$A$236,"INVESTIMENTO","ERRO - VERIFICAR"))))</f>
        <v>CUSTEIO</v>
      </c>
      <c r="Z192" s="64">
        <f t="shared" si="5"/>
        <v>1787.7</v>
      </c>
      <c r="AC192" s="44">
        <v>1787.7</v>
      </c>
    </row>
    <row r="193" spans="1:29" x14ac:dyDescent="0.25">
      <c r="A193" t="s">
        <v>2319</v>
      </c>
      <c r="B193" t="s">
        <v>2247</v>
      </c>
      <c r="C193" t="s">
        <v>2322</v>
      </c>
      <c r="D193" t="s">
        <v>35</v>
      </c>
      <c r="E193" t="s">
        <v>118</v>
      </c>
      <c r="F193" s="51" t="str">
        <f>IFERROR(VLOOKUP(D193,'Tabelas auxiliares'!$A$3:$B$61,2,FALSE),"")</f>
        <v>PU - PREFEITURA UNIVERSITÁRIA</v>
      </c>
      <c r="G193" s="51" t="str">
        <f>IFERROR(VLOOKUP($B193,'Tabelas auxiliares'!$A$65:$C$102,2,FALSE),"")</f>
        <v>Limpeza e copeiragem</v>
      </c>
      <c r="H193" s="51" t="str">
        <f>IFERROR(VLOOKUP($B193,'Tabelas auxiliares'!$A$65:$C$102,3,FALSE),"")</f>
        <v>LIMPEZA / COPEIRAGEM / COLETA DE LIXO INFECTANTE /MATERIAIS DE LIMPEZA E COPA (PAPEL TOALHA, HIGIÊNICO) / BOMBONAS RESÍDUOS QUÍMICOS</v>
      </c>
      <c r="I193" t="s">
        <v>237</v>
      </c>
      <c r="J193" t="s">
        <v>276</v>
      </c>
      <c r="K193" t="s">
        <v>400</v>
      </c>
      <c r="L193" t="s">
        <v>278</v>
      </c>
      <c r="M193" t="s">
        <v>401</v>
      </c>
      <c r="N193" t="s">
        <v>223</v>
      </c>
      <c r="O193" t="s">
        <v>224</v>
      </c>
      <c r="P193" t="s">
        <v>225</v>
      </c>
      <c r="Q193" t="s">
        <v>226</v>
      </c>
      <c r="R193" t="s">
        <v>222</v>
      </c>
      <c r="S193" t="s">
        <v>124</v>
      </c>
      <c r="T193" t="s">
        <v>218</v>
      </c>
      <c r="U193" t="s">
        <v>123</v>
      </c>
      <c r="V193" t="s">
        <v>2618</v>
      </c>
      <c r="X193" s="51" t="str">
        <f t="shared" si="4"/>
        <v>3</v>
      </c>
      <c r="Y193" s="51" t="str">
        <f>IF(T193="","",IF(T193&lt;&gt;'Tabelas auxiliares'!$B$236,"FOLHA DE PESSOAL",IF(X193='Tabelas auxiliares'!$A$237,"CUSTEIO",IF(X193='Tabelas auxiliares'!$A$236,"INVESTIMENTO","ERRO - VERIFICAR"))))</f>
        <v>CUSTEIO</v>
      </c>
      <c r="Z193" s="64">
        <f t="shared" si="5"/>
        <v>1139.5999999999999</v>
      </c>
      <c r="AB193" s="44">
        <v>1139.5999999999999</v>
      </c>
    </row>
    <row r="194" spans="1:29" x14ac:dyDescent="0.25">
      <c r="A194" t="s">
        <v>2319</v>
      </c>
      <c r="B194" t="s">
        <v>2247</v>
      </c>
      <c r="C194" t="s">
        <v>2322</v>
      </c>
      <c r="D194" t="s">
        <v>35</v>
      </c>
      <c r="E194" t="s">
        <v>118</v>
      </c>
      <c r="F194" s="51" t="str">
        <f>IFERROR(VLOOKUP(D194,'Tabelas auxiliares'!$A$3:$B$61,2,FALSE),"")</f>
        <v>PU - PREFEITURA UNIVERSITÁRIA</v>
      </c>
      <c r="G194" s="51" t="str">
        <f>IFERROR(VLOOKUP($B194,'Tabelas auxiliares'!$A$65:$C$102,2,FALSE),"")</f>
        <v>Limpeza e copeiragem</v>
      </c>
      <c r="H194" s="51" t="str">
        <f>IFERROR(VLOOKUP($B194,'Tabelas auxiliares'!$A$65:$C$102,3,FALSE),"")</f>
        <v>LIMPEZA / COPEIRAGEM / COLETA DE LIXO INFECTANTE /MATERIAIS DE LIMPEZA E COPA (PAPEL TOALHA, HIGIÊNICO) / BOMBONAS RESÍDUOS QUÍMICOS</v>
      </c>
      <c r="I194" t="s">
        <v>237</v>
      </c>
      <c r="J194" t="s">
        <v>276</v>
      </c>
      <c r="K194" t="s">
        <v>402</v>
      </c>
      <c r="L194" t="s">
        <v>278</v>
      </c>
      <c r="M194" t="s">
        <v>399</v>
      </c>
      <c r="N194" t="s">
        <v>223</v>
      </c>
      <c r="O194" t="s">
        <v>224</v>
      </c>
      <c r="P194" t="s">
        <v>225</v>
      </c>
      <c r="Q194" t="s">
        <v>226</v>
      </c>
      <c r="R194" t="s">
        <v>222</v>
      </c>
      <c r="S194" t="s">
        <v>124</v>
      </c>
      <c r="T194" t="s">
        <v>218</v>
      </c>
      <c r="U194" t="s">
        <v>123</v>
      </c>
      <c r="V194" t="s">
        <v>2615</v>
      </c>
      <c r="X194" s="51" t="str">
        <f t="shared" si="4"/>
        <v>3</v>
      </c>
      <c r="Y194" s="51" t="str">
        <f>IF(T194="","",IF(T194&lt;&gt;'Tabelas auxiliares'!$B$236,"FOLHA DE PESSOAL",IF(X194='Tabelas auxiliares'!$A$237,"CUSTEIO",IF(X194='Tabelas auxiliares'!$A$236,"INVESTIMENTO","ERRO - VERIFICAR"))))</f>
        <v>CUSTEIO</v>
      </c>
      <c r="Z194" s="64">
        <f t="shared" si="5"/>
        <v>1940.4</v>
      </c>
      <c r="AB194" s="44">
        <v>1940.4</v>
      </c>
    </row>
    <row r="195" spans="1:29" x14ac:dyDescent="0.25">
      <c r="A195" t="s">
        <v>2319</v>
      </c>
      <c r="B195" t="s">
        <v>2247</v>
      </c>
      <c r="C195" t="s">
        <v>2322</v>
      </c>
      <c r="D195" t="s">
        <v>35</v>
      </c>
      <c r="E195" t="s">
        <v>118</v>
      </c>
      <c r="F195" s="51" t="str">
        <f>IFERROR(VLOOKUP(D195,'Tabelas auxiliares'!$A$3:$B$61,2,FALSE),"")</f>
        <v>PU - PREFEITURA UNIVERSITÁRIA</v>
      </c>
      <c r="G195" s="51" t="str">
        <f>IFERROR(VLOOKUP($B195,'Tabelas auxiliares'!$A$65:$C$102,2,FALSE),"")</f>
        <v>Limpeza e copeiragem</v>
      </c>
      <c r="H195" s="51" t="str">
        <f>IFERROR(VLOOKUP($B195,'Tabelas auxiliares'!$A$65:$C$102,3,FALSE),"")</f>
        <v>LIMPEZA / COPEIRAGEM / COLETA DE LIXO INFECTANTE /MATERIAIS DE LIMPEZA E COPA (PAPEL TOALHA, HIGIÊNICO) / BOMBONAS RESÍDUOS QUÍMICOS</v>
      </c>
      <c r="I195" t="s">
        <v>237</v>
      </c>
      <c r="J195" t="s">
        <v>276</v>
      </c>
      <c r="K195" t="s">
        <v>403</v>
      </c>
      <c r="L195" t="s">
        <v>278</v>
      </c>
      <c r="M195" t="s">
        <v>404</v>
      </c>
      <c r="N195" t="s">
        <v>223</v>
      </c>
      <c r="O195" t="s">
        <v>224</v>
      </c>
      <c r="P195" t="s">
        <v>225</v>
      </c>
      <c r="Q195" t="s">
        <v>226</v>
      </c>
      <c r="R195" t="s">
        <v>222</v>
      </c>
      <c r="S195" t="s">
        <v>124</v>
      </c>
      <c r="T195" t="s">
        <v>218</v>
      </c>
      <c r="U195" t="s">
        <v>123</v>
      </c>
      <c r="V195" t="s">
        <v>2615</v>
      </c>
      <c r="X195" s="51" t="str">
        <f t="shared" si="4"/>
        <v>3</v>
      </c>
      <c r="Y195" s="51" t="str">
        <f>IF(T195="","",IF(T195&lt;&gt;'Tabelas auxiliares'!$B$236,"FOLHA DE PESSOAL",IF(X195='Tabelas auxiliares'!$A$237,"CUSTEIO",IF(X195='Tabelas auxiliares'!$A$236,"INVESTIMENTO","ERRO - VERIFICAR"))))</f>
        <v>CUSTEIO</v>
      </c>
      <c r="Z195" s="64">
        <f t="shared" si="5"/>
        <v>315</v>
      </c>
      <c r="AB195" s="44">
        <v>315</v>
      </c>
    </row>
    <row r="196" spans="1:29" x14ac:dyDescent="0.25">
      <c r="A196" t="s">
        <v>2319</v>
      </c>
      <c r="B196" t="s">
        <v>2247</v>
      </c>
      <c r="C196" t="s">
        <v>2322</v>
      </c>
      <c r="D196" t="s">
        <v>35</v>
      </c>
      <c r="E196" t="s">
        <v>118</v>
      </c>
      <c r="F196" s="51" t="str">
        <f>IFERROR(VLOOKUP(D196,'Tabelas auxiliares'!$A$3:$B$61,2,FALSE),"")</f>
        <v>PU - PREFEITURA UNIVERSITÁRIA</v>
      </c>
      <c r="G196" s="51" t="str">
        <f>IFERROR(VLOOKUP($B196,'Tabelas auxiliares'!$A$65:$C$102,2,FALSE),"")</f>
        <v>Limpeza e copeiragem</v>
      </c>
      <c r="H196" s="51" t="str">
        <f>IFERROR(VLOOKUP($B196,'Tabelas auxiliares'!$A$65:$C$102,3,FALSE),"")</f>
        <v>LIMPEZA / COPEIRAGEM / COLETA DE LIXO INFECTANTE /MATERIAIS DE LIMPEZA E COPA (PAPEL TOALHA, HIGIÊNICO) / BOMBONAS RESÍDUOS QUÍMICOS</v>
      </c>
      <c r="I196" t="s">
        <v>263</v>
      </c>
      <c r="J196" t="s">
        <v>388</v>
      </c>
      <c r="K196" t="s">
        <v>405</v>
      </c>
      <c r="L196" t="s">
        <v>406</v>
      </c>
      <c r="M196" t="s">
        <v>391</v>
      </c>
      <c r="N196" t="s">
        <v>223</v>
      </c>
      <c r="O196" t="s">
        <v>224</v>
      </c>
      <c r="P196" t="s">
        <v>225</v>
      </c>
      <c r="Q196" t="s">
        <v>226</v>
      </c>
      <c r="R196" t="s">
        <v>222</v>
      </c>
      <c r="S196" t="s">
        <v>124</v>
      </c>
      <c r="T196" t="s">
        <v>218</v>
      </c>
      <c r="U196" t="s">
        <v>123</v>
      </c>
      <c r="V196" t="s">
        <v>2615</v>
      </c>
      <c r="X196" s="51" t="str">
        <f t="shared" ref="X196:X259" si="6">LEFT(V196,1)</f>
        <v>3</v>
      </c>
      <c r="Y196" s="51" t="str">
        <f>IF(T196="","",IF(T196&lt;&gt;'Tabelas auxiliares'!$B$236,"FOLHA DE PESSOAL",IF(X196='Tabelas auxiliares'!$A$237,"CUSTEIO",IF(X196='Tabelas auxiliares'!$A$236,"INVESTIMENTO","ERRO - VERIFICAR"))))</f>
        <v>CUSTEIO</v>
      </c>
      <c r="Z196" s="64">
        <f t="shared" si="5"/>
        <v>238400</v>
      </c>
      <c r="AA196" s="44">
        <v>238400</v>
      </c>
    </row>
    <row r="197" spans="1:29" x14ac:dyDescent="0.25">
      <c r="A197" t="s">
        <v>2319</v>
      </c>
      <c r="B197" t="s">
        <v>2247</v>
      </c>
      <c r="C197" t="s">
        <v>2322</v>
      </c>
      <c r="D197" t="s">
        <v>35</v>
      </c>
      <c r="E197" t="s">
        <v>118</v>
      </c>
      <c r="F197" s="51" t="str">
        <f>IFERROR(VLOOKUP(D197,'Tabelas auxiliares'!$A$3:$B$61,2,FALSE),"")</f>
        <v>PU - PREFEITURA UNIVERSITÁRIA</v>
      </c>
      <c r="G197" s="51" t="str">
        <f>IFERROR(VLOOKUP($B197,'Tabelas auxiliares'!$A$65:$C$102,2,FALSE),"")</f>
        <v>Limpeza e copeiragem</v>
      </c>
      <c r="H197" s="51" t="str">
        <f>IFERROR(VLOOKUP($B197,'Tabelas auxiliares'!$A$65:$C$102,3,FALSE),"")</f>
        <v>LIMPEZA / COPEIRAGEM / COLETA DE LIXO INFECTANTE /MATERIAIS DE LIMPEZA E COPA (PAPEL TOALHA, HIGIÊNICO) / BOMBONAS RESÍDUOS QUÍMICOS</v>
      </c>
      <c r="I197" t="s">
        <v>2409</v>
      </c>
      <c r="J197" t="s">
        <v>1227</v>
      </c>
      <c r="K197" t="s">
        <v>2475</v>
      </c>
      <c r="L197" t="s">
        <v>1229</v>
      </c>
      <c r="M197" t="s">
        <v>1230</v>
      </c>
      <c r="N197" t="s">
        <v>223</v>
      </c>
      <c r="O197" t="s">
        <v>224</v>
      </c>
      <c r="P197" t="s">
        <v>225</v>
      </c>
      <c r="Q197" t="s">
        <v>226</v>
      </c>
      <c r="R197" t="s">
        <v>222</v>
      </c>
      <c r="S197" t="s">
        <v>124</v>
      </c>
      <c r="T197" t="s">
        <v>218</v>
      </c>
      <c r="U197" t="s">
        <v>123</v>
      </c>
      <c r="V197" t="s">
        <v>2619</v>
      </c>
      <c r="X197" s="51" t="str">
        <f t="shared" si="6"/>
        <v>3</v>
      </c>
      <c r="Y197" s="51" t="str">
        <f>IF(T197="","",IF(T197&lt;&gt;'Tabelas auxiliares'!$B$236,"FOLHA DE PESSOAL",IF(X197='Tabelas auxiliares'!$A$237,"CUSTEIO",IF(X197='Tabelas auxiliares'!$A$236,"INVESTIMENTO","ERRO - VERIFICAR"))))</f>
        <v>CUSTEIO</v>
      </c>
      <c r="Z197" s="64">
        <f t="shared" ref="Z197:Z260" si="7">IF(AA197+AB197+AC197&lt;&gt;0,AA197+AB197+AC197,"")</f>
        <v>52745</v>
      </c>
      <c r="AA197" s="44">
        <v>52745</v>
      </c>
    </row>
    <row r="198" spans="1:29" x14ac:dyDescent="0.25">
      <c r="A198" t="s">
        <v>2319</v>
      </c>
      <c r="B198" t="s">
        <v>2247</v>
      </c>
      <c r="C198" t="s">
        <v>2322</v>
      </c>
      <c r="D198" t="s">
        <v>35</v>
      </c>
      <c r="E198" t="s">
        <v>118</v>
      </c>
      <c r="F198" s="51" t="str">
        <f>IFERROR(VLOOKUP(D198,'Tabelas auxiliares'!$A$3:$B$61,2,FALSE),"")</f>
        <v>PU - PREFEITURA UNIVERSITÁRIA</v>
      </c>
      <c r="G198" s="51" t="str">
        <f>IFERROR(VLOOKUP($B198,'Tabelas auxiliares'!$A$65:$C$102,2,FALSE),"")</f>
        <v>Limpeza e copeiragem</v>
      </c>
      <c r="H198" s="51" t="str">
        <f>IFERROR(VLOOKUP($B198,'Tabelas auxiliares'!$A$65:$C$102,3,FALSE),"")</f>
        <v>LIMPEZA / COPEIRAGEM / COLETA DE LIXO INFECTANTE /MATERIAIS DE LIMPEZA E COPA (PAPEL TOALHA, HIGIÊNICO) / BOMBONAS RESÍDUOS QUÍMICOS</v>
      </c>
      <c r="I198" t="s">
        <v>2811</v>
      </c>
      <c r="J198" t="s">
        <v>155</v>
      </c>
      <c r="K198" t="s">
        <v>2881</v>
      </c>
      <c r="L198" t="s">
        <v>156</v>
      </c>
      <c r="M198" t="s">
        <v>1204</v>
      </c>
      <c r="N198" t="s">
        <v>223</v>
      </c>
      <c r="O198" t="s">
        <v>224</v>
      </c>
      <c r="P198" t="s">
        <v>225</v>
      </c>
      <c r="Q198" t="s">
        <v>226</v>
      </c>
      <c r="R198" t="s">
        <v>222</v>
      </c>
      <c r="S198" t="s">
        <v>124</v>
      </c>
      <c r="T198" t="s">
        <v>218</v>
      </c>
      <c r="U198" t="s">
        <v>123</v>
      </c>
      <c r="V198" t="s">
        <v>2628</v>
      </c>
      <c r="X198" s="51" t="str">
        <f t="shared" si="6"/>
        <v>3</v>
      </c>
      <c r="Y198" s="51" t="str">
        <f>IF(T198="","",IF(T198&lt;&gt;'Tabelas auxiliares'!$B$236,"FOLHA DE PESSOAL",IF(X198='Tabelas auxiliares'!$A$237,"CUSTEIO",IF(X198='Tabelas auxiliares'!$A$236,"INVESTIMENTO","ERRO - VERIFICAR"))))</f>
        <v>CUSTEIO</v>
      </c>
      <c r="Z198" s="64">
        <f t="shared" si="7"/>
        <v>1138.08</v>
      </c>
      <c r="AA198" s="44">
        <v>1138.08</v>
      </c>
    </row>
    <row r="199" spans="1:29" x14ac:dyDescent="0.25">
      <c r="A199" t="s">
        <v>2319</v>
      </c>
      <c r="B199" t="s">
        <v>2250</v>
      </c>
      <c r="C199" t="s">
        <v>2322</v>
      </c>
      <c r="D199" t="s">
        <v>51</v>
      </c>
      <c r="E199" t="s">
        <v>118</v>
      </c>
      <c r="F199" s="51" t="str">
        <f>IFERROR(VLOOKUP(D199,'Tabelas auxiliares'!$A$3:$B$61,2,FALSE),"")</f>
        <v>CCNH - COMPRAS COMPARTILHADAS</v>
      </c>
      <c r="G199" s="51" t="str">
        <f>IFERROR(VLOOKUP($B199,'Tabelas auxiliares'!$A$65:$C$102,2,FALSE),"")</f>
        <v>Materiais didáticos e serviços - Graduação</v>
      </c>
      <c r="H199" s="51" t="str">
        <f>IFERROR(VLOOKUP($B199,'Tabelas auxiliares'!$A$65:$C$102,3,FALSE),"")</f>
        <v xml:space="preserve">VIDRARIAS / MATERIAL DE CONSUMO / MANUTENÇÃO DE EQUIPAMENTOS / REAGENTES QUIMICOS / MATERIAIS E SERVIÇOS DIVERSOS PARA LABORATORIOS DIDÁTICOS E CURSOS DE GRADUAÇÃO / EPIS PARA LABORATÓRIOS </v>
      </c>
      <c r="I199" t="s">
        <v>379</v>
      </c>
      <c r="J199" t="s">
        <v>407</v>
      </c>
      <c r="K199" t="s">
        <v>408</v>
      </c>
      <c r="L199" t="s">
        <v>409</v>
      </c>
      <c r="M199" t="s">
        <v>410</v>
      </c>
      <c r="N199" t="s">
        <v>223</v>
      </c>
      <c r="O199" t="s">
        <v>224</v>
      </c>
      <c r="P199" t="s">
        <v>225</v>
      </c>
      <c r="Q199" t="s">
        <v>226</v>
      </c>
      <c r="R199" t="s">
        <v>222</v>
      </c>
      <c r="S199" t="s">
        <v>124</v>
      </c>
      <c r="T199" t="s">
        <v>218</v>
      </c>
      <c r="U199" t="s">
        <v>123</v>
      </c>
      <c r="V199" t="s">
        <v>2620</v>
      </c>
      <c r="X199" s="51" t="str">
        <f t="shared" si="6"/>
        <v>3</v>
      </c>
      <c r="Y199" s="51" t="str">
        <f>IF(T199="","",IF(T199&lt;&gt;'Tabelas auxiliares'!$B$236,"FOLHA DE PESSOAL",IF(X199='Tabelas auxiliares'!$A$237,"CUSTEIO",IF(X199='Tabelas auxiliares'!$A$236,"INVESTIMENTO","ERRO - VERIFICAR"))))</f>
        <v>CUSTEIO</v>
      </c>
      <c r="Z199" s="64">
        <f t="shared" si="7"/>
        <v>1800</v>
      </c>
      <c r="AC199" s="44">
        <v>1800</v>
      </c>
    </row>
    <row r="200" spans="1:29" x14ac:dyDescent="0.25">
      <c r="A200" t="s">
        <v>2319</v>
      </c>
      <c r="B200" t="s">
        <v>2256</v>
      </c>
      <c r="C200" t="s">
        <v>2322</v>
      </c>
      <c r="D200" t="s">
        <v>15</v>
      </c>
      <c r="E200" t="s">
        <v>118</v>
      </c>
      <c r="F200" s="51" t="str">
        <f>IFERROR(VLOOKUP(D200,'Tabelas auxiliares'!$A$3:$B$61,2,FALSE),"")</f>
        <v>PROPES - PRÓ-REITORIA DE PESQUISA / CEM</v>
      </c>
      <c r="G200" s="51" t="str">
        <f>IFERROR(VLOOKUP($B200,'Tabelas auxiliares'!$A$65:$C$102,2,FALSE),"")</f>
        <v>Materiais didáticos e serviços - Pesquisa</v>
      </c>
      <c r="H200" s="51" t="str">
        <f>IFERROR(VLOOKUP($B200,'Tabelas auxiliares'!$A$65:$C$102,3,FALSE),"")</f>
        <v>VIDRARIAS / MATERIAL DE CONSUMO / MANUTENÇÃO DE EQUIPAMENTOS / REAGENTES QUIMICOS / MATERIAIS E SERVIÇOS DIVERSOS PARA LABORATORIOS / RACAO PARA ANIMAIS / MATERIAIS PESQUISA NÚCLEOS ESTRATÉGICOS / EPIS PARA LABORATÓRIOS</v>
      </c>
      <c r="I200" t="s">
        <v>2409</v>
      </c>
      <c r="J200" t="s">
        <v>2175</v>
      </c>
      <c r="K200" t="s">
        <v>2478</v>
      </c>
      <c r="L200" t="s">
        <v>2176</v>
      </c>
      <c r="M200" t="s">
        <v>2479</v>
      </c>
      <c r="N200" t="s">
        <v>223</v>
      </c>
      <c r="O200" t="s">
        <v>224</v>
      </c>
      <c r="P200" t="s">
        <v>225</v>
      </c>
      <c r="Q200" t="s">
        <v>226</v>
      </c>
      <c r="R200" t="s">
        <v>222</v>
      </c>
      <c r="S200" t="s">
        <v>124</v>
      </c>
      <c r="T200" t="s">
        <v>218</v>
      </c>
      <c r="U200" t="s">
        <v>123</v>
      </c>
      <c r="V200" t="s">
        <v>2621</v>
      </c>
      <c r="X200" s="51" t="str">
        <f t="shared" si="6"/>
        <v>3</v>
      </c>
      <c r="Y200" s="51" t="str">
        <f>IF(T200="","",IF(T200&lt;&gt;'Tabelas auxiliares'!$B$236,"FOLHA DE PESSOAL",IF(X200='Tabelas auxiliares'!$A$237,"CUSTEIO",IF(X200='Tabelas auxiliares'!$A$236,"INVESTIMENTO","ERRO - VERIFICAR"))))</f>
        <v>CUSTEIO</v>
      </c>
      <c r="Z200" s="64">
        <f t="shared" si="7"/>
        <v>200000</v>
      </c>
      <c r="AB200" s="44">
        <v>200000</v>
      </c>
    </row>
    <row r="201" spans="1:29" x14ac:dyDescent="0.25">
      <c r="A201" t="s">
        <v>2319</v>
      </c>
      <c r="B201" t="s">
        <v>2262</v>
      </c>
      <c r="C201" t="s">
        <v>2322</v>
      </c>
      <c r="D201" t="s">
        <v>57</v>
      </c>
      <c r="E201" t="s">
        <v>118</v>
      </c>
      <c r="F201" s="51" t="str">
        <f>IFERROR(VLOOKUP(D201,'Tabelas auxiliares'!$A$3:$B$61,2,FALSE),"")</f>
        <v>EDITORA DA UFABC</v>
      </c>
      <c r="G201" s="51" t="str">
        <f>IFERROR(VLOOKUP($B201,'Tabelas auxiliares'!$A$65:$C$102,2,FALSE),"")</f>
        <v>Materiais didáticos e serviços - Editora</v>
      </c>
      <c r="H201" s="51" t="str">
        <f>IFERROR(VLOOKUP($B201,'Tabelas auxiliares'!$A$65:$C$102,3,FALSE),"")</f>
        <v>SERVICO DE ENCADERNAÇÃO /MATERIAL DE CONSUMO / MATERIAL PARA ATIVIDADES DA EDITORA / REGISTRO ISBN</v>
      </c>
      <c r="I201" t="s">
        <v>2109</v>
      </c>
      <c r="J201" t="s">
        <v>157</v>
      </c>
      <c r="K201" t="s">
        <v>2141</v>
      </c>
      <c r="L201" t="s">
        <v>2142</v>
      </c>
      <c r="M201" t="s">
        <v>2143</v>
      </c>
      <c r="N201" t="s">
        <v>223</v>
      </c>
      <c r="O201" t="s">
        <v>224</v>
      </c>
      <c r="P201" t="s">
        <v>225</v>
      </c>
      <c r="Q201" t="s">
        <v>226</v>
      </c>
      <c r="R201" t="s">
        <v>222</v>
      </c>
      <c r="S201" t="s">
        <v>124</v>
      </c>
      <c r="T201" t="s">
        <v>218</v>
      </c>
      <c r="U201" t="s">
        <v>123</v>
      </c>
      <c r="V201" t="s">
        <v>2622</v>
      </c>
      <c r="X201" s="51" t="str">
        <f t="shared" si="6"/>
        <v>3</v>
      </c>
      <c r="Y201" s="51" t="str">
        <f>IF(T201="","",IF(T201&lt;&gt;'Tabelas auxiliares'!$B$236,"FOLHA DE PESSOAL",IF(X201='Tabelas auxiliares'!$A$237,"CUSTEIO",IF(X201='Tabelas auxiliares'!$A$236,"INVESTIMENTO","ERRO - VERIFICAR"))))</f>
        <v>CUSTEIO</v>
      </c>
      <c r="Z201" s="64">
        <f t="shared" si="7"/>
        <v>1250</v>
      </c>
      <c r="AC201" s="44">
        <v>1250</v>
      </c>
    </row>
    <row r="202" spans="1:29" x14ac:dyDescent="0.25">
      <c r="A202" t="s">
        <v>2319</v>
      </c>
      <c r="B202" t="s">
        <v>2265</v>
      </c>
      <c r="C202" t="s">
        <v>2322</v>
      </c>
      <c r="D202" t="s">
        <v>79</v>
      </c>
      <c r="E202" t="s">
        <v>118</v>
      </c>
      <c r="F202" s="51" t="str">
        <f>IFERROR(VLOOKUP(D202,'Tabelas auxiliares'!$A$3:$B$61,2,FALSE),"")</f>
        <v>NTI - SUPRIMENTO DE INFORMÁTICA * D.U.C</v>
      </c>
      <c r="G202" s="51" t="str">
        <f>IFERROR(VLOOKUP($B202,'Tabelas auxiliares'!$A$65:$C$102,2,FALSE),"")</f>
        <v>Materiais de consumo e serviços não acadêmicos</v>
      </c>
      <c r="H202" s="51" t="str">
        <f>IFERROR(VLOOKUP($B202,'Tabelas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02" t="s">
        <v>2803</v>
      </c>
      <c r="J202" t="s">
        <v>159</v>
      </c>
      <c r="K202" t="s">
        <v>2806</v>
      </c>
      <c r="L202" t="s">
        <v>1771</v>
      </c>
      <c r="M202" t="s">
        <v>2807</v>
      </c>
      <c r="N202" t="s">
        <v>223</v>
      </c>
      <c r="O202" t="s">
        <v>224</v>
      </c>
      <c r="P202" t="s">
        <v>225</v>
      </c>
      <c r="Q202" t="s">
        <v>226</v>
      </c>
      <c r="R202" t="s">
        <v>222</v>
      </c>
      <c r="S202" t="s">
        <v>124</v>
      </c>
      <c r="T202" t="s">
        <v>218</v>
      </c>
      <c r="U202" t="s">
        <v>123</v>
      </c>
      <c r="V202" t="s">
        <v>2698</v>
      </c>
      <c r="X202" s="51" t="str">
        <f t="shared" si="6"/>
        <v>3</v>
      </c>
      <c r="Y202" s="51" t="str">
        <f>IF(T202="","",IF(T202&lt;&gt;'Tabelas auxiliares'!$B$236,"FOLHA DE PESSOAL",IF(X202='Tabelas auxiliares'!$A$237,"CUSTEIO",IF(X202='Tabelas auxiliares'!$A$236,"INVESTIMENTO","ERRO - VERIFICAR"))))</f>
        <v>CUSTEIO</v>
      </c>
      <c r="Z202" s="64">
        <f t="shared" si="7"/>
        <v>47862</v>
      </c>
      <c r="AA202" s="44">
        <v>47862</v>
      </c>
    </row>
    <row r="203" spans="1:29" x14ac:dyDescent="0.25">
      <c r="A203" t="s">
        <v>2319</v>
      </c>
      <c r="B203" t="s">
        <v>2265</v>
      </c>
      <c r="C203" t="s">
        <v>2322</v>
      </c>
      <c r="D203" t="s">
        <v>88</v>
      </c>
      <c r="E203" t="s">
        <v>118</v>
      </c>
      <c r="F203" s="51" t="str">
        <f>IFERROR(VLOOKUP(D203,'Tabelas auxiliares'!$A$3:$B$61,2,FALSE),"")</f>
        <v>SUGEPE - SUPERINTENDÊNCIA DE GESTÃO DE PESSOAS</v>
      </c>
      <c r="G203" s="51" t="str">
        <f>IFERROR(VLOOKUP($B203,'Tabelas auxiliares'!$A$65:$C$102,2,FALSE),"")</f>
        <v>Materiais de consumo e serviços não acadêmicos</v>
      </c>
      <c r="H203" s="51" t="str">
        <f>IFERROR(VLOOKUP($B203,'Tabelas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03" t="s">
        <v>263</v>
      </c>
      <c r="J203" t="s">
        <v>411</v>
      </c>
      <c r="K203" t="s">
        <v>412</v>
      </c>
      <c r="L203" t="s">
        <v>413</v>
      </c>
      <c r="M203" t="s">
        <v>414</v>
      </c>
      <c r="N203" t="s">
        <v>223</v>
      </c>
      <c r="O203" t="s">
        <v>224</v>
      </c>
      <c r="P203" t="s">
        <v>225</v>
      </c>
      <c r="Q203" t="s">
        <v>226</v>
      </c>
      <c r="R203" t="s">
        <v>222</v>
      </c>
      <c r="S203" t="s">
        <v>124</v>
      </c>
      <c r="T203" t="s">
        <v>218</v>
      </c>
      <c r="U203" t="s">
        <v>123</v>
      </c>
      <c r="V203" t="s">
        <v>2623</v>
      </c>
      <c r="X203" s="51" t="str">
        <f t="shared" si="6"/>
        <v>3</v>
      </c>
      <c r="Y203" s="51" t="str">
        <f>IF(T203="","",IF(T203&lt;&gt;'Tabelas auxiliares'!$B$236,"FOLHA DE PESSOAL",IF(X203='Tabelas auxiliares'!$A$237,"CUSTEIO",IF(X203='Tabelas auxiliares'!$A$236,"INVESTIMENTO","ERRO - VERIFICAR"))))</f>
        <v>CUSTEIO</v>
      </c>
      <c r="Z203" s="64">
        <f t="shared" si="7"/>
        <v>20962</v>
      </c>
      <c r="AA203" s="44">
        <v>20962</v>
      </c>
    </row>
    <row r="204" spans="1:29" x14ac:dyDescent="0.25">
      <c r="A204" t="s">
        <v>2319</v>
      </c>
      <c r="B204" t="s">
        <v>2265</v>
      </c>
      <c r="C204" t="s">
        <v>2322</v>
      </c>
      <c r="D204" t="s">
        <v>88</v>
      </c>
      <c r="E204" t="s">
        <v>118</v>
      </c>
      <c r="F204" s="51" t="str">
        <f>IFERROR(VLOOKUP(D204,'Tabelas auxiliares'!$A$3:$B$61,2,FALSE),"")</f>
        <v>SUGEPE - SUPERINTENDÊNCIA DE GESTÃO DE PESSOAS</v>
      </c>
      <c r="G204" s="51" t="str">
        <f>IFERROR(VLOOKUP($B204,'Tabelas auxiliares'!$A$65:$C$102,2,FALSE),"")</f>
        <v>Materiais de consumo e serviços não acadêmicos</v>
      </c>
      <c r="H204" s="51" t="str">
        <f>IFERROR(VLOOKUP($B204,'Tabelas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04" t="s">
        <v>263</v>
      </c>
      <c r="J204" t="s">
        <v>411</v>
      </c>
      <c r="K204" t="s">
        <v>415</v>
      </c>
      <c r="L204" t="s">
        <v>413</v>
      </c>
      <c r="M204" t="s">
        <v>416</v>
      </c>
      <c r="N204" t="s">
        <v>223</v>
      </c>
      <c r="O204" t="s">
        <v>224</v>
      </c>
      <c r="P204" t="s">
        <v>225</v>
      </c>
      <c r="Q204" t="s">
        <v>226</v>
      </c>
      <c r="R204" t="s">
        <v>222</v>
      </c>
      <c r="S204" t="s">
        <v>124</v>
      </c>
      <c r="T204" t="s">
        <v>218</v>
      </c>
      <c r="U204" t="s">
        <v>123</v>
      </c>
      <c r="V204" t="s">
        <v>2624</v>
      </c>
      <c r="X204" s="51" t="str">
        <f t="shared" si="6"/>
        <v>3</v>
      </c>
      <c r="Y204" s="51" t="str">
        <f>IF(T204="","",IF(T204&lt;&gt;'Tabelas auxiliares'!$B$236,"FOLHA DE PESSOAL",IF(X204='Tabelas auxiliares'!$A$237,"CUSTEIO",IF(X204='Tabelas auxiliares'!$A$236,"INVESTIMENTO","ERRO - VERIFICAR"))))</f>
        <v>CUSTEIO</v>
      </c>
      <c r="Z204" s="64">
        <f t="shared" si="7"/>
        <v>5119.2</v>
      </c>
      <c r="AA204" s="44">
        <v>5119.2</v>
      </c>
    </row>
    <row r="205" spans="1:29" x14ac:dyDescent="0.25">
      <c r="A205" t="s">
        <v>2319</v>
      </c>
      <c r="B205" t="s">
        <v>2265</v>
      </c>
      <c r="C205" t="s">
        <v>2322</v>
      </c>
      <c r="D205" t="s">
        <v>88</v>
      </c>
      <c r="E205" t="s">
        <v>118</v>
      </c>
      <c r="F205" s="51" t="str">
        <f>IFERROR(VLOOKUP(D205,'Tabelas auxiliares'!$A$3:$B$61,2,FALSE),"")</f>
        <v>SUGEPE - SUPERINTENDÊNCIA DE GESTÃO DE PESSOAS</v>
      </c>
      <c r="G205" s="51" t="str">
        <f>IFERROR(VLOOKUP($B205,'Tabelas auxiliares'!$A$65:$C$102,2,FALSE),"")</f>
        <v>Materiais de consumo e serviços não acadêmicos</v>
      </c>
      <c r="H205" s="51" t="str">
        <f>IFERROR(VLOOKUP($B205,'Tabelas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05" t="s">
        <v>2775</v>
      </c>
      <c r="J205" t="s">
        <v>2779</v>
      </c>
      <c r="K205" t="s">
        <v>2780</v>
      </c>
      <c r="L205" t="s">
        <v>240</v>
      </c>
      <c r="M205" t="s">
        <v>2781</v>
      </c>
      <c r="N205" t="s">
        <v>223</v>
      </c>
      <c r="O205" t="s">
        <v>224</v>
      </c>
      <c r="P205" t="s">
        <v>225</v>
      </c>
      <c r="Q205" t="s">
        <v>226</v>
      </c>
      <c r="R205" t="s">
        <v>222</v>
      </c>
      <c r="S205" t="s">
        <v>124</v>
      </c>
      <c r="T205" t="s">
        <v>218</v>
      </c>
      <c r="U205" t="s">
        <v>123</v>
      </c>
      <c r="V205" t="s">
        <v>2557</v>
      </c>
      <c r="X205" s="51" t="str">
        <f t="shared" si="6"/>
        <v>3</v>
      </c>
      <c r="Y205" s="51" t="str">
        <f>IF(T205="","",IF(T205&lt;&gt;'Tabelas auxiliares'!$B$236,"FOLHA DE PESSOAL",IF(X205='Tabelas auxiliares'!$A$237,"CUSTEIO",IF(X205='Tabelas auxiliares'!$A$236,"INVESTIMENTO","ERRO - VERIFICAR"))))</f>
        <v>CUSTEIO</v>
      </c>
      <c r="Z205" s="64">
        <f t="shared" si="7"/>
        <v>1760</v>
      </c>
      <c r="AC205" s="44">
        <v>1760</v>
      </c>
    </row>
    <row r="206" spans="1:29" x14ac:dyDescent="0.25">
      <c r="A206" t="s">
        <v>2319</v>
      </c>
      <c r="B206" t="s">
        <v>2268</v>
      </c>
      <c r="C206" t="s">
        <v>2322</v>
      </c>
      <c r="D206" t="s">
        <v>35</v>
      </c>
      <c r="E206" t="s">
        <v>118</v>
      </c>
      <c r="F206" s="51" t="str">
        <f>IFERROR(VLOOKUP(D206,'Tabelas auxiliares'!$A$3:$B$61,2,FALSE),"")</f>
        <v>PU - PREFEITURA UNIVERSITÁRIA</v>
      </c>
      <c r="G206" s="51" t="str">
        <f>IFERROR(VLOOKUP($B206,'Tabelas auxiliares'!$A$65:$C$102,2,FALSE),"")</f>
        <v>Manutenção</v>
      </c>
      <c r="H206" s="51" t="str">
        <f>IFERROR(VLOOKUP($B206,'Tabelas auxiliares'!$A$65:$C$102,3,FALSE),"")</f>
        <v>ALMOXARIFADO / AR CONDICIONADO / COMBATE INCÊNDIO / CORTINAS / ELEVADORES / GERADORES DE ENERGIA / HIDRÁULICA / IMÓVEIS / INSTALAÇÕES ELÉTRICAS  / JARDINAGEM / MANUTENÇÃO PREDIAL / DESINSETIZAÇÃO / CHAVEIRO / INVENTÁRIO PATRIMONIAL</v>
      </c>
      <c r="I206" t="s">
        <v>161</v>
      </c>
      <c r="J206" t="s">
        <v>417</v>
      </c>
      <c r="K206" t="s">
        <v>418</v>
      </c>
      <c r="L206" t="s">
        <v>419</v>
      </c>
      <c r="M206" t="s">
        <v>420</v>
      </c>
      <c r="N206" t="s">
        <v>223</v>
      </c>
      <c r="O206" t="s">
        <v>224</v>
      </c>
      <c r="P206" t="s">
        <v>225</v>
      </c>
      <c r="Q206" t="s">
        <v>226</v>
      </c>
      <c r="R206" t="s">
        <v>222</v>
      </c>
      <c r="S206" t="s">
        <v>124</v>
      </c>
      <c r="T206" t="s">
        <v>218</v>
      </c>
      <c r="U206" t="s">
        <v>123</v>
      </c>
      <c r="V206" t="s">
        <v>2625</v>
      </c>
      <c r="X206" s="51" t="str">
        <f t="shared" si="6"/>
        <v>3</v>
      </c>
      <c r="Y206" s="51" t="str">
        <f>IF(T206="","",IF(T206&lt;&gt;'Tabelas auxiliares'!$B$236,"FOLHA DE PESSOAL",IF(X206='Tabelas auxiliares'!$A$237,"CUSTEIO",IF(X206='Tabelas auxiliares'!$A$236,"INVESTIMENTO","ERRO - VERIFICAR"))))</f>
        <v>CUSTEIO</v>
      </c>
      <c r="Z206" s="64">
        <f t="shared" si="7"/>
        <v>648333.34</v>
      </c>
      <c r="AA206" s="44">
        <v>648333.34</v>
      </c>
    </row>
    <row r="207" spans="1:29" x14ac:dyDescent="0.25">
      <c r="A207" t="s">
        <v>2319</v>
      </c>
      <c r="B207" t="s">
        <v>2268</v>
      </c>
      <c r="C207" t="s">
        <v>2322</v>
      </c>
      <c r="D207" t="s">
        <v>35</v>
      </c>
      <c r="E207" t="s">
        <v>118</v>
      </c>
      <c r="F207" s="51" t="str">
        <f>IFERROR(VLOOKUP(D207,'Tabelas auxiliares'!$A$3:$B$61,2,FALSE),"")</f>
        <v>PU - PREFEITURA UNIVERSITÁRIA</v>
      </c>
      <c r="G207" s="51" t="str">
        <f>IFERROR(VLOOKUP($B207,'Tabelas auxiliares'!$A$65:$C$102,2,FALSE),"")</f>
        <v>Manutenção</v>
      </c>
      <c r="H207" s="51" t="str">
        <f>IFERROR(VLOOKUP($B207,'Tabelas auxiliares'!$A$65:$C$102,3,FALSE),"")</f>
        <v>ALMOXARIFADO / AR CONDICIONADO / COMBATE INCÊNDIO / CORTINAS / ELEVADORES / GERADORES DE ENERGIA / HIDRÁULICA / IMÓVEIS / INSTALAÇÕES ELÉTRICAS  / JARDINAGEM / MANUTENÇÃO PREDIAL / DESINSETIZAÇÃO / CHAVEIRO / INVENTÁRIO PATRIMONIAL</v>
      </c>
      <c r="I207" t="s">
        <v>119</v>
      </c>
      <c r="J207" t="s">
        <v>421</v>
      </c>
      <c r="K207" t="s">
        <v>422</v>
      </c>
      <c r="L207" t="s">
        <v>423</v>
      </c>
      <c r="M207" t="s">
        <v>424</v>
      </c>
      <c r="N207" t="s">
        <v>223</v>
      </c>
      <c r="O207" t="s">
        <v>224</v>
      </c>
      <c r="P207" t="s">
        <v>225</v>
      </c>
      <c r="Q207" t="s">
        <v>226</v>
      </c>
      <c r="R207" t="s">
        <v>222</v>
      </c>
      <c r="S207" t="s">
        <v>124</v>
      </c>
      <c r="T207" t="s">
        <v>218</v>
      </c>
      <c r="U207" t="s">
        <v>123</v>
      </c>
      <c r="V207" t="s">
        <v>2626</v>
      </c>
      <c r="X207" s="51" t="str">
        <f t="shared" si="6"/>
        <v>3</v>
      </c>
      <c r="Y207" s="51" t="str">
        <f>IF(T207="","",IF(T207&lt;&gt;'Tabelas auxiliares'!$B$236,"FOLHA DE PESSOAL",IF(X207='Tabelas auxiliares'!$A$237,"CUSTEIO",IF(X207='Tabelas auxiliares'!$A$236,"INVESTIMENTO","ERRO - VERIFICAR"))))</f>
        <v>CUSTEIO</v>
      </c>
      <c r="Z207" s="64">
        <f t="shared" si="7"/>
        <v>1976.4</v>
      </c>
      <c r="AA207" s="44">
        <v>1976.4</v>
      </c>
    </row>
    <row r="208" spans="1:29" x14ac:dyDescent="0.25">
      <c r="A208" t="s">
        <v>2319</v>
      </c>
      <c r="B208" t="s">
        <v>2268</v>
      </c>
      <c r="C208" t="s">
        <v>2322</v>
      </c>
      <c r="D208" t="s">
        <v>35</v>
      </c>
      <c r="E208" t="s">
        <v>118</v>
      </c>
      <c r="F208" s="51" t="str">
        <f>IFERROR(VLOOKUP(D208,'Tabelas auxiliares'!$A$3:$B$61,2,FALSE),"")</f>
        <v>PU - PREFEITURA UNIVERSITÁRIA</v>
      </c>
      <c r="G208" s="51" t="str">
        <f>IFERROR(VLOOKUP($B208,'Tabelas auxiliares'!$A$65:$C$102,2,FALSE),"")</f>
        <v>Manutenção</v>
      </c>
      <c r="H208" s="51" t="str">
        <f>IFERROR(VLOOKUP($B208,'Tabelas auxiliares'!$A$65:$C$102,3,FALSE),"")</f>
        <v>ALMOXARIFADO / AR CONDICIONADO / COMBATE INCÊNDIO / CORTINAS / ELEVADORES / GERADORES DE ENERGIA / HIDRÁULICA / IMÓVEIS / INSTALAÇÕES ELÉTRICAS  / JARDINAGEM / MANUTENÇÃO PREDIAL / DESINSETIZAÇÃO / CHAVEIRO / INVENTÁRIO PATRIMONIAL</v>
      </c>
      <c r="I208" t="s">
        <v>119</v>
      </c>
      <c r="J208" t="s">
        <v>421</v>
      </c>
      <c r="K208" t="s">
        <v>425</v>
      </c>
      <c r="L208" t="s">
        <v>423</v>
      </c>
      <c r="M208" t="s">
        <v>426</v>
      </c>
      <c r="N208" t="s">
        <v>223</v>
      </c>
      <c r="O208" t="s">
        <v>224</v>
      </c>
      <c r="P208" t="s">
        <v>225</v>
      </c>
      <c r="Q208" t="s">
        <v>226</v>
      </c>
      <c r="R208" t="s">
        <v>222</v>
      </c>
      <c r="S208" t="s">
        <v>124</v>
      </c>
      <c r="T208" t="s">
        <v>218</v>
      </c>
      <c r="U208" t="s">
        <v>123</v>
      </c>
      <c r="V208" t="s">
        <v>2626</v>
      </c>
      <c r="X208" s="51" t="str">
        <f t="shared" si="6"/>
        <v>3</v>
      </c>
      <c r="Y208" s="51" t="str">
        <f>IF(T208="","",IF(T208&lt;&gt;'Tabelas auxiliares'!$B$236,"FOLHA DE PESSOAL",IF(X208='Tabelas auxiliares'!$A$237,"CUSTEIO",IF(X208='Tabelas auxiliares'!$A$236,"INVESTIMENTO","ERRO - VERIFICAR"))))</f>
        <v>CUSTEIO</v>
      </c>
      <c r="Z208" s="64">
        <f t="shared" si="7"/>
        <v>3097.5</v>
      </c>
      <c r="AC208" s="44">
        <v>3097.5</v>
      </c>
    </row>
    <row r="209" spans="1:29" x14ac:dyDescent="0.25">
      <c r="A209" t="s">
        <v>2319</v>
      </c>
      <c r="B209" t="s">
        <v>2268</v>
      </c>
      <c r="C209" t="s">
        <v>2322</v>
      </c>
      <c r="D209" t="s">
        <v>35</v>
      </c>
      <c r="E209" t="s">
        <v>118</v>
      </c>
      <c r="F209" s="51" t="str">
        <f>IFERROR(VLOOKUP(D209,'Tabelas auxiliares'!$A$3:$B$61,2,FALSE),"")</f>
        <v>PU - PREFEITURA UNIVERSITÁRIA</v>
      </c>
      <c r="G209" s="51" t="str">
        <f>IFERROR(VLOOKUP($B209,'Tabelas auxiliares'!$A$65:$C$102,2,FALSE),"")</f>
        <v>Manutenção</v>
      </c>
      <c r="H209" s="51" t="str">
        <f>IFERROR(VLOOKUP($B209,'Tabelas auxiliares'!$A$65:$C$102,3,FALSE),"")</f>
        <v>ALMOXARIFADO / AR CONDICIONADO / COMBATE INCÊNDIO / CORTINAS / ELEVADORES / GERADORES DE ENERGIA / HIDRÁULICA / IMÓVEIS / INSTALAÇÕES ELÉTRICAS  / JARDINAGEM / MANUTENÇÃO PREDIAL / DESINSETIZAÇÃO / CHAVEIRO / INVENTÁRIO PATRIMONIAL</v>
      </c>
      <c r="I209" t="s">
        <v>119</v>
      </c>
      <c r="J209" t="s">
        <v>421</v>
      </c>
      <c r="K209" t="s">
        <v>427</v>
      </c>
      <c r="L209" t="s">
        <v>423</v>
      </c>
      <c r="M209" t="s">
        <v>428</v>
      </c>
      <c r="N209" t="s">
        <v>223</v>
      </c>
      <c r="O209" t="s">
        <v>224</v>
      </c>
      <c r="P209" t="s">
        <v>225</v>
      </c>
      <c r="Q209" t="s">
        <v>226</v>
      </c>
      <c r="R209" t="s">
        <v>222</v>
      </c>
      <c r="S209" t="s">
        <v>124</v>
      </c>
      <c r="T209" t="s">
        <v>218</v>
      </c>
      <c r="U209" t="s">
        <v>123</v>
      </c>
      <c r="V209" t="s">
        <v>2626</v>
      </c>
      <c r="X209" s="51" t="str">
        <f t="shared" si="6"/>
        <v>3</v>
      </c>
      <c r="Y209" s="51" t="str">
        <f>IF(T209="","",IF(T209&lt;&gt;'Tabelas auxiliares'!$B$236,"FOLHA DE PESSOAL",IF(X209='Tabelas auxiliares'!$A$237,"CUSTEIO",IF(X209='Tabelas auxiliares'!$A$236,"INVESTIMENTO","ERRO - VERIFICAR"))))</f>
        <v>CUSTEIO</v>
      </c>
      <c r="Z209" s="64">
        <f t="shared" si="7"/>
        <v>304</v>
      </c>
      <c r="AA209" s="44">
        <v>304</v>
      </c>
    </row>
    <row r="210" spans="1:29" x14ac:dyDescent="0.25">
      <c r="A210" t="s">
        <v>2319</v>
      </c>
      <c r="B210" t="s">
        <v>2268</v>
      </c>
      <c r="C210" t="s">
        <v>2322</v>
      </c>
      <c r="D210" t="s">
        <v>35</v>
      </c>
      <c r="E210" t="s">
        <v>118</v>
      </c>
      <c r="F210" s="51" t="str">
        <f>IFERROR(VLOOKUP(D210,'Tabelas auxiliares'!$A$3:$B$61,2,FALSE),"")</f>
        <v>PU - PREFEITURA UNIVERSITÁRIA</v>
      </c>
      <c r="G210" s="51" t="str">
        <f>IFERROR(VLOOKUP($B210,'Tabelas auxiliares'!$A$65:$C$102,2,FALSE),"")</f>
        <v>Manutenção</v>
      </c>
      <c r="H210" s="51" t="str">
        <f>IFERROR(VLOOKUP($B210,'Tabelas auxiliares'!$A$65:$C$102,3,FALSE),"")</f>
        <v>ALMOXARIFADO / AR CONDICIONADO / COMBATE INCÊNDIO / CORTINAS / ELEVADORES / GERADORES DE ENERGIA / HIDRÁULICA / IMÓVEIS / INSTALAÇÕES ELÉTRICAS  / JARDINAGEM / MANUTENÇÃO PREDIAL / DESINSETIZAÇÃO / CHAVEIRO / INVENTÁRIO PATRIMONIAL</v>
      </c>
      <c r="I210" t="s">
        <v>2114</v>
      </c>
      <c r="J210" t="s">
        <v>1570</v>
      </c>
      <c r="K210" t="s">
        <v>2144</v>
      </c>
      <c r="L210" t="s">
        <v>2145</v>
      </c>
      <c r="M210" t="s">
        <v>1573</v>
      </c>
      <c r="N210" t="s">
        <v>223</v>
      </c>
      <c r="O210" t="s">
        <v>224</v>
      </c>
      <c r="P210" t="s">
        <v>225</v>
      </c>
      <c r="Q210" t="s">
        <v>226</v>
      </c>
      <c r="R210" t="s">
        <v>222</v>
      </c>
      <c r="S210" t="s">
        <v>124</v>
      </c>
      <c r="T210" t="s">
        <v>218</v>
      </c>
      <c r="U210" t="s">
        <v>123</v>
      </c>
      <c r="V210" t="s">
        <v>2627</v>
      </c>
      <c r="X210" s="51" t="str">
        <f t="shared" si="6"/>
        <v>3</v>
      </c>
      <c r="Y210" s="51" t="str">
        <f>IF(T210="","",IF(T210&lt;&gt;'Tabelas auxiliares'!$B$236,"FOLHA DE PESSOAL",IF(X210='Tabelas auxiliares'!$A$237,"CUSTEIO",IF(X210='Tabelas auxiliares'!$A$236,"INVESTIMENTO","ERRO - VERIFICAR"))))</f>
        <v>CUSTEIO</v>
      </c>
      <c r="Z210" s="64">
        <f t="shared" si="7"/>
        <v>44552.76</v>
      </c>
      <c r="AA210" s="44">
        <v>44552.76</v>
      </c>
    </row>
    <row r="211" spans="1:29" x14ac:dyDescent="0.25">
      <c r="A211" t="s">
        <v>2319</v>
      </c>
      <c r="B211" t="s">
        <v>2268</v>
      </c>
      <c r="C211" t="s">
        <v>2322</v>
      </c>
      <c r="D211" t="s">
        <v>35</v>
      </c>
      <c r="E211" t="s">
        <v>118</v>
      </c>
      <c r="F211" s="51" t="str">
        <f>IFERROR(VLOOKUP(D211,'Tabelas auxiliares'!$A$3:$B$61,2,FALSE),"")</f>
        <v>PU - PREFEITURA UNIVERSITÁRIA</v>
      </c>
      <c r="G211" s="51" t="str">
        <f>IFERROR(VLOOKUP($B211,'Tabelas auxiliares'!$A$65:$C$102,2,FALSE),"")</f>
        <v>Manutenção</v>
      </c>
      <c r="H211" s="51" t="str">
        <f>IFERROR(VLOOKUP($B211,'Tabelas auxiliares'!$A$65:$C$102,3,FALSE),"")</f>
        <v>ALMOXARIFADO / AR CONDICIONADO / COMBATE INCÊNDIO / CORTINAS / ELEVADORES / GERADORES DE ENERGIA / HIDRÁULICA / IMÓVEIS / INSTALAÇÕES ELÉTRICAS  / JARDINAGEM / MANUTENÇÃO PREDIAL / DESINSETIZAÇÃO / CHAVEIRO / INVENTÁRIO PATRIMONIAL</v>
      </c>
      <c r="I211" t="s">
        <v>2096</v>
      </c>
      <c r="J211" t="s">
        <v>162</v>
      </c>
      <c r="K211" t="s">
        <v>2146</v>
      </c>
      <c r="L211" t="s">
        <v>163</v>
      </c>
      <c r="M211" t="s">
        <v>1569</v>
      </c>
      <c r="N211" t="s">
        <v>223</v>
      </c>
      <c r="O211" t="s">
        <v>224</v>
      </c>
      <c r="P211" t="s">
        <v>225</v>
      </c>
      <c r="Q211" t="s">
        <v>226</v>
      </c>
      <c r="R211" t="s">
        <v>222</v>
      </c>
      <c r="S211" t="s">
        <v>124</v>
      </c>
      <c r="T211" t="s">
        <v>218</v>
      </c>
      <c r="U211" t="s">
        <v>123</v>
      </c>
      <c r="V211" t="s">
        <v>2628</v>
      </c>
      <c r="X211" s="51" t="str">
        <f t="shared" si="6"/>
        <v>3</v>
      </c>
      <c r="Y211" s="51" t="str">
        <f>IF(T211="","",IF(T211&lt;&gt;'Tabelas auxiliares'!$B$236,"FOLHA DE PESSOAL",IF(X211='Tabelas auxiliares'!$A$237,"CUSTEIO",IF(X211='Tabelas auxiliares'!$A$236,"INVESTIMENTO","ERRO - VERIFICAR"))))</f>
        <v>CUSTEIO</v>
      </c>
      <c r="Z211" s="64">
        <f t="shared" si="7"/>
        <v>10873.78</v>
      </c>
      <c r="AA211" s="44">
        <v>10873.78</v>
      </c>
    </row>
    <row r="212" spans="1:29" x14ac:dyDescent="0.25">
      <c r="A212" t="s">
        <v>2319</v>
      </c>
      <c r="B212" t="s">
        <v>2268</v>
      </c>
      <c r="C212" t="s">
        <v>2322</v>
      </c>
      <c r="D212" t="s">
        <v>35</v>
      </c>
      <c r="E212" t="s">
        <v>118</v>
      </c>
      <c r="F212" s="51" t="str">
        <f>IFERROR(VLOOKUP(D212,'Tabelas auxiliares'!$A$3:$B$61,2,FALSE),"")</f>
        <v>PU - PREFEITURA UNIVERSITÁRIA</v>
      </c>
      <c r="G212" s="51" t="str">
        <f>IFERROR(VLOOKUP($B212,'Tabelas auxiliares'!$A$65:$C$102,2,FALSE),"")</f>
        <v>Manutenção</v>
      </c>
      <c r="H212" s="51" t="str">
        <f>IFERROR(VLOOKUP($B212,'Tabelas auxiliares'!$A$65:$C$102,3,FALSE),"")</f>
        <v>ALMOXARIFADO / AR CONDICIONADO / COMBATE INCÊNDIO / CORTINAS / ELEVADORES / GERADORES DE ENERGIA / HIDRÁULICA / IMÓVEIS / INSTALAÇÕES ELÉTRICAS  / JARDINAGEM / MANUTENÇÃO PREDIAL / DESINSETIZAÇÃO / CHAVEIRO / INVENTÁRIO PATRIMONIAL</v>
      </c>
      <c r="I212" t="s">
        <v>2423</v>
      </c>
      <c r="J212" t="s">
        <v>1538</v>
      </c>
      <c r="K212" t="s">
        <v>2485</v>
      </c>
      <c r="L212" t="s">
        <v>1540</v>
      </c>
      <c r="M212" t="s">
        <v>1536</v>
      </c>
      <c r="N212" t="s">
        <v>223</v>
      </c>
      <c r="O212" t="s">
        <v>224</v>
      </c>
      <c r="P212" t="s">
        <v>225</v>
      </c>
      <c r="Q212" t="s">
        <v>226</v>
      </c>
      <c r="R212" t="s">
        <v>222</v>
      </c>
      <c r="S212" t="s">
        <v>124</v>
      </c>
      <c r="T212" t="s">
        <v>218</v>
      </c>
      <c r="U212" t="s">
        <v>123</v>
      </c>
      <c r="V212" t="s">
        <v>2625</v>
      </c>
      <c r="X212" s="51" t="str">
        <f t="shared" si="6"/>
        <v>3</v>
      </c>
      <c r="Y212" s="51" t="str">
        <f>IF(T212="","",IF(T212&lt;&gt;'Tabelas auxiliares'!$B$236,"FOLHA DE PESSOAL",IF(X212='Tabelas auxiliares'!$A$237,"CUSTEIO",IF(X212='Tabelas auxiliares'!$A$236,"INVESTIMENTO","ERRO - VERIFICAR"))))</f>
        <v>CUSTEIO</v>
      </c>
      <c r="Z212" s="64">
        <f t="shared" si="7"/>
        <v>38101.65</v>
      </c>
      <c r="AA212" s="44">
        <v>38101.65</v>
      </c>
    </row>
    <row r="213" spans="1:29" x14ac:dyDescent="0.25">
      <c r="A213" t="s">
        <v>2319</v>
      </c>
      <c r="B213" t="s">
        <v>2275</v>
      </c>
      <c r="C213" t="s">
        <v>2322</v>
      </c>
      <c r="D213" t="s">
        <v>35</v>
      </c>
      <c r="E213" t="s">
        <v>118</v>
      </c>
      <c r="F213" s="51" t="str">
        <f>IFERROR(VLOOKUP(D213,'Tabelas auxiliares'!$A$3:$B$61,2,FALSE),"")</f>
        <v>PU - PREFEITURA UNIVERSITÁRIA</v>
      </c>
      <c r="G213" s="51" t="str">
        <f>IFERROR(VLOOKUP($B213,'Tabelas auxiliares'!$A$65:$C$102,2,FALSE),"")</f>
        <v>Recepção, portaria e zeladoria</v>
      </c>
      <c r="H213" s="51" t="str">
        <f>IFERROR(VLOOKUP($B213,'Tabelas auxiliares'!$A$65:$C$102,3,FALSE),"")</f>
        <v>PORTARIA / RECEPÇÃO / ZELADORIA</v>
      </c>
      <c r="I213" t="s">
        <v>137</v>
      </c>
      <c r="J213" t="s">
        <v>429</v>
      </c>
      <c r="K213" t="s">
        <v>430</v>
      </c>
      <c r="L213" t="s">
        <v>431</v>
      </c>
      <c r="M213" t="s">
        <v>432</v>
      </c>
      <c r="N213" t="s">
        <v>223</v>
      </c>
      <c r="O213" t="s">
        <v>224</v>
      </c>
      <c r="P213" t="s">
        <v>225</v>
      </c>
      <c r="Q213" t="s">
        <v>226</v>
      </c>
      <c r="R213" t="s">
        <v>222</v>
      </c>
      <c r="S213" t="s">
        <v>124</v>
      </c>
      <c r="T213" t="s">
        <v>218</v>
      </c>
      <c r="U213" t="s">
        <v>123</v>
      </c>
      <c r="V213" t="s">
        <v>2629</v>
      </c>
      <c r="X213" s="51" t="str">
        <f t="shared" si="6"/>
        <v>3</v>
      </c>
      <c r="Y213" s="51" t="str">
        <f>IF(T213="","",IF(T213&lt;&gt;'Tabelas auxiliares'!$B$236,"FOLHA DE PESSOAL",IF(X213='Tabelas auxiliares'!$A$237,"CUSTEIO",IF(X213='Tabelas auxiliares'!$A$236,"INVESTIMENTO","ERRO - VERIFICAR"))))</f>
        <v>CUSTEIO</v>
      </c>
      <c r="Z213" s="64">
        <f t="shared" si="7"/>
        <v>185741.96999999997</v>
      </c>
      <c r="AA213" s="44">
        <v>163954.03</v>
      </c>
      <c r="AB213" s="44">
        <v>2190.11</v>
      </c>
      <c r="AC213" s="44">
        <v>19597.830000000002</v>
      </c>
    </row>
    <row r="214" spans="1:29" x14ac:dyDescent="0.25">
      <c r="A214" t="s">
        <v>2319</v>
      </c>
      <c r="B214" t="s">
        <v>2281</v>
      </c>
      <c r="C214" t="s">
        <v>2322</v>
      </c>
      <c r="D214" t="s">
        <v>77</v>
      </c>
      <c r="E214" t="s">
        <v>118</v>
      </c>
      <c r="F214" s="51" t="str">
        <f>IFERROR(VLOOKUP(D214,'Tabelas auxiliares'!$A$3:$B$61,2,FALSE),"")</f>
        <v>NTI - NÚCLEO DE TECNOLOGIA DA INFORMAÇÃO</v>
      </c>
      <c r="G214" s="51" t="str">
        <f>IFERROR(VLOOKUP($B214,'Tabelas auxiliares'!$A$65:$C$102,2,FALSE),"")</f>
        <v>Tecnologia da informação e comunicação</v>
      </c>
      <c r="H214" s="51" t="str">
        <f>IFERROR(VLOOKUP($B214,'Tabelas auxiliares'!$A$65:$C$102,3,FALSE),"")</f>
        <v>TELEFONIA / TI</v>
      </c>
      <c r="I214" t="s">
        <v>2114</v>
      </c>
      <c r="J214" t="s">
        <v>168</v>
      </c>
      <c r="K214" t="s">
        <v>2147</v>
      </c>
      <c r="L214" t="s">
        <v>169</v>
      </c>
      <c r="M214" t="s">
        <v>2148</v>
      </c>
      <c r="N214" t="s">
        <v>223</v>
      </c>
      <c r="O214" t="s">
        <v>224</v>
      </c>
      <c r="P214" t="s">
        <v>225</v>
      </c>
      <c r="Q214" t="s">
        <v>226</v>
      </c>
      <c r="R214" t="s">
        <v>222</v>
      </c>
      <c r="S214" t="s">
        <v>124</v>
      </c>
      <c r="T214" t="s">
        <v>218</v>
      </c>
      <c r="U214" t="s">
        <v>123</v>
      </c>
      <c r="V214" t="s">
        <v>2630</v>
      </c>
      <c r="X214" s="51" t="str">
        <f t="shared" si="6"/>
        <v>3</v>
      </c>
      <c r="Y214" s="51" t="str">
        <f>IF(T214="","",IF(T214&lt;&gt;'Tabelas auxiliares'!$B$236,"FOLHA DE PESSOAL",IF(X214='Tabelas auxiliares'!$A$237,"CUSTEIO",IF(X214='Tabelas auxiliares'!$A$236,"INVESTIMENTO","ERRO - VERIFICAR"))))</f>
        <v>CUSTEIO</v>
      </c>
      <c r="Z214" s="64">
        <f t="shared" si="7"/>
        <v>166610</v>
      </c>
      <c r="AA214" s="44">
        <v>166610</v>
      </c>
    </row>
    <row r="215" spans="1:29" x14ac:dyDescent="0.25">
      <c r="A215" t="s">
        <v>2319</v>
      </c>
      <c r="B215" t="s">
        <v>2281</v>
      </c>
      <c r="C215" t="s">
        <v>2322</v>
      </c>
      <c r="D215" t="s">
        <v>77</v>
      </c>
      <c r="E215" t="s">
        <v>118</v>
      </c>
      <c r="F215" s="51" t="str">
        <f>IFERROR(VLOOKUP(D215,'Tabelas auxiliares'!$A$3:$B$61,2,FALSE),"")</f>
        <v>NTI - NÚCLEO DE TECNOLOGIA DA INFORMAÇÃO</v>
      </c>
      <c r="G215" s="51" t="str">
        <f>IFERROR(VLOOKUP($B215,'Tabelas auxiliares'!$A$65:$C$102,2,FALSE),"")</f>
        <v>Tecnologia da informação e comunicação</v>
      </c>
      <c r="H215" s="51" t="str">
        <f>IFERROR(VLOOKUP($B215,'Tabelas auxiliares'!$A$65:$C$102,3,FALSE),"")</f>
        <v>TELEFONIA / TI</v>
      </c>
      <c r="I215" t="s">
        <v>2423</v>
      </c>
      <c r="J215" t="s">
        <v>1747</v>
      </c>
      <c r="K215" t="s">
        <v>2488</v>
      </c>
      <c r="L215" t="s">
        <v>1749</v>
      </c>
      <c r="M215" t="s">
        <v>1750</v>
      </c>
      <c r="N215" t="s">
        <v>223</v>
      </c>
      <c r="O215" t="s">
        <v>224</v>
      </c>
      <c r="P215" t="s">
        <v>225</v>
      </c>
      <c r="Q215" t="s">
        <v>226</v>
      </c>
      <c r="R215" t="s">
        <v>222</v>
      </c>
      <c r="S215" t="s">
        <v>124</v>
      </c>
      <c r="T215" t="s">
        <v>218</v>
      </c>
      <c r="U215" t="s">
        <v>123</v>
      </c>
      <c r="V215" t="s">
        <v>2631</v>
      </c>
      <c r="X215" s="51" t="str">
        <f t="shared" si="6"/>
        <v>3</v>
      </c>
      <c r="Y215" s="51" t="str">
        <f>IF(T215="","",IF(T215&lt;&gt;'Tabelas auxiliares'!$B$236,"FOLHA DE PESSOAL",IF(X215='Tabelas auxiliares'!$A$237,"CUSTEIO",IF(X215='Tabelas auxiliares'!$A$236,"INVESTIMENTO","ERRO - VERIFICAR"))))</f>
        <v>CUSTEIO</v>
      </c>
      <c r="Z215" s="64">
        <f t="shared" si="7"/>
        <v>77616</v>
      </c>
      <c r="AA215" s="44">
        <v>77616</v>
      </c>
    </row>
    <row r="216" spans="1:29" x14ac:dyDescent="0.25">
      <c r="A216" t="s">
        <v>2319</v>
      </c>
      <c r="B216" t="s">
        <v>2281</v>
      </c>
      <c r="C216" t="s">
        <v>2322</v>
      </c>
      <c r="D216" t="s">
        <v>77</v>
      </c>
      <c r="E216" t="s">
        <v>118</v>
      </c>
      <c r="F216" s="51" t="str">
        <f>IFERROR(VLOOKUP(D216,'Tabelas auxiliares'!$A$3:$B$61,2,FALSE),"")</f>
        <v>NTI - NÚCLEO DE TECNOLOGIA DA INFORMAÇÃO</v>
      </c>
      <c r="G216" s="51" t="str">
        <f>IFERROR(VLOOKUP($B216,'Tabelas auxiliares'!$A$65:$C$102,2,FALSE),"")</f>
        <v>Tecnologia da informação e comunicação</v>
      </c>
      <c r="H216" s="51" t="str">
        <f>IFERROR(VLOOKUP($B216,'Tabelas auxiliares'!$A$65:$C$102,3,FALSE),"")</f>
        <v>TELEFONIA / TI</v>
      </c>
      <c r="I216" t="s">
        <v>2834</v>
      </c>
      <c r="J216" t="s">
        <v>171</v>
      </c>
      <c r="K216" t="s">
        <v>2882</v>
      </c>
      <c r="L216" t="s">
        <v>172</v>
      </c>
      <c r="M216" t="s">
        <v>1702</v>
      </c>
      <c r="N216" t="s">
        <v>223</v>
      </c>
      <c r="O216" t="s">
        <v>224</v>
      </c>
      <c r="P216" t="s">
        <v>225</v>
      </c>
      <c r="Q216" t="s">
        <v>226</v>
      </c>
      <c r="R216" t="s">
        <v>222</v>
      </c>
      <c r="S216" t="s">
        <v>124</v>
      </c>
      <c r="T216" t="s">
        <v>218</v>
      </c>
      <c r="U216" t="s">
        <v>123</v>
      </c>
      <c r="V216" t="s">
        <v>2702</v>
      </c>
      <c r="X216" s="51" t="str">
        <f t="shared" si="6"/>
        <v>3</v>
      </c>
      <c r="Y216" s="51" t="str">
        <f>IF(T216="","",IF(T216&lt;&gt;'Tabelas auxiliares'!$B$236,"FOLHA DE PESSOAL",IF(X216='Tabelas auxiliares'!$A$237,"CUSTEIO",IF(X216='Tabelas auxiliares'!$A$236,"INVESTIMENTO","ERRO - VERIFICAR"))))</f>
        <v>CUSTEIO</v>
      </c>
      <c r="Z216" s="64">
        <f t="shared" si="7"/>
        <v>396</v>
      </c>
      <c r="AA216" s="44">
        <v>363</v>
      </c>
      <c r="AC216" s="44">
        <v>33</v>
      </c>
    </row>
    <row r="217" spans="1:29" x14ac:dyDescent="0.25">
      <c r="A217" t="s">
        <v>2319</v>
      </c>
      <c r="B217" t="s">
        <v>2281</v>
      </c>
      <c r="C217" t="s">
        <v>2322</v>
      </c>
      <c r="D217" t="s">
        <v>77</v>
      </c>
      <c r="E217" t="s">
        <v>118</v>
      </c>
      <c r="F217" s="51" t="str">
        <f>IFERROR(VLOOKUP(D217,'Tabelas auxiliares'!$A$3:$B$61,2,FALSE),"")</f>
        <v>NTI - NÚCLEO DE TECNOLOGIA DA INFORMAÇÃO</v>
      </c>
      <c r="G217" s="51" t="str">
        <f>IFERROR(VLOOKUP($B217,'Tabelas auxiliares'!$A$65:$C$102,2,FALSE),"")</f>
        <v>Tecnologia da informação e comunicação</v>
      </c>
      <c r="H217" s="51" t="str">
        <f>IFERROR(VLOOKUP($B217,'Tabelas auxiliares'!$A$65:$C$102,3,FALSE),"")</f>
        <v>TELEFONIA / TI</v>
      </c>
      <c r="I217" t="s">
        <v>2834</v>
      </c>
      <c r="J217" t="s">
        <v>171</v>
      </c>
      <c r="K217" t="s">
        <v>2883</v>
      </c>
      <c r="L217" t="s">
        <v>172</v>
      </c>
      <c r="M217" t="s">
        <v>1702</v>
      </c>
      <c r="N217" t="s">
        <v>223</v>
      </c>
      <c r="O217" t="s">
        <v>224</v>
      </c>
      <c r="P217" t="s">
        <v>225</v>
      </c>
      <c r="Q217" t="s">
        <v>226</v>
      </c>
      <c r="R217" t="s">
        <v>222</v>
      </c>
      <c r="S217" t="s">
        <v>124</v>
      </c>
      <c r="T217" t="s">
        <v>218</v>
      </c>
      <c r="U217" t="s">
        <v>123</v>
      </c>
      <c r="V217" t="s">
        <v>2700</v>
      </c>
      <c r="X217" s="51" t="str">
        <f t="shared" si="6"/>
        <v>3</v>
      </c>
      <c r="Y217" s="51" t="str">
        <f>IF(T217="","",IF(T217&lt;&gt;'Tabelas auxiliares'!$B$236,"FOLHA DE PESSOAL",IF(X217='Tabelas auxiliares'!$A$237,"CUSTEIO",IF(X217='Tabelas auxiliares'!$A$236,"INVESTIMENTO","ERRO - VERIFICAR"))))</f>
        <v>CUSTEIO</v>
      </c>
      <c r="Z217" s="64">
        <f t="shared" si="7"/>
        <v>36861.71</v>
      </c>
      <c r="AA217" s="44">
        <v>33856.58</v>
      </c>
      <c r="AC217" s="44">
        <v>3005.13</v>
      </c>
    </row>
    <row r="218" spans="1:29" x14ac:dyDescent="0.25">
      <c r="A218" t="s">
        <v>2319</v>
      </c>
      <c r="B218" t="s">
        <v>2284</v>
      </c>
      <c r="C218" t="s">
        <v>2322</v>
      </c>
      <c r="D218" t="s">
        <v>61</v>
      </c>
      <c r="E218" t="s">
        <v>118</v>
      </c>
      <c r="F218" s="51" t="str">
        <f>IFERROR(VLOOKUP(D218,'Tabelas auxiliares'!$A$3:$B$61,2,FALSE),"")</f>
        <v>PROAD - PRÓ-REITORIA DE ADMINISTRAÇÃO</v>
      </c>
      <c r="G218" s="51" t="str">
        <f>IFERROR(VLOOKUP($B218,'Tabelas auxiliares'!$A$65:$C$102,2,FALSE),"")</f>
        <v>Obrigações tributárias e serviços financeiros</v>
      </c>
      <c r="H218" s="51" t="str">
        <f>IFERROR(VLOOKUP($B218,'Tabelas auxiliares'!$A$65:$C$102,3,FALSE),"")</f>
        <v xml:space="preserve">OBRIGAÇÕES TRIBUTÁRIAS / SEGURO COLETIVO PARA ALUNOS / SEGURO ESTAGIÁRIOS / SEGURO CARROS OFICIAIS / SEGURO PREDIAL / IMPORTAÇÃO (TAXAS/SEGURO) </v>
      </c>
      <c r="I218" t="s">
        <v>2423</v>
      </c>
      <c r="J218" t="s">
        <v>1797</v>
      </c>
      <c r="K218" t="s">
        <v>2490</v>
      </c>
      <c r="L218" t="s">
        <v>1799</v>
      </c>
      <c r="M218" t="s">
        <v>1800</v>
      </c>
      <c r="N218" t="s">
        <v>223</v>
      </c>
      <c r="O218" t="s">
        <v>224</v>
      </c>
      <c r="P218" t="s">
        <v>225</v>
      </c>
      <c r="Q218" t="s">
        <v>226</v>
      </c>
      <c r="R218" t="s">
        <v>222</v>
      </c>
      <c r="S218" t="s">
        <v>124</v>
      </c>
      <c r="T218" t="s">
        <v>218</v>
      </c>
      <c r="U218" t="s">
        <v>123</v>
      </c>
      <c r="V218" t="s">
        <v>2632</v>
      </c>
      <c r="X218" s="51" t="str">
        <f t="shared" si="6"/>
        <v>3</v>
      </c>
      <c r="Y218" s="51" t="str">
        <f>IF(T218="","",IF(T218&lt;&gt;'Tabelas auxiliares'!$B$236,"FOLHA DE PESSOAL",IF(X218='Tabelas auxiliares'!$A$237,"CUSTEIO",IF(X218='Tabelas auxiliares'!$A$236,"INVESTIMENTO","ERRO - VERIFICAR"))))</f>
        <v>CUSTEIO</v>
      </c>
      <c r="Z218" s="64">
        <f t="shared" si="7"/>
        <v>4638.8999999999996</v>
      </c>
      <c r="AA218" s="44">
        <v>4638.8999999999996</v>
      </c>
    </row>
    <row r="219" spans="1:29" x14ac:dyDescent="0.25">
      <c r="A219" t="s">
        <v>2319</v>
      </c>
      <c r="B219" t="s">
        <v>2284</v>
      </c>
      <c r="C219" t="s">
        <v>2322</v>
      </c>
      <c r="D219" t="s">
        <v>61</v>
      </c>
      <c r="E219" t="s">
        <v>118</v>
      </c>
      <c r="F219" s="51" t="str">
        <f>IFERROR(VLOOKUP(D219,'Tabelas auxiliares'!$A$3:$B$61,2,FALSE),"")</f>
        <v>PROAD - PRÓ-REITORIA DE ADMINISTRAÇÃO</v>
      </c>
      <c r="G219" s="51" t="str">
        <f>IFERROR(VLOOKUP($B219,'Tabelas auxiliares'!$A$65:$C$102,2,FALSE),"")</f>
        <v>Obrigações tributárias e serviços financeiros</v>
      </c>
      <c r="H219" s="51" t="str">
        <f>IFERROR(VLOOKUP($B219,'Tabelas auxiliares'!$A$65:$C$102,3,FALSE),"")</f>
        <v xml:space="preserve">OBRIGAÇÕES TRIBUTÁRIAS / SEGURO COLETIVO PARA ALUNOS / SEGURO ESTAGIÁRIOS / SEGURO CARROS OFICIAIS / SEGURO PREDIAL / IMPORTAÇÃO (TAXAS/SEGURO) </v>
      </c>
      <c r="I219" t="s">
        <v>2775</v>
      </c>
      <c r="J219" t="s">
        <v>1593</v>
      </c>
      <c r="K219" t="s">
        <v>2782</v>
      </c>
      <c r="L219" t="s">
        <v>1595</v>
      </c>
      <c r="M219" t="s">
        <v>2783</v>
      </c>
      <c r="N219" t="s">
        <v>223</v>
      </c>
      <c r="O219" t="s">
        <v>224</v>
      </c>
      <c r="P219" t="s">
        <v>225</v>
      </c>
      <c r="Q219" t="s">
        <v>226</v>
      </c>
      <c r="R219" t="s">
        <v>222</v>
      </c>
      <c r="S219" t="s">
        <v>124</v>
      </c>
      <c r="T219" t="s">
        <v>218</v>
      </c>
      <c r="U219" t="s">
        <v>123</v>
      </c>
      <c r="V219" t="s">
        <v>2784</v>
      </c>
      <c r="X219" s="51" t="str">
        <f t="shared" si="6"/>
        <v>3</v>
      </c>
      <c r="Y219" s="51" t="str">
        <f>IF(T219="","",IF(T219&lt;&gt;'Tabelas auxiliares'!$B$236,"FOLHA DE PESSOAL",IF(X219='Tabelas auxiliares'!$A$237,"CUSTEIO",IF(X219='Tabelas auxiliares'!$A$236,"INVESTIMENTO","ERRO - VERIFICAR"))))</f>
        <v>CUSTEIO</v>
      </c>
      <c r="Z219" s="64">
        <f t="shared" si="7"/>
        <v>4166.43</v>
      </c>
      <c r="AC219" s="44">
        <v>4166.43</v>
      </c>
    </row>
    <row r="220" spans="1:29" x14ac:dyDescent="0.25">
      <c r="A220" t="s">
        <v>2319</v>
      </c>
      <c r="B220" t="s">
        <v>2284</v>
      </c>
      <c r="C220" t="s">
        <v>2322</v>
      </c>
      <c r="D220" t="s">
        <v>61</v>
      </c>
      <c r="E220" t="s">
        <v>118</v>
      </c>
      <c r="F220" s="51" t="str">
        <f>IFERROR(VLOOKUP(D220,'Tabelas auxiliares'!$A$3:$B$61,2,FALSE),"")</f>
        <v>PROAD - PRÓ-REITORIA DE ADMINISTRAÇÃO</v>
      </c>
      <c r="G220" s="51" t="str">
        <f>IFERROR(VLOOKUP($B220,'Tabelas auxiliares'!$A$65:$C$102,2,FALSE),"")</f>
        <v>Obrigações tributárias e serviços financeiros</v>
      </c>
      <c r="H220" s="51" t="str">
        <f>IFERROR(VLOOKUP($B220,'Tabelas auxiliares'!$A$65:$C$102,3,FALSE),"")</f>
        <v xml:space="preserve">OBRIGAÇÕES TRIBUTÁRIAS / SEGURO COLETIVO PARA ALUNOS / SEGURO ESTAGIÁRIOS / SEGURO CARROS OFICIAIS / SEGURO PREDIAL / IMPORTAÇÃO (TAXAS/SEGURO) </v>
      </c>
      <c r="I220" t="s">
        <v>2811</v>
      </c>
      <c r="J220" t="s">
        <v>1593</v>
      </c>
      <c r="K220" t="s">
        <v>2884</v>
      </c>
      <c r="L220" t="s">
        <v>2885</v>
      </c>
      <c r="M220" t="s">
        <v>2783</v>
      </c>
      <c r="N220" t="s">
        <v>223</v>
      </c>
      <c r="O220" t="s">
        <v>224</v>
      </c>
      <c r="P220" t="s">
        <v>225</v>
      </c>
      <c r="Q220" t="s">
        <v>226</v>
      </c>
      <c r="R220" t="s">
        <v>222</v>
      </c>
      <c r="S220" t="s">
        <v>124</v>
      </c>
      <c r="T220" t="s">
        <v>218</v>
      </c>
      <c r="U220" t="s">
        <v>123</v>
      </c>
      <c r="V220" t="s">
        <v>2784</v>
      </c>
      <c r="X220" s="51" t="str">
        <f t="shared" si="6"/>
        <v>3</v>
      </c>
      <c r="Y220" s="51" t="str">
        <f>IF(T220="","",IF(T220&lt;&gt;'Tabelas auxiliares'!$B$236,"FOLHA DE PESSOAL",IF(X220='Tabelas auxiliares'!$A$237,"CUSTEIO",IF(X220='Tabelas auxiliares'!$A$236,"INVESTIMENTO","ERRO - VERIFICAR"))))</f>
        <v>CUSTEIO</v>
      </c>
      <c r="Z220" s="64">
        <f t="shared" si="7"/>
        <v>23823.08</v>
      </c>
      <c r="AC220" s="44">
        <v>23823.08</v>
      </c>
    </row>
    <row r="221" spans="1:29" x14ac:dyDescent="0.25">
      <c r="A221" t="s">
        <v>2319</v>
      </c>
      <c r="B221" t="s">
        <v>2284</v>
      </c>
      <c r="C221" t="s">
        <v>2322</v>
      </c>
      <c r="D221" t="s">
        <v>61</v>
      </c>
      <c r="E221" t="s">
        <v>118</v>
      </c>
      <c r="F221" s="51" t="str">
        <f>IFERROR(VLOOKUP(D221,'Tabelas auxiliares'!$A$3:$B$61,2,FALSE),"")</f>
        <v>PROAD - PRÓ-REITORIA DE ADMINISTRAÇÃO</v>
      </c>
      <c r="G221" s="51" t="str">
        <f>IFERROR(VLOOKUP($B221,'Tabelas auxiliares'!$A$65:$C$102,2,FALSE),"")</f>
        <v>Obrigações tributárias e serviços financeiros</v>
      </c>
      <c r="H221" s="51" t="str">
        <f>IFERROR(VLOOKUP($B221,'Tabelas auxiliares'!$A$65:$C$102,3,FALSE),"")</f>
        <v xml:space="preserve">OBRIGAÇÕES TRIBUTÁRIAS / SEGURO COLETIVO PARA ALUNOS / SEGURO ESTAGIÁRIOS / SEGURO CARROS OFICIAIS / SEGURO PREDIAL / IMPORTAÇÃO (TAXAS/SEGURO) </v>
      </c>
      <c r="I221" t="s">
        <v>2809</v>
      </c>
      <c r="J221" t="s">
        <v>325</v>
      </c>
      <c r="K221" t="s">
        <v>2886</v>
      </c>
      <c r="L221" t="s">
        <v>2887</v>
      </c>
      <c r="M221" t="s">
        <v>250</v>
      </c>
      <c r="N221" t="s">
        <v>223</v>
      </c>
      <c r="O221" t="s">
        <v>224</v>
      </c>
      <c r="P221" t="s">
        <v>225</v>
      </c>
      <c r="Q221" t="s">
        <v>226</v>
      </c>
      <c r="R221" t="s">
        <v>222</v>
      </c>
      <c r="S221" t="s">
        <v>124</v>
      </c>
      <c r="T221" t="s">
        <v>218</v>
      </c>
      <c r="U221" t="s">
        <v>123</v>
      </c>
      <c r="V221" t="s">
        <v>2562</v>
      </c>
      <c r="X221" s="51" t="str">
        <f t="shared" si="6"/>
        <v>3</v>
      </c>
      <c r="Y221" s="51" t="str">
        <f>IF(T221="","",IF(T221&lt;&gt;'Tabelas auxiliares'!$B$236,"FOLHA DE PESSOAL",IF(X221='Tabelas auxiliares'!$A$237,"CUSTEIO",IF(X221='Tabelas auxiliares'!$A$236,"INVESTIMENTO","ERRO - VERIFICAR"))))</f>
        <v>CUSTEIO</v>
      </c>
      <c r="Z221" s="64">
        <f t="shared" si="7"/>
        <v>1057.83</v>
      </c>
      <c r="AC221" s="44">
        <v>1057.83</v>
      </c>
    </row>
    <row r="222" spans="1:29" x14ac:dyDescent="0.25">
      <c r="A222" t="s">
        <v>2319</v>
      </c>
      <c r="B222" t="s">
        <v>2284</v>
      </c>
      <c r="C222" t="s">
        <v>2322</v>
      </c>
      <c r="D222" t="s">
        <v>88</v>
      </c>
      <c r="E222" t="s">
        <v>118</v>
      </c>
      <c r="F222" s="51" t="str">
        <f>IFERROR(VLOOKUP(D222,'Tabelas auxiliares'!$A$3:$B$61,2,FALSE),"")</f>
        <v>SUGEPE - SUPERINTENDÊNCIA DE GESTÃO DE PESSOAS</v>
      </c>
      <c r="G222" s="51" t="str">
        <f>IFERROR(VLOOKUP($B222,'Tabelas auxiliares'!$A$65:$C$102,2,FALSE),"")</f>
        <v>Obrigações tributárias e serviços financeiros</v>
      </c>
      <c r="H222" s="51" t="str">
        <f>IFERROR(VLOOKUP($B222,'Tabelas auxiliares'!$A$65:$C$102,3,FALSE),"")</f>
        <v xml:space="preserve">OBRIGAÇÕES TRIBUTÁRIAS / SEGURO COLETIVO PARA ALUNOS / SEGURO ESTAGIÁRIOS / SEGURO CARROS OFICIAIS / SEGURO PREDIAL / IMPORTAÇÃO (TAXAS/SEGURO) </v>
      </c>
      <c r="I222" t="s">
        <v>2809</v>
      </c>
      <c r="J222" t="s">
        <v>141</v>
      </c>
      <c r="K222" t="s">
        <v>2888</v>
      </c>
      <c r="L222" t="s">
        <v>2889</v>
      </c>
      <c r="M222" t="s">
        <v>250</v>
      </c>
      <c r="N222" t="s">
        <v>223</v>
      </c>
      <c r="O222" t="s">
        <v>224</v>
      </c>
      <c r="P222" t="s">
        <v>225</v>
      </c>
      <c r="Q222" t="s">
        <v>226</v>
      </c>
      <c r="R222" t="s">
        <v>222</v>
      </c>
      <c r="S222" t="s">
        <v>124</v>
      </c>
      <c r="T222" t="s">
        <v>218</v>
      </c>
      <c r="U222" t="s">
        <v>123</v>
      </c>
      <c r="V222" t="s">
        <v>2562</v>
      </c>
      <c r="X222" s="51" t="str">
        <f t="shared" si="6"/>
        <v>3</v>
      </c>
      <c r="Y222" s="51" t="str">
        <f>IF(T222="","",IF(T222&lt;&gt;'Tabelas auxiliares'!$B$236,"FOLHA DE PESSOAL",IF(X222='Tabelas auxiliares'!$A$237,"CUSTEIO",IF(X222='Tabelas auxiliares'!$A$236,"INVESTIMENTO","ERRO - VERIFICAR"))))</f>
        <v>CUSTEIO</v>
      </c>
      <c r="Z222" s="64">
        <f t="shared" si="7"/>
        <v>98.42</v>
      </c>
      <c r="AC222" s="44">
        <v>98.42</v>
      </c>
    </row>
    <row r="223" spans="1:29" x14ac:dyDescent="0.25">
      <c r="A223" t="s">
        <v>2319</v>
      </c>
      <c r="B223" t="s">
        <v>2284</v>
      </c>
      <c r="C223" t="s">
        <v>2322</v>
      </c>
      <c r="D223" t="s">
        <v>88</v>
      </c>
      <c r="E223" t="s">
        <v>118</v>
      </c>
      <c r="F223" s="51" t="str">
        <f>IFERROR(VLOOKUP(D223,'Tabelas auxiliares'!$A$3:$B$61,2,FALSE),"")</f>
        <v>SUGEPE - SUPERINTENDÊNCIA DE GESTÃO DE PESSOAS</v>
      </c>
      <c r="G223" s="51" t="str">
        <f>IFERROR(VLOOKUP($B223,'Tabelas auxiliares'!$A$65:$C$102,2,FALSE),"")</f>
        <v>Obrigações tributárias e serviços financeiros</v>
      </c>
      <c r="H223" s="51" t="str">
        <f>IFERROR(VLOOKUP($B223,'Tabelas auxiliares'!$A$65:$C$102,3,FALSE),"")</f>
        <v xml:space="preserve">OBRIGAÇÕES TRIBUTÁRIAS / SEGURO COLETIVO PARA ALUNOS / SEGURO ESTAGIÁRIOS / SEGURO CARROS OFICIAIS / SEGURO PREDIAL / IMPORTAÇÃO (TAXAS/SEGURO) </v>
      </c>
      <c r="I223" t="s">
        <v>2809</v>
      </c>
      <c r="J223" t="s">
        <v>325</v>
      </c>
      <c r="K223" t="s">
        <v>2890</v>
      </c>
      <c r="L223" t="s">
        <v>2891</v>
      </c>
      <c r="M223" t="s">
        <v>250</v>
      </c>
      <c r="N223" t="s">
        <v>223</v>
      </c>
      <c r="O223" t="s">
        <v>224</v>
      </c>
      <c r="P223" t="s">
        <v>225</v>
      </c>
      <c r="Q223" t="s">
        <v>226</v>
      </c>
      <c r="R223" t="s">
        <v>222</v>
      </c>
      <c r="S223" t="s">
        <v>124</v>
      </c>
      <c r="T223" t="s">
        <v>218</v>
      </c>
      <c r="U223" t="s">
        <v>123</v>
      </c>
      <c r="V223" t="s">
        <v>2562</v>
      </c>
      <c r="X223" s="51" t="str">
        <f t="shared" si="6"/>
        <v>3</v>
      </c>
      <c r="Y223" s="51" t="str">
        <f>IF(T223="","",IF(T223&lt;&gt;'Tabelas auxiliares'!$B$236,"FOLHA DE PESSOAL",IF(X223='Tabelas auxiliares'!$A$237,"CUSTEIO",IF(X223='Tabelas auxiliares'!$A$236,"INVESTIMENTO","ERRO - VERIFICAR"))))</f>
        <v>CUSTEIO</v>
      </c>
      <c r="Z223" s="64">
        <f t="shared" si="7"/>
        <v>1109.25</v>
      </c>
      <c r="AC223" s="44">
        <v>1109.25</v>
      </c>
    </row>
    <row r="224" spans="1:29" x14ac:dyDescent="0.25">
      <c r="A224" t="s">
        <v>2319</v>
      </c>
      <c r="B224" t="s">
        <v>2287</v>
      </c>
      <c r="C224" t="s">
        <v>2322</v>
      </c>
      <c r="D224" t="s">
        <v>35</v>
      </c>
      <c r="E224" t="s">
        <v>118</v>
      </c>
      <c r="F224" s="51" t="str">
        <f>IFERROR(VLOOKUP(D224,'Tabelas auxiliares'!$A$3:$B$61,2,FALSE),"")</f>
        <v>PU - PREFEITURA UNIVERSITÁRIA</v>
      </c>
      <c r="G224" s="51" t="str">
        <f>IFERROR(VLOOKUP($B224,'Tabelas auxiliares'!$A$65:$C$102,2,FALSE),"")</f>
        <v>Transporte e locomoção comunitária</v>
      </c>
      <c r="H224" s="51" t="str">
        <f>IFERROR(VLOOKUP($B224,'Tabelas auxiliares'!$A$65:$C$102,3,FALSE),"")</f>
        <v>MOTORISTA / PNEUS FROTA OFICIAL / ABASTECIMENTO FROTA OFICIAL / TRANSPORTE EVENTUAL / TRANSPORTE INTERCAMPUS / IMPORTAÇÃO (fretes e transportes) / PEDÁGIO</v>
      </c>
      <c r="I224" t="s">
        <v>433</v>
      </c>
      <c r="J224" t="s">
        <v>434</v>
      </c>
      <c r="K224" t="s">
        <v>435</v>
      </c>
      <c r="L224" t="s">
        <v>436</v>
      </c>
      <c r="M224" t="s">
        <v>437</v>
      </c>
      <c r="N224" t="s">
        <v>223</v>
      </c>
      <c r="O224" t="s">
        <v>224</v>
      </c>
      <c r="P224" t="s">
        <v>225</v>
      </c>
      <c r="Q224" t="s">
        <v>226</v>
      </c>
      <c r="R224" t="s">
        <v>222</v>
      </c>
      <c r="S224" t="s">
        <v>124</v>
      </c>
      <c r="T224" t="s">
        <v>218</v>
      </c>
      <c r="U224" t="s">
        <v>123</v>
      </c>
      <c r="V224" t="s">
        <v>2633</v>
      </c>
      <c r="X224" s="51" t="str">
        <f t="shared" si="6"/>
        <v>3</v>
      </c>
      <c r="Y224" s="51" t="str">
        <f>IF(T224="","",IF(T224&lt;&gt;'Tabelas auxiliares'!$B$236,"FOLHA DE PESSOAL",IF(X224='Tabelas auxiliares'!$A$237,"CUSTEIO",IF(X224='Tabelas auxiliares'!$A$236,"INVESTIMENTO","ERRO - VERIFICAR"))))</f>
        <v>CUSTEIO</v>
      </c>
      <c r="Z224" s="64">
        <f t="shared" si="7"/>
        <v>1099.19</v>
      </c>
      <c r="AA224" s="44">
        <v>1099.19</v>
      </c>
    </row>
    <row r="225" spans="1:29" x14ac:dyDescent="0.25">
      <c r="A225" t="s">
        <v>2319</v>
      </c>
      <c r="B225" t="s">
        <v>2287</v>
      </c>
      <c r="C225" t="s">
        <v>2322</v>
      </c>
      <c r="D225" t="s">
        <v>35</v>
      </c>
      <c r="E225" t="s">
        <v>118</v>
      </c>
      <c r="F225" s="51" t="str">
        <f>IFERROR(VLOOKUP(D225,'Tabelas auxiliares'!$A$3:$B$61,2,FALSE),"")</f>
        <v>PU - PREFEITURA UNIVERSITÁRIA</v>
      </c>
      <c r="G225" s="51" t="str">
        <f>IFERROR(VLOOKUP($B225,'Tabelas auxiliares'!$A$65:$C$102,2,FALSE),"")</f>
        <v>Transporte e locomoção comunitária</v>
      </c>
      <c r="H225" s="51" t="str">
        <f>IFERROR(VLOOKUP($B225,'Tabelas auxiliares'!$A$65:$C$102,3,FALSE),"")</f>
        <v>MOTORISTA / PNEUS FROTA OFICIAL / ABASTECIMENTO FROTA OFICIAL / TRANSPORTE EVENTUAL / TRANSPORTE INTERCAMPUS / IMPORTAÇÃO (fretes e transportes) / PEDÁGIO</v>
      </c>
      <c r="I225" t="s">
        <v>137</v>
      </c>
      <c r="J225" t="s">
        <v>438</v>
      </c>
      <c r="K225" t="s">
        <v>439</v>
      </c>
      <c r="L225" t="s">
        <v>440</v>
      </c>
      <c r="M225" t="s">
        <v>441</v>
      </c>
      <c r="N225" t="s">
        <v>223</v>
      </c>
      <c r="O225" t="s">
        <v>224</v>
      </c>
      <c r="P225" t="s">
        <v>225</v>
      </c>
      <c r="Q225" t="s">
        <v>226</v>
      </c>
      <c r="R225" t="s">
        <v>222</v>
      </c>
      <c r="S225" t="s">
        <v>124</v>
      </c>
      <c r="T225" t="s">
        <v>218</v>
      </c>
      <c r="U225" t="s">
        <v>123</v>
      </c>
      <c r="V225" t="s">
        <v>2634</v>
      </c>
      <c r="X225" s="51" t="str">
        <f t="shared" si="6"/>
        <v>3</v>
      </c>
      <c r="Y225" s="51" t="str">
        <f>IF(T225="","",IF(T225&lt;&gt;'Tabelas auxiliares'!$B$236,"FOLHA DE PESSOAL",IF(X225='Tabelas auxiliares'!$A$237,"CUSTEIO",IF(X225='Tabelas auxiliares'!$A$236,"INVESTIMENTO","ERRO - VERIFICAR"))))</f>
        <v>CUSTEIO</v>
      </c>
      <c r="Z225" s="64">
        <f t="shared" si="7"/>
        <v>1145167.6399999999</v>
      </c>
      <c r="AA225" s="44">
        <v>1133617.1499999999</v>
      </c>
      <c r="AB225" s="44">
        <v>11550.49</v>
      </c>
    </row>
    <row r="226" spans="1:29" x14ac:dyDescent="0.25">
      <c r="A226" t="s">
        <v>2319</v>
      </c>
      <c r="B226" t="s">
        <v>2287</v>
      </c>
      <c r="C226" t="s">
        <v>2322</v>
      </c>
      <c r="D226" t="s">
        <v>35</v>
      </c>
      <c r="E226" t="s">
        <v>118</v>
      </c>
      <c r="F226" s="51" t="str">
        <f>IFERROR(VLOOKUP(D226,'Tabelas auxiliares'!$A$3:$B$61,2,FALSE),"")</f>
        <v>PU - PREFEITURA UNIVERSITÁRIA</v>
      </c>
      <c r="G226" s="51" t="str">
        <f>IFERROR(VLOOKUP($B226,'Tabelas auxiliares'!$A$65:$C$102,2,FALSE),"")</f>
        <v>Transporte e locomoção comunitária</v>
      </c>
      <c r="H226" s="51" t="str">
        <f>IFERROR(VLOOKUP($B226,'Tabelas auxiliares'!$A$65:$C$102,3,FALSE),"")</f>
        <v>MOTORISTA / PNEUS FROTA OFICIAL / ABASTECIMENTO FROTA OFICIAL / TRANSPORTE EVENTUAL / TRANSPORTE INTERCAMPUS / IMPORTAÇÃO (fretes e transportes) / PEDÁGIO</v>
      </c>
      <c r="I226" t="s">
        <v>2159</v>
      </c>
      <c r="J226" t="s">
        <v>1817</v>
      </c>
      <c r="K226" t="s">
        <v>2184</v>
      </c>
      <c r="L226" t="s">
        <v>1819</v>
      </c>
      <c r="M226" t="s">
        <v>1820</v>
      </c>
      <c r="N226" t="s">
        <v>223</v>
      </c>
      <c r="O226" t="s">
        <v>224</v>
      </c>
      <c r="P226" t="s">
        <v>225</v>
      </c>
      <c r="Q226" t="s">
        <v>226</v>
      </c>
      <c r="R226" t="s">
        <v>222</v>
      </c>
      <c r="S226" t="s">
        <v>124</v>
      </c>
      <c r="T226" t="s">
        <v>218</v>
      </c>
      <c r="U226" t="s">
        <v>123</v>
      </c>
      <c r="V226" t="s">
        <v>2635</v>
      </c>
      <c r="X226" s="51" t="str">
        <f t="shared" si="6"/>
        <v>3</v>
      </c>
      <c r="Y226" s="51" t="str">
        <f>IF(T226="","",IF(T226&lt;&gt;'Tabelas auxiliares'!$B$236,"FOLHA DE PESSOAL",IF(X226='Tabelas auxiliares'!$A$237,"CUSTEIO",IF(X226='Tabelas auxiliares'!$A$236,"INVESTIMENTO","ERRO - VERIFICAR"))))</f>
        <v>CUSTEIO</v>
      </c>
      <c r="Z226" s="64">
        <f t="shared" si="7"/>
        <v>34760.04</v>
      </c>
      <c r="AA226" s="44">
        <v>34760.04</v>
      </c>
    </row>
    <row r="227" spans="1:29" x14ac:dyDescent="0.25">
      <c r="A227" t="s">
        <v>2319</v>
      </c>
      <c r="B227" t="s">
        <v>2287</v>
      </c>
      <c r="C227" t="s">
        <v>2322</v>
      </c>
      <c r="D227" t="s">
        <v>35</v>
      </c>
      <c r="E227" t="s">
        <v>118</v>
      </c>
      <c r="F227" s="51" t="str">
        <f>IFERROR(VLOOKUP(D227,'Tabelas auxiliares'!$A$3:$B$61,2,FALSE),"")</f>
        <v>PU - PREFEITURA UNIVERSITÁRIA</v>
      </c>
      <c r="G227" s="51" t="str">
        <f>IFERROR(VLOOKUP($B227,'Tabelas auxiliares'!$A$65:$C$102,2,FALSE),"")</f>
        <v>Transporte e locomoção comunitária</v>
      </c>
      <c r="H227" s="51" t="str">
        <f>IFERROR(VLOOKUP($B227,'Tabelas auxiliares'!$A$65:$C$102,3,FALSE),"")</f>
        <v>MOTORISTA / PNEUS FROTA OFICIAL / ABASTECIMENTO FROTA OFICIAL / TRANSPORTE EVENTUAL / TRANSPORTE INTERCAMPUS / IMPORTAÇÃO (fretes e transportes) / PEDÁGIO</v>
      </c>
      <c r="I227" t="s">
        <v>2159</v>
      </c>
      <c r="J227" t="s">
        <v>1817</v>
      </c>
      <c r="K227" t="s">
        <v>2184</v>
      </c>
      <c r="L227" t="s">
        <v>1819</v>
      </c>
      <c r="M227" t="s">
        <v>1820</v>
      </c>
      <c r="N227" t="s">
        <v>223</v>
      </c>
      <c r="O227" t="s">
        <v>224</v>
      </c>
      <c r="P227" t="s">
        <v>225</v>
      </c>
      <c r="Q227" t="s">
        <v>226</v>
      </c>
      <c r="R227" t="s">
        <v>222</v>
      </c>
      <c r="S227" t="s">
        <v>124</v>
      </c>
      <c r="T227" t="s">
        <v>218</v>
      </c>
      <c r="U227" t="s">
        <v>123</v>
      </c>
      <c r="V227" t="s">
        <v>2636</v>
      </c>
      <c r="X227" s="51" t="str">
        <f t="shared" si="6"/>
        <v>3</v>
      </c>
      <c r="Y227" s="51" t="str">
        <f>IF(T227="","",IF(T227&lt;&gt;'Tabelas auxiliares'!$B$236,"FOLHA DE PESSOAL",IF(X227='Tabelas auxiliares'!$A$237,"CUSTEIO",IF(X227='Tabelas auxiliares'!$A$236,"INVESTIMENTO","ERRO - VERIFICAR"))))</f>
        <v>CUSTEIO</v>
      </c>
      <c r="Z227" s="64">
        <f t="shared" si="7"/>
        <v>624.29</v>
      </c>
      <c r="AA227" s="44">
        <v>624.29</v>
      </c>
    </row>
    <row r="228" spans="1:29" x14ac:dyDescent="0.25">
      <c r="A228" t="s">
        <v>2319</v>
      </c>
      <c r="B228" t="s">
        <v>2287</v>
      </c>
      <c r="C228" t="s">
        <v>2322</v>
      </c>
      <c r="D228" t="s">
        <v>35</v>
      </c>
      <c r="E228" t="s">
        <v>118</v>
      </c>
      <c r="F228" s="51" t="str">
        <f>IFERROR(VLOOKUP(D228,'Tabelas auxiliares'!$A$3:$B$61,2,FALSE),"")</f>
        <v>PU - PREFEITURA UNIVERSITÁRIA</v>
      </c>
      <c r="G228" s="51" t="str">
        <f>IFERROR(VLOOKUP($B228,'Tabelas auxiliares'!$A$65:$C$102,2,FALSE),"")</f>
        <v>Transporte e locomoção comunitária</v>
      </c>
      <c r="H228" s="51" t="str">
        <f>IFERROR(VLOOKUP($B228,'Tabelas auxiliares'!$A$65:$C$102,3,FALSE),"")</f>
        <v>MOTORISTA / PNEUS FROTA OFICIAL / ABASTECIMENTO FROTA OFICIAL / TRANSPORTE EVENTUAL / TRANSPORTE INTERCAMPUS / IMPORTAÇÃO (fretes e transportes) / PEDÁGIO</v>
      </c>
      <c r="I228" t="s">
        <v>2409</v>
      </c>
      <c r="J228" t="s">
        <v>1810</v>
      </c>
      <c r="K228" t="s">
        <v>2496</v>
      </c>
      <c r="L228" t="s">
        <v>2497</v>
      </c>
      <c r="M228" t="s">
        <v>1813</v>
      </c>
      <c r="N228" t="s">
        <v>223</v>
      </c>
      <c r="O228" t="s">
        <v>224</v>
      </c>
      <c r="P228" t="s">
        <v>225</v>
      </c>
      <c r="Q228" t="s">
        <v>226</v>
      </c>
      <c r="R228" t="s">
        <v>222</v>
      </c>
      <c r="S228" t="s">
        <v>124</v>
      </c>
      <c r="T228" t="s">
        <v>218</v>
      </c>
      <c r="U228" t="s">
        <v>123</v>
      </c>
      <c r="V228" t="s">
        <v>2629</v>
      </c>
      <c r="X228" s="51" t="str">
        <f t="shared" si="6"/>
        <v>3</v>
      </c>
      <c r="Y228" s="51" t="str">
        <f>IF(T228="","",IF(T228&lt;&gt;'Tabelas auxiliares'!$B$236,"FOLHA DE PESSOAL",IF(X228='Tabelas auxiliares'!$A$237,"CUSTEIO",IF(X228='Tabelas auxiliares'!$A$236,"INVESTIMENTO","ERRO - VERIFICAR"))))</f>
        <v>CUSTEIO</v>
      </c>
      <c r="Z228" s="64">
        <f t="shared" si="7"/>
        <v>267270.3</v>
      </c>
      <c r="AA228" s="44">
        <v>267270.3</v>
      </c>
    </row>
    <row r="229" spans="1:29" x14ac:dyDescent="0.25">
      <c r="A229" t="s">
        <v>2319</v>
      </c>
      <c r="B229" t="s">
        <v>2287</v>
      </c>
      <c r="C229" t="s">
        <v>2322</v>
      </c>
      <c r="D229" t="s">
        <v>39</v>
      </c>
      <c r="E229" t="s">
        <v>118</v>
      </c>
      <c r="F229" s="51" t="str">
        <f>IFERROR(VLOOKUP(D229,'Tabelas auxiliares'!$A$3:$B$61,2,FALSE),"")</f>
        <v>PU - LOCAÇÃO DE VEÍCULOS * D.U.C</v>
      </c>
      <c r="G229" s="51" t="str">
        <f>IFERROR(VLOOKUP($B229,'Tabelas auxiliares'!$A$65:$C$102,2,FALSE),"")</f>
        <v>Transporte e locomoção comunitária</v>
      </c>
      <c r="H229" s="51" t="str">
        <f>IFERROR(VLOOKUP($B229,'Tabelas auxiliares'!$A$65:$C$102,3,FALSE),"")</f>
        <v>MOTORISTA / PNEUS FROTA OFICIAL / ABASTECIMENTO FROTA OFICIAL / TRANSPORTE EVENTUAL / TRANSPORTE INTERCAMPUS / IMPORTAÇÃO (fretes e transportes) / PEDÁGIO</v>
      </c>
      <c r="I229" t="s">
        <v>282</v>
      </c>
      <c r="J229" t="s">
        <v>442</v>
      </c>
      <c r="K229" t="s">
        <v>443</v>
      </c>
      <c r="L229" t="s">
        <v>444</v>
      </c>
      <c r="M229" t="s">
        <v>445</v>
      </c>
      <c r="N229" t="s">
        <v>223</v>
      </c>
      <c r="O229" t="s">
        <v>224</v>
      </c>
      <c r="P229" t="s">
        <v>225</v>
      </c>
      <c r="Q229" t="s">
        <v>226</v>
      </c>
      <c r="R229" t="s">
        <v>222</v>
      </c>
      <c r="S229" t="s">
        <v>124</v>
      </c>
      <c r="T229" t="s">
        <v>218</v>
      </c>
      <c r="U229" t="s">
        <v>123</v>
      </c>
      <c r="V229" t="s">
        <v>2637</v>
      </c>
      <c r="X229" s="51" t="str">
        <f t="shared" si="6"/>
        <v>3</v>
      </c>
      <c r="Y229" s="51" t="str">
        <f>IF(T229="","",IF(T229&lt;&gt;'Tabelas auxiliares'!$B$236,"FOLHA DE PESSOAL",IF(X229='Tabelas auxiliares'!$A$237,"CUSTEIO",IF(X229='Tabelas auxiliares'!$A$236,"INVESTIMENTO","ERRO - VERIFICAR"))))</f>
        <v>CUSTEIO</v>
      </c>
      <c r="Z229" s="64">
        <f t="shared" si="7"/>
        <v>19784</v>
      </c>
      <c r="AA229" s="44">
        <v>19784</v>
      </c>
    </row>
    <row r="230" spans="1:29" x14ac:dyDescent="0.25">
      <c r="A230" t="s">
        <v>2319</v>
      </c>
      <c r="B230" t="s">
        <v>2287</v>
      </c>
      <c r="C230" t="s">
        <v>2322</v>
      </c>
      <c r="D230" t="s">
        <v>39</v>
      </c>
      <c r="E230" t="s">
        <v>118</v>
      </c>
      <c r="F230" s="51" t="str">
        <f>IFERROR(VLOOKUP(D230,'Tabelas auxiliares'!$A$3:$B$61,2,FALSE),"")</f>
        <v>PU - LOCAÇÃO DE VEÍCULOS * D.U.C</v>
      </c>
      <c r="G230" s="51" t="str">
        <f>IFERROR(VLOOKUP($B230,'Tabelas auxiliares'!$A$65:$C$102,2,FALSE),"")</f>
        <v>Transporte e locomoção comunitária</v>
      </c>
      <c r="H230" s="51" t="str">
        <f>IFERROR(VLOOKUP($B230,'Tabelas auxiliares'!$A$65:$C$102,3,FALSE),"")</f>
        <v>MOTORISTA / PNEUS FROTA OFICIAL / ABASTECIMENTO FROTA OFICIAL / TRANSPORTE EVENTUAL / TRANSPORTE INTERCAMPUS / IMPORTAÇÃO (fretes e transportes) / PEDÁGIO</v>
      </c>
      <c r="I230" t="s">
        <v>2855</v>
      </c>
      <c r="J230" t="s">
        <v>442</v>
      </c>
      <c r="K230" t="s">
        <v>2892</v>
      </c>
      <c r="L230" t="s">
        <v>2798</v>
      </c>
      <c r="M230" t="s">
        <v>445</v>
      </c>
      <c r="N230" t="s">
        <v>223</v>
      </c>
      <c r="O230" t="s">
        <v>224</v>
      </c>
      <c r="P230" t="s">
        <v>225</v>
      </c>
      <c r="Q230" t="s">
        <v>226</v>
      </c>
      <c r="R230" t="s">
        <v>222</v>
      </c>
      <c r="S230" t="s">
        <v>124</v>
      </c>
      <c r="T230" t="s">
        <v>218</v>
      </c>
      <c r="U230" t="s">
        <v>123</v>
      </c>
      <c r="V230" t="s">
        <v>2637</v>
      </c>
      <c r="X230" s="51" t="str">
        <f t="shared" si="6"/>
        <v>3</v>
      </c>
      <c r="Y230" s="51" t="str">
        <f>IF(T230="","",IF(T230&lt;&gt;'Tabelas auxiliares'!$B$236,"FOLHA DE PESSOAL",IF(X230='Tabelas auxiliares'!$A$237,"CUSTEIO",IF(X230='Tabelas auxiliares'!$A$236,"INVESTIMENTO","ERRO - VERIFICAR"))))</f>
        <v>CUSTEIO</v>
      </c>
      <c r="Z230" s="64">
        <f t="shared" si="7"/>
        <v>84804</v>
      </c>
      <c r="AA230" s="44">
        <v>84804</v>
      </c>
    </row>
    <row r="231" spans="1:29" x14ac:dyDescent="0.25">
      <c r="A231" t="s">
        <v>2319</v>
      </c>
      <c r="B231" t="s">
        <v>2287</v>
      </c>
      <c r="C231" t="s">
        <v>2322</v>
      </c>
      <c r="D231" t="s">
        <v>39</v>
      </c>
      <c r="E231" t="s">
        <v>118</v>
      </c>
      <c r="F231" s="51" t="str">
        <f>IFERROR(VLOOKUP(D231,'Tabelas auxiliares'!$A$3:$B$61,2,FALSE),"")</f>
        <v>PU - LOCAÇÃO DE VEÍCULOS * D.U.C</v>
      </c>
      <c r="G231" s="51" t="str">
        <f>IFERROR(VLOOKUP($B231,'Tabelas auxiliares'!$A$65:$C$102,2,FALSE),"")</f>
        <v>Transporte e locomoção comunitária</v>
      </c>
      <c r="H231" s="51" t="str">
        <f>IFERROR(VLOOKUP($B231,'Tabelas auxiliares'!$A$65:$C$102,3,FALSE),"")</f>
        <v>MOTORISTA / PNEUS FROTA OFICIAL / ABASTECIMENTO FROTA OFICIAL / TRANSPORTE EVENTUAL / TRANSPORTE INTERCAMPUS / IMPORTAÇÃO (fretes e transportes) / PEDÁGIO</v>
      </c>
      <c r="I231" t="s">
        <v>2855</v>
      </c>
      <c r="J231" t="s">
        <v>442</v>
      </c>
      <c r="K231" t="s">
        <v>2893</v>
      </c>
      <c r="L231" t="s">
        <v>2798</v>
      </c>
      <c r="M231" t="s">
        <v>1826</v>
      </c>
      <c r="N231" t="s">
        <v>223</v>
      </c>
      <c r="O231" t="s">
        <v>224</v>
      </c>
      <c r="P231" t="s">
        <v>225</v>
      </c>
      <c r="Q231" t="s">
        <v>226</v>
      </c>
      <c r="R231" t="s">
        <v>222</v>
      </c>
      <c r="S231" t="s">
        <v>124</v>
      </c>
      <c r="T231" t="s">
        <v>218</v>
      </c>
      <c r="U231" t="s">
        <v>123</v>
      </c>
      <c r="V231" t="s">
        <v>2637</v>
      </c>
      <c r="X231" s="51" t="str">
        <f t="shared" si="6"/>
        <v>3</v>
      </c>
      <c r="Y231" s="51" t="str">
        <f>IF(T231="","",IF(T231&lt;&gt;'Tabelas auxiliares'!$B$236,"FOLHA DE PESSOAL",IF(X231='Tabelas auxiliares'!$A$237,"CUSTEIO",IF(X231='Tabelas auxiliares'!$A$236,"INVESTIMENTO","ERRO - VERIFICAR"))))</f>
        <v>CUSTEIO</v>
      </c>
      <c r="Z231" s="64">
        <f t="shared" si="7"/>
        <v>34160</v>
      </c>
      <c r="AA231" s="44">
        <v>34160</v>
      </c>
    </row>
    <row r="232" spans="1:29" x14ac:dyDescent="0.25">
      <c r="A232" t="s">
        <v>2319</v>
      </c>
      <c r="B232" t="s">
        <v>2290</v>
      </c>
      <c r="C232" t="s">
        <v>2322</v>
      </c>
      <c r="D232" t="s">
        <v>15</v>
      </c>
      <c r="E232" t="s">
        <v>118</v>
      </c>
      <c r="F232" s="51" t="str">
        <f>IFERROR(VLOOKUP(D232,'Tabelas auxiliares'!$A$3:$B$61,2,FALSE),"")</f>
        <v>PROPES - PRÓ-REITORIA DE PESQUISA / CEM</v>
      </c>
      <c r="G232" s="51" t="str">
        <f>IFERROR(VLOOKUP($B232,'Tabelas auxiliares'!$A$65:$C$102,2,FALSE),"")</f>
        <v>Diárias e passagens nacionais</v>
      </c>
      <c r="H232" s="51" t="str">
        <f>IFERROR(VLOOKUP($B232,'Tabelas auxiliares'!$A$65:$C$102,3,FALSE),"")</f>
        <v>PASSAGENS NACIONAIS / DIÁRIAS NACIONAIS / REEMBOLSO DE PASSAGENS TERRESTRES</v>
      </c>
      <c r="I232" t="s">
        <v>446</v>
      </c>
      <c r="J232" t="s">
        <v>447</v>
      </c>
      <c r="K232" t="s">
        <v>448</v>
      </c>
      <c r="L232" t="s">
        <v>449</v>
      </c>
      <c r="M232" t="s">
        <v>222</v>
      </c>
      <c r="N232" t="s">
        <v>223</v>
      </c>
      <c r="O232" t="s">
        <v>224</v>
      </c>
      <c r="P232" t="s">
        <v>225</v>
      </c>
      <c r="Q232" t="s">
        <v>226</v>
      </c>
      <c r="R232" t="s">
        <v>222</v>
      </c>
      <c r="S232" t="s">
        <v>124</v>
      </c>
      <c r="T232" t="s">
        <v>218</v>
      </c>
      <c r="U232" t="s">
        <v>123</v>
      </c>
      <c r="V232" t="s">
        <v>2638</v>
      </c>
      <c r="X232" s="51" t="str">
        <f t="shared" si="6"/>
        <v>3</v>
      </c>
      <c r="Y232" s="51" t="str">
        <f>IF(T232="","",IF(T232&lt;&gt;'Tabelas auxiliares'!$B$236,"FOLHA DE PESSOAL",IF(X232='Tabelas auxiliares'!$A$237,"CUSTEIO",IF(X232='Tabelas auxiliares'!$A$236,"INVESTIMENTO","ERRO - VERIFICAR"))))</f>
        <v>CUSTEIO</v>
      </c>
      <c r="Z232" s="64">
        <f t="shared" si="7"/>
        <v>7000</v>
      </c>
      <c r="AA232" s="44">
        <v>6905</v>
      </c>
      <c r="AC232" s="44">
        <v>95</v>
      </c>
    </row>
    <row r="233" spans="1:29" x14ac:dyDescent="0.25">
      <c r="A233" t="s">
        <v>2319</v>
      </c>
      <c r="B233" t="s">
        <v>2290</v>
      </c>
      <c r="C233" t="s">
        <v>2322</v>
      </c>
      <c r="D233" t="s">
        <v>15</v>
      </c>
      <c r="E233" t="s">
        <v>118</v>
      </c>
      <c r="F233" s="51" t="str">
        <f>IFERROR(VLOOKUP(D233,'Tabelas auxiliares'!$A$3:$B$61,2,FALSE),"")</f>
        <v>PROPES - PRÓ-REITORIA DE PESQUISA / CEM</v>
      </c>
      <c r="G233" s="51" t="str">
        <f>IFERROR(VLOOKUP($B233,'Tabelas auxiliares'!$A$65:$C$102,2,FALSE),"")</f>
        <v>Diárias e passagens nacionais</v>
      </c>
      <c r="H233" s="51" t="str">
        <f>IFERROR(VLOOKUP($B233,'Tabelas auxiliares'!$A$65:$C$102,3,FALSE),"")</f>
        <v>PASSAGENS NACIONAIS / DIÁRIAS NACIONAIS / REEMBOLSO DE PASSAGENS TERRESTRES</v>
      </c>
      <c r="I233" t="s">
        <v>446</v>
      </c>
      <c r="J233" t="s">
        <v>447</v>
      </c>
      <c r="K233" t="s">
        <v>450</v>
      </c>
      <c r="L233" t="s">
        <v>451</v>
      </c>
      <c r="M233" t="s">
        <v>222</v>
      </c>
      <c r="N233" t="s">
        <v>223</v>
      </c>
      <c r="O233" t="s">
        <v>224</v>
      </c>
      <c r="P233" t="s">
        <v>225</v>
      </c>
      <c r="Q233" t="s">
        <v>226</v>
      </c>
      <c r="R233" t="s">
        <v>222</v>
      </c>
      <c r="S233" t="s">
        <v>124</v>
      </c>
      <c r="T233" t="s">
        <v>218</v>
      </c>
      <c r="U233" t="s">
        <v>123</v>
      </c>
      <c r="V233" t="s">
        <v>2612</v>
      </c>
      <c r="X233" s="51" t="str">
        <f t="shared" si="6"/>
        <v>3</v>
      </c>
      <c r="Y233" s="51" t="str">
        <f>IF(T233="","",IF(T233&lt;&gt;'Tabelas auxiliares'!$B$236,"FOLHA DE PESSOAL",IF(X233='Tabelas auxiliares'!$A$237,"CUSTEIO",IF(X233='Tabelas auxiliares'!$A$236,"INVESTIMENTO","ERRO - VERIFICAR"))))</f>
        <v>CUSTEIO</v>
      </c>
      <c r="Z233" s="64">
        <f t="shared" si="7"/>
        <v>5000</v>
      </c>
      <c r="AA233" s="44">
        <v>5000</v>
      </c>
    </row>
    <row r="234" spans="1:29" x14ac:dyDescent="0.25">
      <c r="A234" t="s">
        <v>2319</v>
      </c>
      <c r="B234" t="s">
        <v>2290</v>
      </c>
      <c r="C234" t="s">
        <v>2322</v>
      </c>
      <c r="D234" t="s">
        <v>15</v>
      </c>
      <c r="E234" t="s">
        <v>118</v>
      </c>
      <c r="F234" s="51" t="str">
        <f>IFERROR(VLOOKUP(D234,'Tabelas auxiliares'!$A$3:$B$61,2,FALSE),"")</f>
        <v>PROPES - PRÓ-REITORIA DE PESQUISA / CEM</v>
      </c>
      <c r="G234" s="51" t="str">
        <f>IFERROR(VLOOKUP($B234,'Tabelas auxiliares'!$A$65:$C$102,2,FALSE),"")</f>
        <v>Diárias e passagens nacionais</v>
      </c>
      <c r="H234" s="51" t="str">
        <f>IFERROR(VLOOKUP($B234,'Tabelas auxiliares'!$A$65:$C$102,3,FALSE),"")</f>
        <v>PASSAGENS NACIONAIS / DIÁRIAS NACIONAIS / REEMBOLSO DE PASSAGENS TERRESTRES</v>
      </c>
      <c r="I234" t="s">
        <v>446</v>
      </c>
      <c r="J234" t="s">
        <v>447</v>
      </c>
      <c r="K234" t="s">
        <v>452</v>
      </c>
      <c r="L234" t="s">
        <v>453</v>
      </c>
      <c r="M234" t="s">
        <v>222</v>
      </c>
      <c r="N234" t="s">
        <v>223</v>
      </c>
      <c r="O234" t="s">
        <v>224</v>
      </c>
      <c r="P234" t="s">
        <v>225</v>
      </c>
      <c r="Q234" t="s">
        <v>226</v>
      </c>
      <c r="R234" t="s">
        <v>222</v>
      </c>
      <c r="S234" t="s">
        <v>124</v>
      </c>
      <c r="T234" t="s">
        <v>218</v>
      </c>
      <c r="U234" t="s">
        <v>123</v>
      </c>
      <c r="V234" t="s">
        <v>2639</v>
      </c>
      <c r="X234" s="51" t="str">
        <f t="shared" si="6"/>
        <v>3</v>
      </c>
      <c r="Y234" s="51" t="str">
        <f>IF(T234="","",IF(T234&lt;&gt;'Tabelas auxiliares'!$B$236,"FOLHA DE PESSOAL",IF(X234='Tabelas auxiliares'!$A$237,"CUSTEIO",IF(X234='Tabelas auxiliares'!$A$236,"INVESTIMENTO","ERRO - VERIFICAR"))))</f>
        <v>CUSTEIO</v>
      </c>
      <c r="Z234" s="64">
        <f t="shared" si="7"/>
        <v>3000</v>
      </c>
      <c r="AA234" s="44">
        <v>3000</v>
      </c>
    </row>
    <row r="235" spans="1:29" x14ac:dyDescent="0.25">
      <c r="A235" t="s">
        <v>2319</v>
      </c>
      <c r="B235" t="s">
        <v>2290</v>
      </c>
      <c r="C235" t="s">
        <v>2322</v>
      </c>
      <c r="D235" t="s">
        <v>17</v>
      </c>
      <c r="E235" t="s">
        <v>118</v>
      </c>
      <c r="F235" s="51" t="str">
        <f>IFERROR(VLOOKUP(D235,'Tabelas auxiliares'!$A$3:$B$61,2,FALSE),"")</f>
        <v>GABINETE REITORIA</v>
      </c>
      <c r="G235" s="51" t="str">
        <f>IFERROR(VLOOKUP($B235,'Tabelas auxiliares'!$A$65:$C$102,2,FALSE),"")</f>
        <v>Diárias e passagens nacionais</v>
      </c>
      <c r="H235" s="51" t="str">
        <f>IFERROR(VLOOKUP($B235,'Tabelas auxiliares'!$A$65:$C$102,3,FALSE),"")</f>
        <v>PASSAGENS NACIONAIS / DIÁRIAS NACIONAIS / REEMBOLSO DE PASSAGENS TERRESTRES</v>
      </c>
      <c r="I235" t="s">
        <v>148</v>
      </c>
      <c r="J235" t="s">
        <v>454</v>
      </c>
      <c r="K235" t="s">
        <v>455</v>
      </c>
      <c r="L235" t="s">
        <v>456</v>
      </c>
      <c r="M235" t="s">
        <v>222</v>
      </c>
      <c r="N235" t="s">
        <v>223</v>
      </c>
      <c r="O235" t="s">
        <v>224</v>
      </c>
      <c r="P235" t="s">
        <v>225</v>
      </c>
      <c r="Q235" t="s">
        <v>226</v>
      </c>
      <c r="R235" t="s">
        <v>222</v>
      </c>
      <c r="S235" t="s">
        <v>124</v>
      </c>
      <c r="T235" t="s">
        <v>218</v>
      </c>
      <c r="U235" t="s">
        <v>123</v>
      </c>
      <c r="V235" t="s">
        <v>2638</v>
      </c>
      <c r="X235" s="51" t="str">
        <f t="shared" si="6"/>
        <v>3</v>
      </c>
      <c r="Y235" s="51" t="str">
        <f>IF(T235="","",IF(T235&lt;&gt;'Tabelas auxiliares'!$B$236,"FOLHA DE PESSOAL",IF(X235='Tabelas auxiliares'!$A$237,"CUSTEIO",IF(X235='Tabelas auxiliares'!$A$236,"INVESTIMENTO","ERRO - VERIFICAR"))))</f>
        <v>CUSTEIO</v>
      </c>
      <c r="Z235" s="64">
        <f t="shared" si="7"/>
        <v>21000</v>
      </c>
      <c r="AA235" s="44">
        <v>17067</v>
      </c>
      <c r="AC235" s="44">
        <v>3933</v>
      </c>
    </row>
    <row r="236" spans="1:29" x14ac:dyDescent="0.25">
      <c r="A236" t="s">
        <v>2319</v>
      </c>
      <c r="B236" t="s">
        <v>2290</v>
      </c>
      <c r="C236" t="s">
        <v>2322</v>
      </c>
      <c r="D236" t="s">
        <v>17</v>
      </c>
      <c r="E236" t="s">
        <v>118</v>
      </c>
      <c r="F236" s="51" t="str">
        <f>IFERROR(VLOOKUP(D236,'Tabelas auxiliares'!$A$3:$B$61,2,FALSE),"")</f>
        <v>GABINETE REITORIA</v>
      </c>
      <c r="G236" s="51" t="str">
        <f>IFERROR(VLOOKUP($B236,'Tabelas auxiliares'!$A$65:$C$102,2,FALSE),"")</f>
        <v>Diárias e passagens nacionais</v>
      </c>
      <c r="H236" s="51" t="str">
        <f>IFERROR(VLOOKUP($B236,'Tabelas auxiliares'!$A$65:$C$102,3,FALSE),"")</f>
        <v>PASSAGENS NACIONAIS / DIÁRIAS NACIONAIS / REEMBOLSO DE PASSAGENS TERRESTRES</v>
      </c>
      <c r="I236" t="s">
        <v>494</v>
      </c>
      <c r="J236" t="s">
        <v>454</v>
      </c>
      <c r="K236" t="s">
        <v>495</v>
      </c>
      <c r="L236" t="s">
        <v>496</v>
      </c>
      <c r="M236" t="s">
        <v>222</v>
      </c>
      <c r="N236" t="s">
        <v>223</v>
      </c>
      <c r="O236" t="s">
        <v>224</v>
      </c>
      <c r="P236" t="s">
        <v>225</v>
      </c>
      <c r="Q236" t="s">
        <v>226</v>
      </c>
      <c r="R236" t="s">
        <v>222</v>
      </c>
      <c r="S236" t="s">
        <v>124</v>
      </c>
      <c r="T236" t="s">
        <v>218</v>
      </c>
      <c r="U236" t="s">
        <v>123</v>
      </c>
      <c r="V236" t="s">
        <v>2612</v>
      </c>
      <c r="X236" s="51" t="str">
        <f t="shared" si="6"/>
        <v>3</v>
      </c>
      <c r="Y236" s="51" t="str">
        <f>IF(T236="","",IF(T236&lt;&gt;'Tabelas auxiliares'!$B$236,"FOLHA DE PESSOAL",IF(X236='Tabelas auxiliares'!$A$237,"CUSTEIO",IF(X236='Tabelas auxiliares'!$A$236,"INVESTIMENTO","ERRO - VERIFICAR"))))</f>
        <v>CUSTEIO</v>
      </c>
      <c r="Z236" s="64">
        <f t="shared" si="7"/>
        <v>20000</v>
      </c>
      <c r="AA236" s="44">
        <v>20000</v>
      </c>
    </row>
    <row r="237" spans="1:29" x14ac:dyDescent="0.25">
      <c r="A237" t="s">
        <v>2319</v>
      </c>
      <c r="B237" t="s">
        <v>2290</v>
      </c>
      <c r="C237" t="s">
        <v>2322</v>
      </c>
      <c r="D237" t="s">
        <v>19</v>
      </c>
      <c r="E237" t="s">
        <v>118</v>
      </c>
      <c r="F237" s="51" t="str">
        <f>IFERROR(VLOOKUP(D237,'Tabelas auxiliares'!$A$3:$B$61,2,FALSE),"")</f>
        <v>AUDIN - AUDITORIA INTERNA</v>
      </c>
      <c r="G237" s="51" t="str">
        <f>IFERROR(VLOOKUP($B237,'Tabelas auxiliares'!$A$65:$C$102,2,FALSE),"")</f>
        <v>Diárias e passagens nacionais</v>
      </c>
      <c r="H237" s="51" t="str">
        <f>IFERROR(VLOOKUP($B237,'Tabelas auxiliares'!$A$65:$C$102,3,FALSE),"")</f>
        <v>PASSAGENS NACIONAIS / DIÁRIAS NACIONAIS / REEMBOLSO DE PASSAGENS TERRESTRES</v>
      </c>
      <c r="I237" t="s">
        <v>2185</v>
      </c>
      <c r="J237" t="s">
        <v>2186</v>
      </c>
      <c r="K237" t="s">
        <v>2187</v>
      </c>
      <c r="L237" t="s">
        <v>2188</v>
      </c>
      <c r="M237" t="s">
        <v>222</v>
      </c>
      <c r="N237" t="s">
        <v>223</v>
      </c>
      <c r="O237" t="s">
        <v>224</v>
      </c>
      <c r="P237" t="s">
        <v>225</v>
      </c>
      <c r="Q237" t="s">
        <v>226</v>
      </c>
      <c r="R237" t="s">
        <v>222</v>
      </c>
      <c r="S237" t="s">
        <v>124</v>
      </c>
      <c r="T237" t="s">
        <v>218</v>
      </c>
      <c r="U237" t="s">
        <v>123</v>
      </c>
      <c r="V237" t="s">
        <v>2638</v>
      </c>
      <c r="X237" s="51" t="str">
        <f t="shared" si="6"/>
        <v>3</v>
      </c>
      <c r="Y237" s="51" t="str">
        <f>IF(T237="","",IF(T237&lt;&gt;'Tabelas auxiliares'!$B$236,"FOLHA DE PESSOAL",IF(X237='Tabelas auxiliares'!$A$237,"CUSTEIO",IF(X237='Tabelas auxiliares'!$A$236,"INVESTIMENTO","ERRO - VERIFICAR"))))</f>
        <v>CUSTEIO</v>
      </c>
      <c r="Z237" s="64">
        <f t="shared" si="7"/>
        <v>7200</v>
      </c>
      <c r="AA237" s="44">
        <v>7200</v>
      </c>
    </row>
    <row r="238" spans="1:29" x14ac:dyDescent="0.25">
      <c r="A238" t="s">
        <v>2319</v>
      </c>
      <c r="B238" t="s">
        <v>2290</v>
      </c>
      <c r="C238" t="s">
        <v>2322</v>
      </c>
      <c r="D238" t="s">
        <v>27</v>
      </c>
      <c r="E238" t="s">
        <v>118</v>
      </c>
      <c r="F238" s="51" t="str">
        <f>IFERROR(VLOOKUP(D238,'Tabelas auxiliares'!$A$3:$B$61,2,FALSE),"")</f>
        <v>ACI - ASSESSORIA DE COMUNICAÇÃO E IMPRENSA</v>
      </c>
      <c r="G238" s="51" t="str">
        <f>IFERROR(VLOOKUP($B238,'Tabelas auxiliares'!$A$65:$C$102,2,FALSE),"")</f>
        <v>Diárias e passagens nacionais</v>
      </c>
      <c r="H238" s="51" t="str">
        <f>IFERROR(VLOOKUP($B238,'Tabelas auxiliares'!$A$65:$C$102,3,FALSE),"")</f>
        <v>PASSAGENS NACIONAIS / DIÁRIAS NACIONAIS / REEMBOLSO DE PASSAGENS TERRESTRES</v>
      </c>
      <c r="I238" t="s">
        <v>2834</v>
      </c>
      <c r="J238" t="s">
        <v>2894</v>
      </c>
      <c r="K238" t="s">
        <v>2895</v>
      </c>
      <c r="L238" t="s">
        <v>2896</v>
      </c>
      <c r="M238" t="s">
        <v>222</v>
      </c>
      <c r="N238" t="s">
        <v>223</v>
      </c>
      <c r="O238" t="s">
        <v>224</v>
      </c>
      <c r="P238" t="s">
        <v>225</v>
      </c>
      <c r="Q238" t="s">
        <v>226</v>
      </c>
      <c r="R238" t="s">
        <v>222</v>
      </c>
      <c r="S238" t="s">
        <v>124</v>
      </c>
      <c r="T238" t="s">
        <v>218</v>
      </c>
      <c r="U238" t="s">
        <v>123</v>
      </c>
      <c r="V238" t="s">
        <v>2638</v>
      </c>
      <c r="X238" s="51" t="str">
        <f t="shared" si="6"/>
        <v>3</v>
      </c>
      <c r="Y238" s="51" t="str">
        <f>IF(T238="","",IF(T238&lt;&gt;'Tabelas auxiliares'!$B$236,"FOLHA DE PESSOAL",IF(X238='Tabelas auxiliares'!$A$237,"CUSTEIO",IF(X238='Tabelas auxiliares'!$A$236,"INVESTIMENTO","ERRO - VERIFICAR"))))</f>
        <v>CUSTEIO</v>
      </c>
      <c r="Z238" s="64">
        <f t="shared" si="7"/>
        <v>6000</v>
      </c>
      <c r="AA238" s="44">
        <v>6000</v>
      </c>
    </row>
    <row r="239" spans="1:29" x14ac:dyDescent="0.25">
      <c r="A239" t="s">
        <v>2319</v>
      </c>
      <c r="B239" t="s">
        <v>2290</v>
      </c>
      <c r="C239" t="s">
        <v>2322</v>
      </c>
      <c r="D239" t="s">
        <v>41</v>
      </c>
      <c r="E239" t="s">
        <v>118</v>
      </c>
      <c r="F239" s="51" t="str">
        <f>IFERROR(VLOOKUP(D239,'Tabelas auxiliares'!$A$3:$B$61,2,FALSE),"")</f>
        <v>CECS - CENTRO DE ENG., MODELAGEM E CIÊNCIAS SOCIAIS APLICADAS</v>
      </c>
      <c r="G239" s="51" t="str">
        <f>IFERROR(VLOOKUP($B239,'Tabelas auxiliares'!$A$65:$C$102,2,FALSE),"")</f>
        <v>Diárias e passagens nacionais</v>
      </c>
      <c r="H239" s="51" t="str">
        <f>IFERROR(VLOOKUP($B239,'Tabelas auxiliares'!$A$65:$C$102,3,FALSE),"")</f>
        <v>PASSAGENS NACIONAIS / DIÁRIAS NACIONAIS / REEMBOLSO DE PASSAGENS TERRESTRES</v>
      </c>
      <c r="I239" t="s">
        <v>379</v>
      </c>
      <c r="J239" t="s">
        <v>457</v>
      </c>
      <c r="K239" t="s">
        <v>458</v>
      </c>
      <c r="L239" t="s">
        <v>459</v>
      </c>
      <c r="M239" t="s">
        <v>222</v>
      </c>
      <c r="N239" t="s">
        <v>223</v>
      </c>
      <c r="O239" t="s">
        <v>224</v>
      </c>
      <c r="P239" t="s">
        <v>225</v>
      </c>
      <c r="Q239" t="s">
        <v>226</v>
      </c>
      <c r="R239" t="s">
        <v>222</v>
      </c>
      <c r="S239" t="s">
        <v>124</v>
      </c>
      <c r="T239" t="s">
        <v>218</v>
      </c>
      <c r="U239" t="s">
        <v>123</v>
      </c>
      <c r="V239" t="s">
        <v>2638</v>
      </c>
      <c r="X239" s="51" t="str">
        <f t="shared" si="6"/>
        <v>3</v>
      </c>
      <c r="Y239" s="51" t="str">
        <f>IF(T239="","",IF(T239&lt;&gt;'Tabelas auxiliares'!$B$236,"FOLHA DE PESSOAL",IF(X239='Tabelas auxiliares'!$A$237,"CUSTEIO",IF(X239='Tabelas auxiliares'!$A$236,"INVESTIMENTO","ERRO - VERIFICAR"))))</f>
        <v>CUSTEIO</v>
      </c>
      <c r="Z239" s="64">
        <f t="shared" si="7"/>
        <v>20000</v>
      </c>
      <c r="AA239" s="44">
        <v>18493.8</v>
      </c>
      <c r="AC239" s="44">
        <v>1506.2</v>
      </c>
    </row>
    <row r="240" spans="1:29" x14ac:dyDescent="0.25">
      <c r="A240" t="s">
        <v>2319</v>
      </c>
      <c r="B240" t="s">
        <v>2290</v>
      </c>
      <c r="C240" t="s">
        <v>2322</v>
      </c>
      <c r="D240" t="s">
        <v>41</v>
      </c>
      <c r="E240" t="s">
        <v>118</v>
      </c>
      <c r="F240" s="51" t="str">
        <f>IFERROR(VLOOKUP(D240,'Tabelas auxiliares'!$A$3:$B$61,2,FALSE),"")</f>
        <v>CECS - CENTRO DE ENG., MODELAGEM E CIÊNCIAS SOCIAIS APLICADAS</v>
      </c>
      <c r="G240" s="51" t="str">
        <f>IFERROR(VLOOKUP($B240,'Tabelas auxiliares'!$A$65:$C$102,2,FALSE),"")</f>
        <v>Diárias e passagens nacionais</v>
      </c>
      <c r="H240" s="51" t="str">
        <f>IFERROR(VLOOKUP($B240,'Tabelas auxiliares'!$A$65:$C$102,3,FALSE),"")</f>
        <v>PASSAGENS NACIONAIS / DIÁRIAS NACIONAIS / REEMBOLSO DE PASSAGENS TERRESTRES</v>
      </c>
      <c r="I240" t="s">
        <v>2185</v>
      </c>
      <c r="J240" t="s">
        <v>457</v>
      </c>
      <c r="K240" t="s">
        <v>2189</v>
      </c>
      <c r="L240" t="s">
        <v>2190</v>
      </c>
      <c r="M240" t="s">
        <v>222</v>
      </c>
      <c r="N240" t="s">
        <v>223</v>
      </c>
      <c r="O240" t="s">
        <v>224</v>
      </c>
      <c r="P240" t="s">
        <v>225</v>
      </c>
      <c r="Q240" t="s">
        <v>226</v>
      </c>
      <c r="R240" t="s">
        <v>222</v>
      </c>
      <c r="S240" t="s">
        <v>124</v>
      </c>
      <c r="T240" t="s">
        <v>218</v>
      </c>
      <c r="U240" t="s">
        <v>123</v>
      </c>
      <c r="V240" t="s">
        <v>2612</v>
      </c>
      <c r="X240" s="51" t="str">
        <f t="shared" si="6"/>
        <v>3</v>
      </c>
      <c r="Y240" s="51" t="str">
        <f>IF(T240="","",IF(T240&lt;&gt;'Tabelas auxiliares'!$B$236,"FOLHA DE PESSOAL",IF(X240='Tabelas auxiliares'!$A$237,"CUSTEIO",IF(X240='Tabelas auxiliares'!$A$236,"INVESTIMENTO","ERRO - VERIFICAR"))))</f>
        <v>CUSTEIO</v>
      </c>
      <c r="Z240" s="64">
        <f t="shared" si="7"/>
        <v>20000</v>
      </c>
      <c r="AA240" s="44">
        <v>20000</v>
      </c>
    </row>
    <row r="241" spans="1:29" x14ac:dyDescent="0.25">
      <c r="A241" t="s">
        <v>2319</v>
      </c>
      <c r="B241" t="s">
        <v>2290</v>
      </c>
      <c r="C241" t="s">
        <v>2322</v>
      </c>
      <c r="D241" t="s">
        <v>41</v>
      </c>
      <c r="E241" t="s">
        <v>118</v>
      </c>
      <c r="F241" s="51" t="str">
        <f>IFERROR(VLOOKUP(D241,'Tabelas auxiliares'!$A$3:$B$61,2,FALSE),"")</f>
        <v>CECS - CENTRO DE ENG., MODELAGEM E CIÊNCIAS SOCIAIS APLICADAS</v>
      </c>
      <c r="G241" s="51" t="str">
        <f>IFERROR(VLOOKUP($B241,'Tabelas auxiliares'!$A$65:$C$102,2,FALSE),"")</f>
        <v>Diárias e passagens nacionais</v>
      </c>
      <c r="H241" s="51" t="str">
        <f>IFERROR(VLOOKUP($B241,'Tabelas auxiliares'!$A$65:$C$102,3,FALSE),"")</f>
        <v>PASSAGENS NACIONAIS / DIÁRIAS NACIONAIS / REEMBOLSO DE PASSAGENS TERRESTRES</v>
      </c>
      <c r="I241" t="s">
        <v>2185</v>
      </c>
      <c r="J241" t="s">
        <v>457</v>
      </c>
      <c r="K241" t="s">
        <v>2191</v>
      </c>
      <c r="L241" t="s">
        <v>2192</v>
      </c>
      <c r="M241" t="s">
        <v>222</v>
      </c>
      <c r="N241" t="s">
        <v>223</v>
      </c>
      <c r="O241" t="s">
        <v>224</v>
      </c>
      <c r="P241" t="s">
        <v>225</v>
      </c>
      <c r="Q241" t="s">
        <v>226</v>
      </c>
      <c r="R241" t="s">
        <v>222</v>
      </c>
      <c r="S241" t="s">
        <v>124</v>
      </c>
      <c r="T241" t="s">
        <v>218</v>
      </c>
      <c r="U241" t="s">
        <v>123</v>
      </c>
      <c r="V241" t="s">
        <v>2639</v>
      </c>
      <c r="X241" s="51" t="str">
        <f t="shared" si="6"/>
        <v>3</v>
      </c>
      <c r="Y241" s="51" t="str">
        <f>IF(T241="","",IF(T241&lt;&gt;'Tabelas auxiliares'!$B$236,"FOLHA DE PESSOAL",IF(X241='Tabelas auxiliares'!$A$237,"CUSTEIO",IF(X241='Tabelas auxiliares'!$A$236,"INVESTIMENTO","ERRO - VERIFICAR"))))</f>
        <v>CUSTEIO</v>
      </c>
      <c r="Z241" s="64">
        <f t="shared" si="7"/>
        <v>10000</v>
      </c>
      <c r="AA241" s="44">
        <v>10000</v>
      </c>
    </row>
    <row r="242" spans="1:29" x14ac:dyDescent="0.25">
      <c r="A242" t="s">
        <v>2319</v>
      </c>
      <c r="B242" t="s">
        <v>2290</v>
      </c>
      <c r="C242" t="s">
        <v>2322</v>
      </c>
      <c r="D242" t="s">
        <v>45</v>
      </c>
      <c r="E242" t="s">
        <v>118</v>
      </c>
      <c r="F242" s="51" t="str">
        <f>IFERROR(VLOOKUP(D242,'Tabelas auxiliares'!$A$3:$B$61,2,FALSE),"")</f>
        <v>CMCC - CENTRO DE MATEMÁTICA, COMPUTAÇÃO E COGNIÇÃO</v>
      </c>
      <c r="G242" s="51" t="str">
        <f>IFERROR(VLOOKUP($B242,'Tabelas auxiliares'!$A$65:$C$102,2,FALSE),"")</f>
        <v>Diárias e passagens nacionais</v>
      </c>
      <c r="H242" s="51" t="str">
        <f>IFERROR(VLOOKUP($B242,'Tabelas auxiliares'!$A$65:$C$102,3,FALSE),"")</f>
        <v>PASSAGENS NACIONAIS / DIÁRIAS NACIONAIS / REEMBOLSO DE PASSAGENS TERRESTRES</v>
      </c>
      <c r="I242" t="s">
        <v>140</v>
      </c>
      <c r="J242" t="s">
        <v>373</v>
      </c>
      <c r="K242" t="s">
        <v>460</v>
      </c>
      <c r="L242" t="s">
        <v>461</v>
      </c>
      <c r="M242" t="s">
        <v>222</v>
      </c>
      <c r="N242" t="s">
        <v>223</v>
      </c>
      <c r="O242" t="s">
        <v>224</v>
      </c>
      <c r="P242" t="s">
        <v>225</v>
      </c>
      <c r="Q242" t="s">
        <v>226</v>
      </c>
      <c r="R242" t="s">
        <v>222</v>
      </c>
      <c r="S242" t="s">
        <v>124</v>
      </c>
      <c r="T242" t="s">
        <v>218</v>
      </c>
      <c r="U242" t="s">
        <v>123</v>
      </c>
      <c r="V242" t="s">
        <v>2638</v>
      </c>
      <c r="X242" s="51" t="str">
        <f t="shared" si="6"/>
        <v>3</v>
      </c>
      <c r="Y242" s="51" t="str">
        <f>IF(T242="","",IF(T242&lt;&gt;'Tabelas auxiliares'!$B$236,"FOLHA DE PESSOAL",IF(X242='Tabelas auxiliares'!$A$237,"CUSTEIO",IF(X242='Tabelas auxiliares'!$A$236,"INVESTIMENTO","ERRO - VERIFICAR"))))</f>
        <v>CUSTEIO</v>
      </c>
      <c r="Z242" s="64">
        <f t="shared" si="7"/>
        <v>8000</v>
      </c>
      <c r="AA242" s="44">
        <v>8000</v>
      </c>
    </row>
    <row r="243" spans="1:29" x14ac:dyDescent="0.25">
      <c r="A243" t="s">
        <v>2319</v>
      </c>
      <c r="B243" t="s">
        <v>2290</v>
      </c>
      <c r="C243" t="s">
        <v>2322</v>
      </c>
      <c r="D243" t="s">
        <v>45</v>
      </c>
      <c r="E243" t="s">
        <v>118</v>
      </c>
      <c r="F243" s="51" t="str">
        <f>IFERROR(VLOOKUP(D243,'Tabelas auxiliares'!$A$3:$B$61,2,FALSE),"")</f>
        <v>CMCC - CENTRO DE MATEMÁTICA, COMPUTAÇÃO E COGNIÇÃO</v>
      </c>
      <c r="G243" s="51" t="str">
        <f>IFERROR(VLOOKUP($B243,'Tabelas auxiliares'!$A$65:$C$102,2,FALSE),"")</f>
        <v>Diárias e passagens nacionais</v>
      </c>
      <c r="H243" s="51" t="str">
        <f>IFERROR(VLOOKUP($B243,'Tabelas auxiliares'!$A$65:$C$102,3,FALSE),"")</f>
        <v>PASSAGENS NACIONAIS / DIÁRIAS NACIONAIS / REEMBOLSO DE PASSAGENS TERRESTRES</v>
      </c>
      <c r="I243" t="s">
        <v>140</v>
      </c>
      <c r="J243" t="s">
        <v>373</v>
      </c>
      <c r="K243" t="s">
        <v>462</v>
      </c>
      <c r="L243" t="s">
        <v>463</v>
      </c>
      <c r="M243" t="s">
        <v>222</v>
      </c>
      <c r="N243" t="s">
        <v>223</v>
      </c>
      <c r="O243" t="s">
        <v>224</v>
      </c>
      <c r="P243" t="s">
        <v>225</v>
      </c>
      <c r="Q243" t="s">
        <v>226</v>
      </c>
      <c r="R243" t="s">
        <v>222</v>
      </c>
      <c r="S243" t="s">
        <v>124</v>
      </c>
      <c r="T243" t="s">
        <v>218</v>
      </c>
      <c r="U243" t="s">
        <v>123</v>
      </c>
      <c r="V243" t="s">
        <v>2639</v>
      </c>
      <c r="X243" s="51" t="str">
        <f t="shared" si="6"/>
        <v>3</v>
      </c>
      <c r="Y243" s="51" t="str">
        <f>IF(T243="","",IF(T243&lt;&gt;'Tabelas auxiliares'!$B$236,"FOLHA DE PESSOAL",IF(X243='Tabelas auxiliares'!$A$237,"CUSTEIO",IF(X243='Tabelas auxiliares'!$A$236,"INVESTIMENTO","ERRO - VERIFICAR"))))</f>
        <v>CUSTEIO</v>
      </c>
      <c r="Z243" s="64">
        <f t="shared" si="7"/>
        <v>1000</v>
      </c>
      <c r="AA243" s="44">
        <v>1000</v>
      </c>
    </row>
    <row r="244" spans="1:29" x14ac:dyDescent="0.25">
      <c r="A244" t="s">
        <v>2319</v>
      </c>
      <c r="B244" t="s">
        <v>2290</v>
      </c>
      <c r="C244" t="s">
        <v>2322</v>
      </c>
      <c r="D244" t="s">
        <v>49</v>
      </c>
      <c r="E244" t="s">
        <v>118</v>
      </c>
      <c r="F244" s="51" t="str">
        <f>IFERROR(VLOOKUP(D244,'Tabelas auxiliares'!$A$3:$B$61,2,FALSE),"")</f>
        <v>CCNH - CENTRO DE CIÊNCIAS NATURAIS E HUMANAS</v>
      </c>
      <c r="G244" s="51" t="str">
        <f>IFERROR(VLOOKUP($B244,'Tabelas auxiliares'!$A$65:$C$102,2,FALSE),"")</f>
        <v>Diárias e passagens nacionais</v>
      </c>
      <c r="H244" s="51" t="str">
        <f>IFERROR(VLOOKUP($B244,'Tabelas auxiliares'!$A$65:$C$102,3,FALSE),"")</f>
        <v>PASSAGENS NACIONAIS / DIÁRIAS NACIONAIS / REEMBOLSO DE PASSAGENS TERRESTRES</v>
      </c>
      <c r="I244" t="s">
        <v>119</v>
      </c>
      <c r="J244" t="s">
        <v>376</v>
      </c>
      <c r="K244" t="s">
        <v>464</v>
      </c>
      <c r="L244" t="s">
        <v>465</v>
      </c>
      <c r="M244" t="s">
        <v>222</v>
      </c>
      <c r="N244" t="s">
        <v>223</v>
      </c>
      <c r="O244" t="s">
        <v>224</v>
      </c>
      <c r="P244" t="s">
        <v>225</v>
      </c>
      <c r="Q244" t="s">
        <v>226</v>
      </c>
      <c r="R244" t="s">
        <v>222</v>
      </c>
      <c r="S244" t="s">
        <v>124</v>
      </c>
      <c r="T244" t="s">
        <v>218</v>
      </c>
      <c r="U244" t="s">
        <v>123</v>
      </c>
      <c r="V244" t="s">
        <v>2638</v>
      </c>
      <c r="X244" s="51" t="str">
        <f t="shared" si="6"/>
        <v>3</v>
      </c>
      <c r="Y244" s="51" t="str">
        <f>IF(T244="","",IF(T244&lt;&gt;'Tabelas auxiliares'!$B$236,"FOLHA DE PESSOAL",IF(X244='Tabelas auxiliares'!$A$237,"CUSTEIO",IF(X244='Tabelas auxiliares'!$A$236,"INVESTIMENTO","ERRO - VERIFICAR"))))</f>
        <v>CUSTEIO</v>
      </c>
      <c r="Z244" s="64">
        <f t="shared" si="7"/>
        <v>19000</v>
      </c>
      <c r="AA244" s="44">
        <v>13786.15</v>
      </c>
      <c r="AC244" s="44">
        <v>5213.8500000000004</v>
      </c>
    </row>
    <row r="245" spans="1:29" x14ac:dyDescent="0.25">
      <c r="A245" t="s">
        <v>2319</v>
      </c>
      <c r="B245" t="s">
        <v>2290</v>
      </c>
      <c r="C245" t="s">
        <v>2322</v>
      </c>
      <c r="D245" t="s">
        <v>53</v>
      </c>
      <c r="E245" t="s">
        <v>118</v>
      </c>
      <c r="F245" s="51" t="str">
        <f>IFERROR(VLOOKUP(D245,'Tabelas auxiliares'!$A$3:$B$61,2,FALSE),"")</f>
        <v>PROGRAD - PRÓ-REITORIA DE GRADUAÇÃO</v>
      </c>
      <c r="G245" s="51" t="str">
        <f>IFERROR(VLOOKUP($B245,'Tabelas auxiliares'!$A$65:$C$102,2,FALSE),"")</f>
        <v>Diárias e passagens nacionais</v>
      </c>
      <c r="H245" s="51" t="str">
        <f>IFERROR(VLOOKUP($B245,'Tabelas auxiliares'!$A$65:$C$102,3,FALSE),"")</f>
        <v>PASSAGENS NACIONAIS / DIÁRIAS NACIONAIS / REEMBOLSO DE PASSAGENS TERRESTRES</v>
      </c>
      <c r="I245" t="s">
        <v>379</v>
      </c>
      <c r="J245" t="s">
        <v>466</v>
      </c>
      <c r="K245" t="s">
        <v>467</v>
      </c>
      <c r="L245" t="s">
        <v>468</v>
      </c>
      <c r="M245" t="s">
        <v>222</v>
      </c>
      <c r="N245" t="s">
        <v>223</v>
      </c>
      <c r="O245" t="s">
        <v>224</v>
      </c>
      <c r="P245" t="s">
        <v>225</v>
      </c>
      <c r="Q245" t="s">
        <v>226</v>
      </c>
      <c r="R245" t="s">
        <v>222</v>
      </c>
      <c r="S245" t="s">
        <v>124</v>
      </c>
      <c r="T245" t="s">
        <v>218</v>
      </c>
      <c r="U245" t="s">
        <v>123</v>
      </c>
      <c r="V245" t="s">
        <v>2638</v>
      </c>
      <c r="X245" s="51" t="str">
        <f t="shared" si="6"/>
        <v>3</v>
      </c>
      <c r="Y245" s="51" t="str">
        <f>IF(T245="","",IF(T245&lt;&gt;'Tabelas auxiliares'!$B$236,"FOLHA DE PESSOAL",IF(X245='Tabelas auxiliares'!$A$237,"CUSTEIO",IF(X245='Tabelas auxiliares'!$A$236,"INVESTIMENTO","ERRO - VERIFICAR"))))</f>
        <v>CUSTEIO</v>
      </c>
      <c r="Z245" s="64">
        <f t="shared" si="7"/>
        <v>5703.59</v>
      </c>
      <c r="AA245" s="44">
        <v>4870.37</v>
      </c>
      <c r="AC245" s="44">
        <v>833.22</v>
      </c>
    </row>
    <row r="246" spans="1:29" x14ac:dyDescent="0.25">
      <c r="A246" t="s">
        <v>2319</v>
      </c>
      <c r="B246" t="s">
        <v>2290</v>
      </c>
      <c r="C246" t="s">
        <v>2322</v>
      </c>
      <c r="D246" t="s">
        <v>55</v>
      </c>
      <c r="E246" t="s">
        <v>118</v>
      </c>
      <c r="F246" s="51" t="str">
        <f>IFERROR(VLOOKUP(D246,'Tabelas auxiliares'!$A$3:$B$61,2,FALSE),"")</f>
        <v>PROEC - PRÓ-REITORIA DE EXTENSÃO E CULTURA</v>
      </c>
      <c r="G246" s="51" t="str">
        <f>IFERROR(VLOOKUP($B246,'Tabelas auxiliares'!$A$65:$C$102,2,FALSE),"")</f>
        <v>Diárias e passagens nacionais</v>
      </c>
      <c r="H246" s="51" t="str">
        <f>IFERROR(VLOOKUP($B246,'Tabelas auxiliares'!$A$65:$C$102,3,FALSE),"")</f>
        <v>PASSAGENS NACIONAIS / DIÁRIAS NACIONAIS / REEMBOLSO DE PASSAGENS TERRESTRES</v>
      </c>
      <c r="I246" t="s">
        <v>2112</v>
      </c>
      <c r="J246" t="s">
        <v>2149</v>
      </c>
      <c r="K246" t="s">
        <v>2150</v>
      </c>
      <c r="L246" t="s">
        <v>2151</v>
      </c>
      <c r="M246" t="s">
        <v>222</v>
      </c>
      <c r="N246" t="s">
        <v>223</v>
      </c>
      <c r="O246" t="s">
        <v>224</v>
      </c>
      <c r="P246" t="s">
        <v>225</v>
      </c>
      <c r="Q246" t="s">
        <v>226</v>
      </c>
      <c r="R246" t="s">
        <v>222</v>
      </c>
      <c r="S246" t="s">
        <v>124</v>
      </c>
      <c r="T246" t="s">
        <v>218</v>
      </c>
      <c r="U246" t="s">
        <v>123</v>
      </c>
      <c r="V246" t="s">
        <v>2638</v>
      </c>
      <c r="X246" s="51" t="str">
        <f t="shared" si="6"/>
        <v>3</v>
      </c>
      <c r="Y246" s="51" t="str">
        <f>IF(T246="","",IF(T246&lt;&gt;'Tabelas auxiliares'!$B$236,"FOLHA DE PESSOAL",IF(X246='Tabelas auxiliares'!$A$237,"CUSTEIO",IF(X246='Tabelas auxiliares'!$A$236,"INVESTIMENTO","ERRO - VERIFICAR"))))</f>
        <v>CUSTEIO</v>
      </c>
      <c r="Z246" s="64">
        <f t="shared" si="7"/>
        <v>10000</v>
      </c>
      <c r="AA246" s="44">
        <v>10000</v>
      </c>
    </row>
    <row r="247" spans="1:29" x14ac:dyDescent="0.25">
      <c r="A247" t="s">
        <v>2319</v>
      </c>
      <c r="B247" t="s">
        <v>2290</v>
      </c>
      <c r="C247" t="s">
        <v>2322</v>
      </c>
      <c r="D247" t="s">
        <v>55</v>
      </c>
      <c r="E247" t="s">
        <v>118</v>
      </c>
      <c r="F247" s="51" t="str">
        <f>IFERROR(VLOOKUP(D247,'Tabelas auxiliares'!$A$3:$B$61,2,FALSE),"")</f>
        <v>PROEC - PRÓ-REITORIA DE EXTENSÃO E CULTURA</v>
      </c>
      <c r="G247" s="51" t="str">
        <f>IFERROR(VLOOKUP($B247,'Tabelas auxiliares'!$A$65:$C$102,2,FALSE),"")</f>
        <v>Diárias e passagens nacionais</v>
      </c>
      <c r="H247" s="51" t="str">
        <f>IFERROR(VLOOKUP($B247,'Tabelas auxiliares'!$A$65:$C$102,3,FALSE),"")</f>
        <v>PASSAGENS NACIONAIS / DIÁRIAS NACIONAIS / REEMBOLSO DE PASSAGENS TERRESTRES</v>
      </c>
      <c r="I247" t="s">
        <v>2112</v>
      </c>
      <c r="J247" t="s">
        <v>2149</v>
      </c>
      <c r="K247" t="s">
        <v>2152</v>
      </c>
      <c r="L247" t="s">
        <v>2153</v>
      </c>
      <c r="M247" t="s">
        <v>222</v>
      </c>
      <c r="N247" t="s">
        <v>223</v>
      </c>
      <c r="O247" t="s">
        <v>224</v>
      </c>
      <c r="P247" t="s">
        <v>225</v>
      </c>
      <c r="Q247" t="s">
        <v>226</v>
      </c>
      <c r="R247" t="s">
        <v>222</v>
      </c>
      <c r="S247" t="s">
        <v>124</v>
      </c>
      <c r="T247" t="s">
        <v>218</v>
      </c>
      <c r="U247" t="s">
        <v>123</v>
      </c>
      <c r="V247" t="s">
        <v>2639</v>
      </c>
      <c r="X247" s="51" t="str">
        <f t="shared" si="6"/>
        <v>3</v>
      </c>
      <c r="Y247" s="51" t="str">
        <f>IF(T247="","",IF(T247&lt;&gt;'Tabelas auxiliares'!$B$236,"FOLHA DE PESSOAL",IF(X247='Tabelas auxiliares'!$A$237,"CUSTEIO",IF(X247='Tabelas auxiliares'!$A$236,"INVESTIMENTO","ERRO - VERIFICAR"))))</f>
        <v>CUSTEIO</v>
      </c>
      <c r="Z247" s="64">
        <f t="shared" si="7"/>
        <v>2000</v>
      </c>
      <c r="AA247" s="44">
        <v>2000</v>
      </c>
    </row>
    <row r="248" spans="1:29" x14ac:dyDescent="0.25">
      <c r="A248" t="s">
        <v>2319</v>
      </c>
      <c r="B248" t="s">
        <v>2290</v>
      </c>
      <c r="C248" t="s">
        <v>2322</v>
      </c>
      <c r="D248" t="s">
        <v>65</v>
      </c>
      <c r="E248" t="s">
        <v>118</v>
      </c>
      <c r="F248" s="51" t="str">
        <f>IFERROR(VLOOKUP(D248,'Tabelas auxiliares'!$A$3:$B$61,2,FALSE),"")</f>
        <v>PROPLADI - PRÓ-REITORIA DE PLAN. E DESENV. INSTITUCIONAL</v>
      </c>
      <c r="G248" s="51" t="str">
        <f>IFERROR(VLOOKUP($B248,'Tabelas auxiliares'!$A$65:$C$102,2,FALSE),"")</f>
        <v>Diárias e passagens nacionais</v>
      </c>
      <c r="H248" s="51" t="str">
        <f>IFERROR(VLOOKUP($B248,'Tabelas auxiliares'!$A$65:$C$102,3,FALSE),"")</f>
        <v>PASSAGENS NACIONAIS / DIÁRIAS NACIONAIS / REEMBOLSO DE PASSAGENS TERRESTRES</v>
      </c>
      <c r="I248" t="s">
        <v>387</v>
      </c>
      <c r="J248" t="s">
        <v>469</v>
      </c>
      <c r="K248" t="s">
        <v>470</v>
      </c>
      <c r="L248" t="s">
        <v>471</v>
      </c>
      <c r="M248" t="s">
        <v>222</v>
      </c>
      <c r="N248" t="s">
        <v>223</v>
      </c>
      <c r="O248" t="s">
        <v>224</v>
      </c>
      <c r="P248" t="s">
        <v>225</v>
      </c>
      <c r="Q248" t="s">
        <v>226</v>
      </c>
      <c r="R248" t="s">
        <v>222</v>
      </c>
      <c r="S248" t="s">
        <v>124</v>
      </c>
      <c r="T248" t="s">
        <v>218</v>
      </c>
      <c r="U248" t="s">
        <v>123</v>
      </c>
      <c r="V248" t="s">
        <v>2638</v>
      </c>
      <c r="X248" s="51" t="str">
        <f t="shared" si="6"/>
        <v>3</v>
      </c>
      <c r="Y248" s="51" t="str">
        <f>IF(T248="","",IF(T248&lt;&gt;'Tabelas auxiliares'!$B$236,"FOLHA DE PESSOAL",IF(X248='Tabelas auxiliares'!$A$237,"CUSTEIO",IF(X248='Tabelas auxiliares'!$A$236,"INVESTIMENTO","ERRO - VERIFICAR"))))</f>
        <v>CUSTEIO</v>
      </c>
      <c r="Z248" s="64">
        <f t="shared" si="7"/>
        <v>10000</v>
      </c>
      <c r="AA248" s="44">
        <v>10000</v>
      </c>
    </row>
    <row r="249" spans="1:29" x14ac:dyDescent="0.25">
      <c r="A249" t="s">
        <v>2319</v>
      </c>
      <c r="B249" t="s">
        <v>2290</v>
      </c>
      <c r="C249" t="s">
        <v>2322</v>
      </c>
      <c r="D249" t="s">
        <v>67</v>
      </c>
      <c r="E249" t="s">
        <v>118</v>
      </c>
      <c r="F249" s="51" t="str">
        <f>IFERROR(VLOOKUP(D249,'Tabelas auxiliares'!$A$3:$B$61,2,FALSE),"")</f>
        <v>PROAP - PRÓ-REITORIA DE POLÍTICAS AFIRMATIVAS</v>
      </c>
      <c r="G249" s="51" t="str">
        <f>IFERROR(VLOOKUP($B249,'Tabelas auxiliares'!$A$65:$C$102,2,FALSE),"")</f>
        <v>Diárias e passagens nacionais</v>
      </c>
      <c r="H249" s="51" t="str">
        <f>IFERROR(VLOOKUP($B249,'Tabelas auxiliares'!$A$65:$C$102,3,FALSE),"")</f>
        <v>PASSAGENS NACIONAIS / DIÁRIAS NACIONAIS / REEMBOLSO DE PASSAGENS TERRESTRES</v>
      </c>
      <c r="I249" t="s">
        <v>2185</v>
      </c>
      <c r="J249" t="s">
        <v>2193</v>
      </c>
      <c r="K249" t="s">
        <v>2194</v>
      </c>
      <c r="L249" t="s">
        <v>2195</v>
      </c>
      <c r="M249" t="s">
        <v>222</v>
      </c>
      <c r="N249" t="s">
        <v>223</v>
      </c>
      <c r="O249" t="s">
        <v>224</v>
      </c>
      <c r="P249" t="s">
        <v>225</v>
      </c>
      <c r="Q249" t="s">
        <v>226</v>
      </c>
      <c r="R249" t="s">
        <v>222</v>
      </c>
      <c r="S249" t="s">
        <v>124</v>
      </c>
      <c r="T249" t="s">
        <v>218</v>
      </c>
      <c r="U249" t="s">
        <v>123</v>
      </c>
      <c r="V249" t="s">
        <v>2639</v>
      </c>
      <c r="X249" s="51" t="str">
        <f t="shared" si="6"/>
        <v>3</v>
      </c>
      <c r="Y249" s="51" t="str">
        <f>IF(T249="","",IF(T249&lt;&gt;'Tabelas auxiliares'!$B$236,"FOLHA DE PESSOAL",IF(X249='Tabelas auxiliares'!$A$237,"CUSTEIO",IF(X249='Tabelas auxiliares'!$A$236,"INVESTIMENTO","ERRO - VERIFICAR"))))</f>
        <v>CUSTEIO</v>
      </c>
      <c r="Z249" s="64">
        <f t="shared" si="7"/>
        <v>3000</v>
      </c>
      <c r="AA249" s="44">
        <v>3000</v>
      </c>
    </row>
    <row r="250" spans="1:29" x14ac:dyDescent="0.25">
      <c r="A250" t="s">
        <v>2319</v>
      </c>
      <c r="B250" t="s">
        <v>2290</v>
      </c>
      <c r="C250" t="s">
        <v>2322</v>
      </c>
      <c r="D250" t="s">
        <v>67</v>
      </c>
      <c r="E250" t="s">
        <v>118</v>
      </c>
      <c r="F250" s="51" t="str">
        <f>IFERROR(VLOOKUP(D250,'Tabelas auxiliares'!$A$3:$B$61,2,FALSE),"")</f>
        <v>PROAP - PRÓ-REITORIA DE POLÍTICAS AFIRMATIVAS</v>
      </c>
      <c r="G250" s="51" t="str">
        <f>IFERROR(VLOOKUP($B250,'Tabelas auxiliares'!$A$65:$C$102,2,FALSE),"")</f>
        <v>Diárias e passagens nacionais</v>
      </c>
      <c r="H250" s="51" t="str">
        <f>IFERROR(VLOOKUP($B250,'Tabelas auxiliares'!$A$65:$C$102,3,FALSE),"")</f>
        <v>PASSAGENS NACIONAIS / DIÁRIAS NACIONAIS / REEMBOLSO DE PASSAGENS TERRESTRES</v>
      </c>
      <c r="I250" t="s">
        <v>2775</v>
      </c>
      <c r="J250" t="s">
        <v>2193</v>
      </c>
      <c r="K250" t="s">
        <v>2785</v>
      </c>
      <c r="L250" t="s">
        <v>2786</v>
      </c>
      <c r="M250" t="s">
        <v>222</v>
      </c>
      <c r="N250" t="s">
        <v>223</v>
      </c>
      <c r="O250" t="s">
        <v>224</v>
      </c>
      <c r="P250" t="s">
        <v>225</v>
      </c>
      <c r="Q250" t="s">
        <v>226</v>
      </c>
      <c r="R250" t="s">
        <v>222</v>
      </c>
      <c r="S250" t="s">
        <v>124</v>
      </c>
      <c r="T250" t="s">
        <v>218</v>
      </c>
      <c r="U250" t="s">
        <v>123</v>
      </c>
      <c r="V250" t="s">
        <v>2638</v>
      </c>
      <c r="X250" s="51" t="str">
        <f t="shared" si="6"/>
        <v>3</v>
      </c>
      <c r="Y250" s="51" t="str">
        <f>IF(T250="","",IF(T250&lt;&gt;'Tabelas auxiliares'!$B$236,"FOLHA DE PESSOAL",IF(X250='Tabelas auxiliares'!$A$237,"CUSTEIO",IF(X250='Tabelas auxiliares'!$A$236,"INVESTIMENTO","ERRO - VERIFICAR"))))</f>
        <v>CUSTEIO</v>
      </c>
      <c r="Z250" s="64">
        <f t="shared" si="7"/>
        <v>2000</v>
      </c>
      <c r="AA250" s="44">
        <v>1639.68</v>
      </c>
      <c r="AC250" s="44">
        <v>360.32</v>
      </c>
    </row>
    <row r="251" spans="1:29" x14ac:dyDescent="0.25">
      <c r="A251" t="s">
        <v>2319</v>
      </c>
      <c r="B251" t="s">
        <v>2290</v>
      </c>
      <c r="C251" t="s">
        <v>2322</v>
      </c>
      <c r="D251" t="s">
        <v>71</v>
      </c>
      <c r="E251" t="s">
        <v>118</v>
      </c>
      <c r="F251" s="51" t="str">
        <f>IFERROR(VLOOKUP(D251,'Tabelas auxiliares'!$A$3:$B$61,2,FALSE),"")</f>
        <v>ARI - ASSESSORIA DE RELAÇÕES INTERNACIONAIS</v>
      </c>
      <c r="G251" s="51" t="str">
        <f>IFERROR(VLOOKUP($B251,'Tabelas auxiliares'!$A$65:$C$102,2,FALSE),"")</f>
        <v>Diárias e passagens nacionais</v>
      </c>
      <c r="H251" s="51" t="str">
        <f>IFERROR(VLOOKUP($B251,'Tabelas auxiliares'!$A$65:$C$102,3,FALSE),"")</f>
        <v>PASSAGENS NACIONAIS / DIÁRIAS NACIONAIS / REEMBOLSO DE PASSAGENS TERRESTRES</v>
      </c>
      <c r="I251" t="s">
        <v>472</v>
      </c>
      <c r="J251" t="s">
        <v>473</v>
      </c>
      <c r="K251" t="s">
        <v>474</v>
      </c>
      <c r="L251" t="s">
        <v>475</v>
      </c>
      <c r="M251" t="s">
        <v>222</v>
      </c>
      <c r="N251" t="s">
        <v>223</v>
      </c>
      <c r="O251" t="s">
        <v>224</v>
      </c>
      <c r="P251" t="s">
        <v>225</v>
      </c>
      <c r="Q251" t="s">
        <v>226</v>
      </c>
      <c r="R251" t="s">
        <v>222</v>
      </c>
      <c r="S251" t="s">
        <v>124</v>
      </c>
      <c r="T251" t="s">
        <v>218</v>
      </c>
      <c r="U251" t="s">
        <v>123</v>
      </c>
      <c r="V251" t="s">
        <v>2638</v>
      </c>
      <c r="X251" s="51" t="str">
        <f t="shared" si="6"/>
        <v>3</v>
      </c>
      <c r="Y251" s="51" t="str">
        <f>IF(T251="","",IF(T251&lt;&gt;'Tabelas auxiliares'!$B$236,"FOLHA DE PESSOAL",IF(X251='Tabelas auxiliares'!$A$237,"CUSTEIO",IF(X251='Tabelas auxiliares'!$A$236,"INVESTIMENTO","ERRO - VERIFICAR"))))</f>
        <v>CUSTEIO</v>
      </c>
      <c r="Z251" s="64">
        <f t="shared" si="7"/>
        <v>12000</v>
      </c>
      <c r="AA251" s="44">
        <v>11905</v>
      </c>
      <c r="AC251" s="44">
        <v>95</v>
      </c>
    </row>
    <row r="252" spans="1:29" x14ac:dyDescent="0.25">
      <c r="A252" t="s">
        <v>2319</v>
      </c>
      <c r="B252" t="s">
        <v>2290</v>
      </c>
      <c r="C252" t="s">
        <v>2322</v>
      </c>
      <c r="D252" t="s">
        <v>71</v>
      </c>
      <c r="E252" t="s">
        <v>118</v>
      </c>
      <c r="F252" s="51" t="str">
        <f>IFERROR(VLOOKUP(D252,'Tabelas auxiliares'!$A$3:$B$61,2,FALSE),"")</f>
        <v>ARI - ASSESSORIA DE RELAÇÕES INTERNACIONAIS</v>
      </c>
      <c r="G252" s="51" t="str">
        <f>IFERROR(VLOOKUP($B252,'Tabelas auxiliares'!$A$65:$C$102,2,FALSE),"")</f>
        <v>Diárias e passagens nacionais</v>
      </c>
      <c r="H252" s="51" t="str">
        <f>IFERROR(VLOOKUP($B252,'Tabelas auxiliares'!$A$65:$C$102,3,FALSE),"")</f>
        <v>PASSAGENS NACIONAIS / DIÁRIAS NACIONAIS / REEMBOLSO DE PASSAGENS TERRESTRES</v>
      </c>
      <c r="I252" t="s">
        <v>472</v>
      </c>
      <c r="J252" t="s">
        <v>473</v>
      </c>
      <c r="K252" t="s">
        <v>476</v>
      </c>
      <c r="L252" t="s">
        <v>477</v>
      </c>
      <c r="M252" t="s">
        <v>222</v>
      </c>
      <c r="N252" t="s">
        <v>223</v>
      </c>
      <c r="O252" t="s">
        <v>224</v>
      </c>
      <c r="P252" t="s">
        <v>225</v>
      </c>
      <c r="Q252" t="s">
        <v>226</v>
      </c>
      <c r="R252" t="s">
        <v>222</v>
      </c>
      <c r="S252" t="s">
        <v>124</v>
      </c>
      <c r="T252" t="s">
        <v>218</v>
      </c>
      <c r="U252" t="s">
        <v>123</v>
      </c>
      <c r="V252" t="s">
        <v>2612</v>
      </c>
      <c r="X252" s="51" t="str">
        <f t="shared" si="6"/>
        <v>3</v>
      </c>
      <c r="Y252" s="51" t="str">
        <f>IF(T252="","",IF(T252&lt;&gt;'Tabelas auxiliares'!$B$236,"FOLHA DE PESSOAL",IF(X252='Tabelas auxiliares'!$A$237,"CUSTEIO",IF(X252='Tabelas auxiliares'!$A$236,"INVESTIMENTO","ERRO - VERIFICAR"))))</f>
        <v>CUSTEIO</v>
      </c>
      <c r="Z252" s="64">
        <f t="shared" si="7"/>
        <v>56500</v>
      </c>
      <c r="AA252" s="44">
        <v>41236.81</v>
      </c>
      <c r="AC252" s="44">
        <v>15263.19</v>
      </c>
    </row>
    <row r="253" spans="1:29" x14ac:dyDescent="0.25">
      <c r="A253" t="s">
        <v>2319</v>
      </c>
      <c r="B253" t="s">
        <v>2290</v>
      </c>
      <c r="C253" t="s">
        <v>2322</v>
      </c>
      <c r="D253" t="s">
        <v>73</v>
      </c>
      <c r="E253" t="s">
        <v>118</v>
      </c>
      <c r="F253" s="51" t="str">
        <f>IFERROR(VLOOKUP(D253,'Tabelas auxiliares'!$A$3:$B$61,2,FALSE),"")</f>
        <v>PROPG - PRÓ-REITORIA DE PÓS-GRADUAÇÃO</v>
      </c>
      <c r="G253" s="51" t="str">
        <f>IFERROR(VLOOKUP($B253,'Tabelas auxiliares'!$A$65:$C$102,2,FALSE),"")</f>
        <v>Diárias e passagens nacionais</v>
      </c>
      <c r="H253" s="51" t="str">
        <f>IFERROR(VLOOKUP($B253,'Tabelas auxiliares'!$A$65:$C$102,3,FALSE),"")</f>
        <v>PASSAGENS NACIONAIS / DIÁRIAS NACIONAIS / REEMBOLSO DE PASSAGENS TERRESTRES</v>
      </c>
      <c r="I253" t="s">
        <v>131</v>
      </c>
      <c r="J253" t="s">
        <v>478</v>
      </c>
      <c r="K253" t="s">
        <v>479</v>
      </c>
      <c r="L253" t="s">
        <v>480</v>
      </c>
      <c r="M253" t="s">
        <v>222</v>
      </c>
      <c r="N253" t="s">
        <v>223</v>
      </c>
      <c r="O253" t="s">
        <v>224</v>
      </c>
      <c r="P253" t="s">
        <v>225</v>
      </c>
      <c r="Q253" t="s">
        <v>226</v>
      </c>
      <c r="R253" t="s">
        <v>222</v>
      </c>
      <c r="S253" t="s">
        <v>124</v>
      </c>
      <c r="T253" t="s">
        <v>218</v>
      </c>
      <c r="U253" t="s">
        <v>123</v>
      </c>
      <c r="V253" t="s">
        <v>2638</v>
      </c>
      <c r="X253" s="51" t="str">
        <f t="shared" si="6"/>
        <v>3</v>
      </c>
      <c r="Y253" s="51" t="str">
        <f>IF(T253="","",IF(T253&lt;&gt;'Tabelas auxiliares'!$B$236,"FOLHA DE PESSOAL",IF(X253='Tabelas auxiliares'!$A$237,"CUSTEIO",IF(X253='Tabelas auxiliares'!$A$236,"INVESTIMENTO","ERRO - VERIFICAR"))))</f>
        <v>CUSTEIO</v>
      </c>
      <c r="Z253" s="64">
        <f t="shared" si="7"/>
        <v>15000</v>
      </c>
      <c r="AA253" s="44">
        <v>14122.64</v>
      </c>
      <c r="AC253" s="44">
        <v>877.36</v>
      </c>
    </row>
    <row r="254" spans="1:29" x14ac:dyDescent="0.25">
      <c r="A254" t="s">
        <v>2319</v>
      </c>
      <c r="B254" t="s">
        <v>2290</v>
      </c>
      <c r="C254" t="s">
        <v>2322</v>
      </c>
      <c r="D254" t="s">
        <v>73</v>
      </c>
      <c r="E254" t="s">
        <v>118</v>
      </c>
      <c r="F254" s="51" t="str">
        <f>IFERROR(VLOOKUP(D254,'Tabelas auxiliares'!$A$3:$B$61,2,FALSE),"")</f>
        <v>PROPG - PRÓ-REITORIA DE PÓS-GRADUAÇÃO</v>
      </c>
      <c r="G254" s="51" t="str">
        <f>IFERROR(VLOOKUP($B254,'Tabelas auxiliares'!$A$65:$C$102,2,FALSE),"")</f>
        <v>Diárias e passagens nacionais</v>
      </c>
      <c r="H254" s="51" t="str">
        <f>IFERROR(VLOOKUP($B254,'Tabelas auxiliares'!$A$65:$C$102,3,FALSE),"")</f>
        <v>PASSAGENS NACIONAIS / DIÁRIAS NACIONAIS / REEMBOLSO DE PASSAGENS TERRESTRES</v>
      </c>
      <c r="I254" t="s">
        <v>131</v>
      </c>
      <c r="J254" t="s">
        <v>478</v>
      </c>
      <c r="K254" t="s">
        <v>481</v>
      </c>
      <c r="L254" t="s">
        <v>482</v>
      </c>
      <c r="M254" t="s">
        <v>222</v>
      </c>
      <c r="N254" t="s">
        <v>223</v>
      </c>
      <c r="O254" t="s">
        <v>224</v>
      </c>
      <c r="P254" t="s">
        <v>225</v>
      </c>
      <c r="Q254" t="s">
        <v>226</v>
      </c>
      <c r="R254" t="s">
        <v>222</v>
      </c>
      <c r="S254" t="s">
        <v>124</v>
      </c>
      <c r="T254" t="s">
        <v>218</v>
      </c>
      <c r="U254" t="s">
        <v>123</v>
      </c>
      <c r="V254" t="s">
        <v>2639</v>
      </c>
      <c r="X254" s="51" t="str">
        <f t="shared" si="6"/>
        <v>3</v>
      </c>
      <c r="Y254" s="51" t="str">
        <f>IF(T254="","",IF(T254&lt;&gt;'Tabelas auxiliares'!$B$236,"FOLHA DE PESSOAL",IF(X254='Tabelas auxiliares'!$A$237,"CUSTEIO",IF(X254='Tabelas auxiliares'!$A$236,"INVESTIMENTO","ERRO - VERIFICAR"))))</f>
        <v>CUSTEIO</v>
      </c>
      <c r="Z254" s="64">
        <f t="shared" si="7"/>
        <v>10000</v>
      </c>
      <c r="AA254" s="44">
        <v>10000</v>
      </c>
    </row>
    <row r="255" spans="1:29" x14ac:dyDescent="0.25">
      <c r="A255" t="s">
        <v>2319</v>
      </c>
      <c r="B255" t="s">
        <v>2290</v>
      </c>
      <c r="C255" t="s">
        <v>2322</v>
      </c>
      <c r="D255" t="s">
        <v>77</v>
      </c>
      <c r="E255" t="s">
        <v>118</v>
      </c>
      <c r="F255" s="51" t="str">
        <f>IFERROR(VLOOKUP(D255,'Tabelas auxiliares'!$A$3:$B$61,2,FALSE),"")</f>
        <v>NTI - NÚCLEO DE TECNOLOGIA DA INFORMAÇÃO</v>
      </c>
      <c r="G255" s="51" t="str">
        <f>IFERROR(VLOOKUP($B255,'Tabelas auxiliares'!$A$65:$C$102,2,FALSE),"")</f>
        <v>Diárias e passagens nacionais</v>
      </c>
      <c r="H255" s="51" t="str">
        <f>IFERROR(VLOOKUP($B255,'Tabelas auxiliares'!$A$65:$C$102,3,FALSE),"")</f>
        <v>PASSAGENS NACIONAIS / DIÁRIAS NACIONAIS / REEMBOLSO DE PASSAGENS TERRESTRES</v>
      </c>
      <c r="I255" t="s">
        <v>145</v>
      </c>
      <c r="J255" t="s">
        <v>483</v>
      </c>
      <c r="K255" t="s">
        <v>484</v>
      </c>
      <c r="L255" t="s">
        <v>485</v>
      </c>
      <c r="M255" t="s">
        <v>222</v>
      </c>
      <c r="N255" t="s">
        <v>223</v>
      </c>
      <c r="O255" t="s">
        <v>224</v>
      </c>
      <c r="P255" t="s">
        <v>225</v>
      </c>
      <c r="Q255" t="s">
        <v>226</v>
      </c>
      <c r="R255" t="s">
        <v>222</v>
      </c>
      <c r="S255" t="s">
        <v>124</v>
      </c>
      <c r="T255" t="s">
        <v>218</v>
      </c>
      <c r="U255" t="s">
        <v>123</v>
      </c>
      <c r="V255" t="s">
        <v>2638</v>
      </c>
      <c r="X255" s="51" t="str">
        <f t="shared" si="6"/>
        <v>3</v>
      </c>
      <c r="Y255" s="51" t="str">
        <f>IF(T255="","",IF(T255&lt;&gt;'Tabelas auxiliares'!$B$236,"FOLHA DE PESSOAL",IF(X255='Tabelas auxiliares'!$A$237,"CUSTEIO",IF(X255='Tabelas auxiliares'!$A$236,"INVESTIMENTO","ERRO - VERIFICAR"))))</f>
        <v>CUSTEIO</v>
      </c>
      <c r="Z255" s="64">
        <f t="shared" si="7"/>
        <v>16000</v>
      </c>
      <c r="AA255" s="44">
        <v>14471.07</v>
      </c>
      <c r="AC255" s="44">
        <v>1528.93</v>
      </c>
    </row>
    <row r="256" spans="1:29" x14ac:dyDescent="0.25">
      <c r="A256" t="s">
        <v>2319</v>
      </c>
      <c r="B256" t="s">
        <v>2290</v>
      </c>
      <c r="C256" t="s">
        <v>2322</v>
      </c>
      <c r="D256" t="s">
        <v>514</v>
      </c>
      <c r="E256" t="s">
        <v>118</v>
      </c>
      <c r="F256" s="51" t="str">
        <f>IFERROR(VLOOKUP(D256,'Tabelas auxiliares'!$A$3:$B$61,2,FALSE),"")</f>
        <v>SPO - OBRAS SANTO ANDRÉ</v>
      </c>
      <c r="G256" s="51" t="str">
        <f>IFERROR(VLOOKUP($B256,'Tabelas auxiliares'!$A$65:$C$102,2,FALSE),"")</f>
        <v>Diárias e passagens nacionais</v>
      </c>
      <c r="H256" s="51" t="str">
        <f>IFERROR(VLOOKUP($B256,'Tabelas auxiliares'!$A$65:$C$102,3,FALSE),"")</f>
        <v>PASSAGENS NACIONAIS / DIÁRIAS NACIONAIS / REEMBOLSO DE PASSAGENS TERRESTRES</v>
      </c>
      <c r="I256" t="s">
        <v>2416</v>
      </c>
      <c r="J256" t="s">
        <v>2500</v>
      </c>
      <c r="K256" t="s">
        <v>2501</v>
      </c>
      <c r="L256" t="s">
        <v>2502</v>
      </c>
      <c r="M256" t="s">
        <v>222</v>
      </c>
      <c r="N256" t="s">
        <v>223</v>
      </c>
      <c r="O256" t="s">
        <v>224</v>
      </c>
      <c r="P256" t="s">
        <v>225</v>
      </c>
      <c r="Q256" t="s">
        <v>226</v>
      </c>
      <c r="R256" t="s">
        <v>222</v>
      </c>
      <c r="S256" t="s">
        <v>124</v>
      </c>
      <c r="T256" t="s">
        <v>218</v>
      </c>
      <c r="U256" t="s">
        <v>123</v>
      </c>
      <c r="V256" t="s">
        <v>2638</v>
      </c>
      <c r="X256" s="51" t="str">
        <f t="shared" si="6"/>
        <v>3</v>
      </c>
      <c r="Y256" s="51" t="str">
        <f>IF(T256="","",IF(T256&lt;&gt;'Tabelas auxiliares'!$B$236,"FOLHA DE PESSOAL",IF(X256='Tabelas auxiliares'!$A$237,"CUSTEIO",IF(X256='Tabelas auxiliares'!$A$236,"INVESTIMENTO","ERRO - VERIFICAR"))))</f>
        <v>CUSTEIO</v>
      </c>
      <c r="Z256" s="64">
        <f t="shared" si="7"/>
        <v>10000</v>
      </c>
      <c r="AA256" s="44">
        <v>10000</v>
      </c>
    </row>
    <row r="257" spans="1:29" x14ac:dyDescent="0.25">
      <c r="A257" t="s">
        <v>2319</v>
      </c>
      <c r="B257" t="s">
        <v>2290</v>
      </c>
      <c r="C257" t="s">
        <v>2322</v>
      </c>
      <c r="D257" t="s">
        <v>88</v>
      </c>
      <c r="E257" t="s">
        <v>118</v>
      </c>
      <c r="F257" s="51" t="str">
        <f>IFERROR(VLOOKUP(D257,'Tabelas auxiliares'!$A$3:$B$61,2,FALSE),"")</f>
        <v>SUGEPE - SUPERINTENDÊNCIA DE GESTÃO DE PESSOAS</v>
      </c>
      <c r="G257" s="51" t="str">
        <f>IFERROR(VLOOKUP($B257,'Tabelas auxiliares'!$A$65:$C$102,2,FALSE),"")</f>
        <v>Diárias e passagens nacionais</v>
      </c>
      <c r="H257" s="51" t="str">
        <f>IFERROR(VLOOKUP($B257,'Tabelas auxiliares'!$A$65:$C$102,3,FALSE),"")</f>
        <v>PASSAGENS NACIONAIS / DIÁRIAS NACIONAIS / REEMBOLSO DE PASSAGENS TERRESTRES</v>
      </c>
      <c r="I257" t="s">
        <v>137</v>
      </c>
      <c r="J257" t="s">
        <v>486</v>
      </c>
      <c r="K257" t="s">
        <v>487</v>
      </c>
      <c r="L257" t="s">
        <v>488</v>
      </c>
      <c r="M257" t="s">
        <v>222</v>
      </c>
      <c r="N257" t="s">
        <v>223</v>
      </c>
      <c r="O257" t="s">
        <v>224</v>
      </c>
      <c r="P257" t="s">
        <v>225</v>
      </c>
      <c r="Q257" t="s">
        <v>226</v>
      </c>
      <c r="R257" t="s">
        <v>222</v>
      </c>
      <c r="S257" t="s">
        <v>124</v>
      </c>
      <c r="T257" t="s">
        <v>218</v>
      </c>
      <c r="U257" t="s">
        <v>123</v>
      </c>
      <c r="V257" t="s">
        <v>2638</v>
      </c>
      <c r="X257" s="51" t="str">
        <f t="shared" si="6"/>
        <v>3</v>
      </c>
      <c r="Y257" s="51" t="str">
        <f>IF(T257="","",IF(T257&lt;&gt;'Tabelas auxiliares'!$B$236,"FOLHA DE PESSOAL",IF(X257='Tabelas auxiliares'!$A$237,"CUSTEIO",IF(X257='Tabelas auxiliares'!$A$236,"INVESTIMENTO","ERRO - VERIFICAR"))))</f>
        <v>CUSTEIO</v>
      </c>
      <c r="Z257" s="64">
        <f t="shared" si="7"/>
        <v>13395.12</v>
      </c>
      <c r="AA257" s="44">
        <v>11526.61</v>
      </c>
      <c r="AC257" s="44">
        <v>1868.51</v>
      </c>
    </row>
    <row r="258" spans="1:29" x14ac:dyDescent="0.25">
      <c r="F258" s="51" t="str">
        <f>IFERROR(VLOOKUP(D258,'Tabelas auxiliares'!$A$3:$B$61,2,FALSE),"")</f>
        <v/>
      </c>
      <c r="G258" s="51" t="str">
        <f>IFERROR(VLOOKUP($B258,'Tabelas auxiliares'!$A$65:$C$102,2,FALSE),"")</f>
        <v/>
      </c>
      <c r="H258" s="51" t="str">
        <f>IFERROR(VLOOKUP($B258,'Tabelas auxiliares'!$A$65:$C$102,3,FALSE),"")</f>
        <v/>
      </c>
      <c r="X258" s="51" t="str">
        <f t="shared" si="6"/>
        <v/>
      </c>
      <c r="Y258" s="51" t="str">
        <f>IF(T258="","",IF(T258&lt;&gt;'Tabelas auxiliares'!$B$236,"FOLHA DE PESSOAL",IF(X258='Tabelas auxiliares'!$A$237,"CUSTEIO",IF(X258='Tabelas auxiliares'!$A$236,"INVESTIMENTO","ERRO - VERIFICAR"))))</f>
        <v/>
      </c>
      <c r="Z258" s="64" t="str">
        <f t="shared" si="7"/>
        <v/>
      </c>
      <c r="AA258" s="44"/>
      <c r="AB258" s="44"/>
      <c r="AC258" s="44"/>
    </row>
    <row r="259" spans="1:29" x14ac:dyDescent="0.25">
      <c r="F259" s="51" t="str">
        <f>IFERROR(VLOOKUP(D259,'Tabelas auxiliares'!$A$3:$B$61,2,FALSE),"")</f>
        <v/>
      </c>
      <c r="G259" s="51" t="str">
        <f>IFERROR(VLOOKUP($B259,'Tabelas auxiliares'!$A$65:$C$102,2,FALSE),"")</f>
        <v/>
      </c>
      <c r="H259" s="51" t="str">
        <f>IFERROR(VLOOKUP($B259,'Tabelas auxiliares'!$A$65:$C$102,3,FALSE),"")</f>
        <v/>
      </c>
      <c r="X259" s="51" t="str">
        <f t="shared" si="6"/>
        <v/>
      </c>
      <c r="Y259" s="51" t="str">
        <f>IF(T259="","",IF(T259&lt;&gt;'Tabelas auxiliares'!$B$236,"FOLHA DE PESSOAL",IF(X259='Tabelas auxiliares'!$A$237,"CUSTEIO",IF(X259='Tabelas auxiliares'!$A$236,"INVESTIMENTO","ERRO - VERIFICAR"))))</f>
        <v/>
      </c>
      <c r="Z259" s="64" t="str">
        <f t="shared" si="7"/>
        <v/>
      </c>
      <c r="AA259" s="44"/>
      <c r="AB259" s="44"/>
      <c r="AC259" s="44"/>
    </row>
    <row r="260" spans="1:29" x14ac:dyDescent="0.25">
      <c r="F260" s="51" t="str">
        <f>IFERROR(VLOOKUP(D260,'Tabelas auxiliares'!$A$3:$B$61,2,FALSE),"")</f>
        <v/>
      </c>
      <c r="G260" s="51" t="str">
        <f>IFERROR(VLOOKUP($B260,'Tabelas auxiliares'!$A$65:$C$102,2,FALSE),"")</f>
        <v/>
      </c>
      <c r="H260" s="51" t="str">
        <f>IFERROR(VLOOKUP($B260,'Tabelas auxiliares'!$A$65:$C$102,3,FALSE),"")</f>
        <v/>
      </c>
      <c r="X260" s="51" t="str">
        <f t="shared" ref="X260:X323" si="8">LEFT(V260,1)</f>
        <v/>
      </c>
      <c r="Y260" s="51" t="str">
        <f>IF(T260="","",IF(T260&lt;&gt;'Tabelas auxiliares'!$B$236,"FOLHA DE PESSOAL",IF(X260='Tabelas auxiliares'!$A$237,"CUSTEIO",IF(X260='Tabelas auxiliares'!$A$236,"INVESTIMENTO","ERRO - VERIFICAR"))))</f>
        <v/>
      </c>
      <c r="Z260" s="64" t="str">
        <f t="shared" si="7"/>
        <v/>
      </c>
      <c r="AA260" s="44"/>
      <c r="AB260" s="44"/>
      <c r="AC260" s="44"/>
    </row>
    <row r="261" spans="1:29" x14ac:dyDescent="0.25">
      <c r="F261" s="51" t="str">
        <f>IFERROR(VLOOKUP(D261,'Tabelas auxiliares'!$A$3:$B$61,2,FALSE),"")</f>
        <v/>
      </c>
      <c r="G261" s="51" t="str">
        <f>IFERROR(VLOOKUP($B261,'Tabelas auxiliares'!$A$65:$C$102,2,FALSE),"")</f>
        <v/>
      </c>
      <c r="H261" s="51" t="str">
        <f>IFERROR(VLOOKUP($B261,'Tabelas auxiliares'!$A$65:$C$102,3,FALSE),"")</f>
        <v/>
      </c>
      <c r="X261" s="51" t="str">
        <f t="shared" si="8"/>
        <v/>
      </c>
      <c r="Y261" s="51" t="str">
        <f>IF(T261="","",IF(T261&lt;&gt;'Tabelas auxiliares'!$B$236,"FOLHA DE PESSOAL",IF(X261='Tabelas auxiliares'!$A$237,"CUSTEIO",IF(X261='Tabelas auxiliares'!$A$236,"INVESTIMENTO","ERRO - VERIFICAR"))))</f>
        <v/>
      </c>
      <c r="Z261" s="64" t="str">
        <f t="shared" ref="Z261:Z324" si="9">IF(AA261+AB261+AC261&lt;&gt;0,AA261+AB261+AC261,"")</f>
        <v/>
      </c>
      <c r="AA261" s="44"/>
      <c r="AB261" s="44"/>
      <c r="AC261" s="44"/>
    </row>
    <row r="262" spans="1:29" x14ac:dyDescent="0.25">
      <c r="F262" s="51" t="str">
        <f>IFERROR(VLOOKUP(D262,'Tabelas auxiliares'!$A$3:$B$61,2,FALSE),"")</f>
        <v/>
      </c>
      <c r="G262" s="51" t="str">
        <f>IFERROR(VLOOKUP($B262,'Tabelas auxiliares'!$A$65:$C$102,2,FALSE),"")</f>
        <v/>
      </c>
      <c r="H262" s="51" t="str">
        <f>IFERROR(VLOOKUP($B262,'Tabelas auxiliares'!$A$65:$C$102,3,FALSE),"")</f>
        <v/>
      </c>
      <c r="X262" s="51" t="str">
        <f t="shared" si="8"/>
        <v/>
      </c>
      <c r="Y262" s="51" t="str">
        <f>IF(T262="","",IF(T262&lt;&gt;'Tabelas auxiliares'!$B$236,"FOLHA DE PESSOAL",IF(X262='Tabelas auxiliares'!$A$237,"CUSTEIO",IF(X262='Tabelas auxiliares'!$A$236,"INVESTIMENTO","ERRO - VERIFICAR"))))</f>
        <v/>
      </c>
      <c r="Z262" s="64" t="str">
        <f t="shared" si="9"/>
        <v/>
      </c>
      <c r="AA262" s="44"/>
      <c r="AB262" s="44"/>
      <c r="AC262" s="44"/>
    </row>
    <row r="263" spans="1:29" x14ac:dyDescent="0.25">
      <c r="F263" s="51" t="str">
        <f>IFERROR(VLOOKUP(D263,'Tabelas auxiliares'!$A$3:$B$61,2,FALSE),"")</f>
        <v/>
      </c>
      <c r="G263" s="51" t="str">
        <f>IFERROR(VLOOKUP($B263,'Tabelas auxiliares'!$A$65:$C$102,2,FALSE),"")</f>
        <v/>
      </c>
      <c r="H263" s="51" t="str">
        <f>IFERROR(VLOOKUP($B263,'Tabelas auxiliares'!$A$65:$C$102,3,FALSE),"")</f>
        <v/>
      </c>
      <c r="X263" s="51" t="str">
        <f t="shared" si="8"/>
        <v/>
      </c>
      <c r="Y263" s="51" t="str">
        <f>IF(T263="","",IF(T263&lt;&gt;'Tabelas auxiliares'!$B$236,"FOLHA DE PESSOAL",IF(X263='Tabelas auxiliares'!$A$237,"CUSTEIO",IF(X263='Tabelas auxiliares'!$A$236,"INVESTIMENTO","ERRO - VERIFICAR"))))</f>
        <v/>
      </c>
      <c r="Z263" s="64" t="str">
        <f t="shared" si="9"/>
        <v/>
      </c>
      <c r="AA263" s="44"/>
      <c r="AB263" s="44"/>
      <c r="AC263" s="44"/>
    </row>
    <row r="264" spans="1:29" x14ac:dyDescent="0.25">
      <c r="F264" s="51" t="str">
        <f>IFERROR(VLOOKUP(D264,'Tabelas auxiliares'!$A$3:$B$61,2,FALSE),"")</f>
        <v/>
      </c>
      <c r="G264" s="51" t="str">
        <f>IFERROR(VLOOKUP($B264,'Tabelas auxiliares'!$A$65:$C$102,2,FALSE),"")</f>
        <v/>
      </c>
      <c r="H264" s="51" t="str">
        <f>IFERROR(VLOOKUP($B264,'Tabelas auxiliares'!$A$65:$C$102,3,FALSE),"")</f>
        <v/>
      </c>
      <c r="X264" s="51" t="str">
        <f t="shared" si="8"/>
        <v/>
      </c>
      <c r="Y264" s="51" t="str">
        <f>IF(T264="","",IF(T264&lt;&gt;'Tabelas auxiliares'!$B$236,"FOLHA DE PESSOAL",IF(X264='Tabelas auxiliares'!$A$237,"CUSTEIO",IF(X264='Tabelas auxiliares'!$A$236,"INVESTIMENTO","ERRO - VERIFICAR"))))</f>
        <v/>
      </c>
      <c r="Z264" s="64" t="str">
        <f t="shared" si="9"/>
        <v/>
      </c>
      <c r="AA264" s="44"/>
      <c r="AB264" s="44"/>
      <c r="AC264" s="44"/>
    </row>
    <row r="265" spans="1:29" x14ac:dyDescent="0.25">
      <c r="F265" s="51" t="str">
        <f>IFERROR(VLOOKUP(D265,'Tabelas auxiliares'!$A$3:$B$61,2,FALSE),"")</f>
        <v/>
      </c>
      <c r="G265" s="51" t="str">
        <f>IFERROR(VLOOKUP($B265,'Tabelas auxiliares'!$A$65:$C$102,2,FALSE),"")</f>
        <v/>
      </c>
      <c r="H265" s="51" t="str">
        <f>IFERROR(VLOOKUP($B265,'Tabelas auxiliares'!$A$65:$C$102,3,FALSE),"")</f>
        <v/>
      </c>
      <c r="X265" s="51" t="str">
        <f t="shared" si="8"/>
        <v/>
      </c>
      <c r="Y265" s="51" t="str">
        <f>IF(T265="","",IF(T265&lt;&gt;'Tabelas auxiliares'!$B$236,"FOLHA DE PESSOAL",IF(X265='Tabelas auxiliares'!$A$237,"CUSTEIO",IF(X265='Tabelas auxiliares'!$A$236,"INVESTIMENTO","ERRO - VERIFICAR"))))</f>
        <v/>
      </c>
      <c r="Z265" s="64" t="str">
        <f t="shared" si="9"/>
        <v/>
      </c>
      <c r="AA265" s="44"/>
      <c r="AB265" s="44"/>
      <c r="AC265" s="44"/>
    </row>
    <row r="266" spans="1:29" x14ac:dyDescent="0.25">
      <c r="F266" s="51" t="str">
        <f>IFERROR(VLOOKUP(D266,'Tabelas auxiliares'!$A$3:$B$61,2,FALSE),"")</f>
        <v/>
      </c>
      <c r="G266" s="51" t="str">
        <f>IFERROR(VLOOKUP($B266,'Tabelas auxiliares'!$A$65:$C$102,2,FALSE),"")</f>
        <v/>
      </c>
      <c r="H266" s="51" t="str">
        <f>IFERROR(VLOOKUP($B266,'Tabelas auxiliares'!$A$65:$C$102,3,FALSE),"")</f>
        <v/>
      </c>
      <c r="X266" s="51" t="str">
        <f t="shared" si="8"/>
        <v/>
      </c>
      <c r="Y266" s="51" t="str">
        <f>IF(T266="","",IF(T266&lt;&gt;'Tabelas auxiliares'!$B$236,"FOLHA DE PESSOAL",IF(X266='Tabelas auxiliares'!$A$237,"CUSTEIO",IF(X266='Tabelas auxiliares'!$A$236,"INVESTIMENTO","ERRO - VERIFICAR"))))</f>
        <v/>
      </c>
      <c r="Z266" s="64" t="str">
        <f t="shared" si="9"/>
        <v/>
      </c>
      <c r="AA266" s="44"/>
      <c r="AB266" s="44"/>
      <c r="AC266" s="44"/>
    </row>
    <row r="267" spans="1:29" x14ac:dyDescent="0.25">
      <c r="F267" s="51" t="str">
        <f>IFERROR(VLOOKUP(D267,'Tabelas auxiliares'!$A$3:$B$61,2,FALSE),"")</f>
        <v/>
      </c>
      <c r="G267" s="51" t="str">
        <f>IFERROR(VLOOKUP($B267,'Tabelas auxiliares'!$A$65:$C$102,2,FALSE),"")</f>
        <v/>
      </c>
      <c r="H267" s="51" t="str">
        <f>IFERROR(VLOOKUP($B267,'Tabelas auxiliares'!$A$65:$C$102,3,FALSE),"")</f>
        <v/>
      </c>
      <c r="X267" s="51" t="str">
        <f t="shared" si="8"/>
        <v/>
      </c>
      <c r="Y267" s="51" t="str">
        <f>IF(T267="","",IF(T267&lt;&gt;'Tabelas auxiliares'!$B$236,"FOLHA DE PESSOAL",IF(X267='Tabelas auxiliares'!$A$237,"CUSTEIO",IF(X267='Tabelas auxiliares'!$A$236,"INVESTIMENTO","ERRO - VERIFICAR"))))</f>
        <v/>
      </c>
      <c r="Z267" s="64" t="str">
        <f t="shared" si="9"/>
        <v/>
      </c>
      <c r="AA267" s="44"/>
      <c r="AB267" s="44"/>
      <c r="AC267" s="44"/>
    </row>
    <row r="268" spans="1:29" x14ac:dyDescent="0.25">
      <c r="F268" s="51" t="str">
        <f>IFERROR(VLOOKUP(D268,'Tabelas auxiliares'!$A$3:$B$61,2,FALSE),"")</f>
        <v/>
      </c>
      <c r="G268" s="51" t="str">
        <f>IFERROR(VLOOKUP($B268,'Tabelas auxiliares'!$A$65:$C$102,2,FALSE),"")</f>
        <v/>
      </c>
      <c r="H268" s="51" t="str">
        <f>IFERROR(VLOOKUP($B268,'Tabelas auxiliares'!$A$65:$C$102,3,FALSE),"")</f>
        <v/>
      </c>
      <c r="X268" s="51" t="str">
        <f t="shared" si="8"/>
        <v/>
      </c>
      <c r="Y268" s="51" t="str">
        <f>IF(T268="","",IF(T268&lt;&gt;'Tabelas auxiliares'!$B$236,"FOLHA DE PESSOAL",IF(X268='Tabelas auxiliares'!$A$237,"CUSTEIO",IF(X268='Tabelas auxiliares'!$A$236,"INVESTIMENTO","ERRO - VERIFICAR"))))</f>
        <v/>
      </c>
      <c r="Z268" s="64" t="str">
        <f t="shared" si="9"/>
        <v/>
      </c>
      <c r="AA268" s="44"/>
      <c r="AB268" s="44"/>
      <c r="AC268" s="44"/>
    </row>
    <row r="269" spans="1:29" x14ac:dyDescent="0.25">
      <c r="F269" s="51" t="str">
        <f>IFERROR(VLOOKUP(D269,'Tabelas auxiliares'!$A$3:$B$61,2,FALSE),"")</f>
        <v/>
      </c>
      <c r="G269" s="51" t="str">
        <f>IFERROR(VLOOKUP($B269,'Tabelas auxiliares'!$A$65:$C$102,2,FALSE),"")</f>
        <v/>
      </c>
      <c r="H269" s="51" t="str">
        <f>IFERROR(VLOOKUP($B269,'Tabelas auxiliares'!$A$65:$C$102,3,FALSE),"")</f>
        <v/>
      </c>
      <c r="X269" s="51" t="str">
        <f t="shared" si="8"/>
        <v/>
      </c>
      <c r="Y269" s="51" t="str">
        <f>IF(T269="","",IF(T269&lt;&gt;'Tabelas auxiliares'!$B$236,"FOLHA DE PESSOAL",IF(X269='Tabelas auxiliares'!$A$237,"CUSTEIO",IF(X269='Tabelas auxiliares'!$A$236,"INVESTIMENTO","ERRO - VERIFICAR"))))</f>
        <v/>
      </c>
      <c r="Z269" s="64" t="str">
        <f t="shared" si="9"/>
        <v/>
      </c>
      <c r="AA269" s="44"/>
      <c r="AB269" s="44"/>
      <c r="AC269" s="44"/>
    </row>
    <row r="270" spans="1:29" x14ac:dyDescent="0.25">
      <c r="F270" s="51" t="str">
        <f>IFERROR(VLOOKUP(D270,'Tabelas auxiliares'!$A$3:$B$61,2,FALSE),"")</f>
        <v/>
      </c>
      <c r="G270" s="51" t="str">
        <f>IFERROR(VLOOKUP($B270,'Tabelas auxiliares'!$A$65:$C$102,2,FALSE),"")</f>
        <v/>
      </c>
      <c r="H270" s="51" t="str">
        <f>IFERROR(VLOOKUP($B270,'Tabelas auxiliares'!$A$65:$C$102,3,FALSE),"")</f>
        <v/>
      </c>
      <c r="X270" s="51" t="str">
        <f t="shared" si="8"/>
        <v/>
      </c>
      <c r="Y270" s="51" t="str">
        <f>IF(T270="","",IF(T270&lt;&gt;'Tabelas auxiliares'!$B$236,"FOLHA DE PESSOAL",IF(X270='Tabelas auxiliares'!$A$237,"CUSTEIO",IF(X270='Tabelas auxiliares'!$A$236,"INVESTIMENTO","ERRO - VERIFICAR"))))</f>
        <v/>
      </c>
      <c r="Z270" s="64" t="str">
        <f t="shared" si="9"/>
        <v/>
      </c>
      <c r="AA270" s="44"/>
      <c r="AB270" s="44"/>
      <c r="AC270" s="44"/>
    </row>
    <row r="271" spans="1:29" x14ac:dyDescent="0.25">
      <c r="F271" s="51" t="str">
        <f>IFERROR(VLOOKUP(D271,'Tabelas auxiliares'!$A$3:$B$61,2,FALSE),"")</f>
        <v/>
      </c>
      <c r="G271" s="51" t="str">
        <f>IFERROR(VLOOKUP($B271,'Tabelas auxiliares'!$A$65:$C$102,2,FALSE),"")</f>
        <v/>
      </c>
      <c r="H271" s="51" t="str">
        <f>IFERROR(VLOOKUP($B271,'Tabelas auxiliares'!$A$65:$C$102,3,FALSE),"")</f>
        <v/>
      </c>
      <c r="X271" s="51" t="str">
        <f t="shared" si="8"/>
        <v/>
      </c>
      <c r="Y271" s="51" t="str">
        <f>IF(T271="","",IF(T271&lt;&gt;'Tabelas auxiliares'!$B$236,"FOLHA DE PESSOAL",IF(X271='Tabelas auxiliares'!$A$237,"CUSTEIO",IF(X271='Tabelas auxiliares'!$A$236,"INVESTIMENTO","ERRO - VERIFICAR"))))</f>
        <v/>
      </c>
      <c r="Z271" s="64" t="str">
        <f t="shared" si="9"/>
        <v/>
      </c>
      <c r="AA271" s="44"/>
      <c r="AB271" s="44"/>
      <c r="AC271" s="44"/>
    </row>
    <row r="272" spans="1:29" x14ac:dyDescent="0.25">
      <c r="F272" s="51" t="str">
        <f>IFERROR(VLOOKUP(D272,'Tabelas auxiliares'!$A$3:$B$61,2,FALSE),"")</f>
        <v/>
      </c>
      <c r="G272" s="51" t="str">
        <f>IFERROR(VLOOKUP($B272,'Tabelas auxiliares'!$A$65:$C$102,2,FALSE),"")</f>
        <v/>
      </c>
      <c r="H272" s="51" t="str">
        <f>IFERROR(VLOOKUP($B272,'Tabelas auxiliares'!$A$65:$C$102,3,FALSE),"")</f>
        <v/>
      </c>
      <c r="X272" s="51" t="str">
        <f t="shared" si="8"/>
        <v/>
      </c>
      <c r="Y272" s="51" t="str">
        <f>IF(T272="","",IF(T272&lt;&gt;'Tabelas auxiliares'!$B$236,"FOLHA DE PESSOAL",IF(X272='Tabelas auxiliares'!$A$237,"CUSTEIO",IF(X272='Tabelas auxiliares'!$A$236,"INVESTIMENTO","ERRO - VERIFICAR"))))</f>
        <v/>
      </c>
      <c r="Z272" s="64" t="str">
        <f t="shared" si="9"/>
        <v/>
      </c>
      <c r="AA272" s="44"/>
      <c r="AB272" s="44"/>
      <c r="AC272" s="44"/>
    </row>
    <row r="273" spans="6:29" x14ac:dyDescent="0.25">
      <c r="F273" s="51" t="str">
        <f>IFERROR(VLOOKUP(D273,'Tabelas auxiliares'!$A$3:$B$61,2,FALSE),"")</f>
        <v/>
      </c>
      <c r="G273" s="51" t="str">
        <f>IFERROR(VLOOKUP($B273,'Tabelas auxiliares'!$A$65:$C$102,2,FALSE),"")</f>
        <v/>
      </c>
      <c r="H273" s="51" t="str">
        <f>IFERROR(VLOOKUP($B273,'Tabelas auxiliares'!$A$65:$C$102,3,FALSE),"")</f>
        <v/>
      </c>
      <c r="X273" s="51" t="str">
        <f t="shared" si="8"/>
        <v/>
      </c>
      <c r="Y273" s="51" t="str">
        <f>IF(T273="","",IF(T273&lt;&gt;'Tabelas auxiliares'!$B$236,"FOLHA DE PESSOAL",IF(X273='Tabelas auxiliares'!$A$237,"CUSTEIO",IF(X273='Tabelas auxiliares'!$A$236,"INVESTIMENTO","ERRO - VERIFICAR"))))</f>
        <v/>
      </c>
      <c r="Z273" s="64" t="str">
        <f t="shared" si="9"/>
        <v/>
      </c>
      <c r="AA273" s="44"/>
      <c r="AB273" s="44"/>
      <c r="AC273" s="44"/>
    </row>
    <row r="274" spans="6:29" x14ac:dyDescent="0.25">
      <c r="F274" s="51" t="str">
        <f>IFERROR(VLOOKUP(D274,'Tabelas auxiliares'!$A$3:$B$61,2,FALSE),"")</f>
        <v/>
      </c>
      <c r="G274" s="51" t="str">
        <f>IFERROR(VLOOKUP($B274,'Tabelas auxiliares'!$A$65:$C$102,2,FALSE),"")</f>
        <v/>
      </c>
      <c r="H274" s="51" t="str">
        <f>IFERROR(VLOOKUP($B274,'Tabelas auxiliares'!$A$65:$C$102,3,FALSE),"")</f>
        <v/>
      </c>
      <c r="X274" s="51" t="str">
        <f t="shared" si="8"/>
        <v/>
      </c>
      <c r="Y274" s="51" t="str">
        <f>IF(T274="","",IF(T274&lt;&gt;'Tabelas auxiliares'!$B$236,"FOLHA DE PESSOAL",IF(X274='Tabelas auxiliares'!$A$237,"CUSTEIO",IF(X274='Tabelas auxiliares'!$A$236,"INVESTIMENTO","ERRO - VERIFICAR"))))</f>
        <v/>
      </c>
      <c r="Z274" s="64" t="str">
        <f t="shared" si="9"/>
        <v/>
      </c>
      <c r="AA274" s="44"/>
      <c r="AB274" s="44"/>
      <c r="AC274" s="44"/>
    </row>
    <row r="275" spans="6:29" x14ac:dyDescent="0.25">
      <c r="F275" s="51" t="str">
        <f>IFERROR(VLOOKUP(D275,'Tabelas auxiliares'!$A$3:$B$61,2,FALSE),"")</f>
        <v/>
      </c>
      <c r="G275" s="51" t="str">
        <f>IFERROR(VLOOKUP($B275,'Tabelas auxiliares'!$A$65:$C$102,2,FALSE),"")</f>
        <v/>
      </c>
      <c r="H275" s="51" t="str">
        <f>IFERROR(VLOOKUP($B275,'Tabelas auxiliares'!$A$65:$C$102,3,FALSE),"")</f>
        <v/>
      </c>
      <c r="X275" s="51" t="str">
        <f t="shared" si="8"/>
        <v/>
      </c>
      <c r="Y275" s="51" t="str">
        <f>IF(T275="","",IF(T275&lt;&gt;'Tabelas auxiliares'!$B$236,"FOLHA DE PESSOAL",IF(X275='Tabelas auxiliares'!$A$237,"CUSTEIO",IF(X275='Tabelas auxiliares'!$A$236,"INVESTIMENTO","ERRO - VERIFICAR"))))</f>
        <v/>
      </c>
      <c r="Z275" s="64" t="str">
        <f t="shared" si="9"/>
        <v/>
      </c>
      <c r="AA275" s="44"/>
      <c r="AB275" s="44"/>
      <c r="AC275" s="44"/>
    </row>
    <row r="276" spans="6:29" x14ac:dyDescent="0.25">
      <c r="F276" s="51" t="str">
        <f>IFERROR(VLOOKUP(D276,'Tabelas auxiliares'!$A$3:$B$61,2,FALSE),"")</f>
        <v/>
      </c>
      <c r="G276" s="51" t="str">
        <f>IFERROR(VLOOKUP($B276,'Tabelas auxiliares'!$A$65:$C$102,2,FALSE),"")</f>
        <v/>
      </c>
      <c r="H276" s="51" t="str">
        <f>IFERROR(VLOOKUP($B276,'Tabelas auxiliares'!$A$65:$C$102,3,FALSE),"")</f>
        <v/>
      </c>
      <c r="X276" s="51" t="str">
        <f t="shared" si="8"/>
        <v/>
      </c>
      <c r="Y276" s="51" t="str">
        <f>IF(T276="","",IF(T276&lt;&gt;'Tabelas auxiliares'!$B$236,"FOLHA DE PESSOAL",IF(X276='Tabelas auxiliares'!$A$237,"CUSTEIO",IF(X276='Tabelas auxiliares'!$A$236,"INVESTIMENTO","ERRO - VERIFICAR"))))</f>
        <v/>
      </c>
      <c r="Z276" s="64" t="str">
        <f t="shared" si="9"/>
        <v/>
      </c>
      <c r="AA276" s="44"/>
      <c r="AB276" s="44"/>
      <c r="AC276" s="44"/>
    </row>
    <row r="277" spans="6:29" x14ac:dyDescent="0.25">
      <c r="F277" s="51" t="str">
        <f>IFERROR(VLOOKUP(D277,'Tabelas auxiliares'!$A$3:$B$61,2,FALSE),"")</f>
        <v/>
      </c>
      <c r="G277" s="51" t="str">
        <f>IFERROR(VLOOKUP($B277,'Tabelas auxiliares'!$A$65:$C$102,2,FALSE),"")</f>
        <v/>
      </c>
      <c r="H277" s="51" t="str">
        <f>IFERROR(VLOOKUP($B277,'Tabelas auxiliares'!$A$65:$C$102,3,FALSE),"")</f>
        <v/>
      </c>
      <c r="X277" s="51" t="str">
        <f t="shared" si="8"/>
        <v/>
      </c>
      <c r="Y277" s="51" t="str">
        <f>IF(T277="","",IF(T277&lt;&gt;'Tabelas auxiliares'!$B$236,"FOLHA DE PESSOAL",IF(X277='Tabelas auxiliares'!$A$237,"CUSTEIO",IF(X277='Tabelas auxiliares'!$A$236,"INVESTIMENTO","ERRO - VERIFICAR"))))</f>
        <v/>
      </c>
      <c r="Z277" s="64" t="str">
        <f t="shared" si="9"/>
        <v/>
      </c>
      <c r="AA277" s="44"/>
      <c r="AB277" s="44"/>
      <c r="AC277" s="44"/>
    </row>
    <row r="278" spans="6:29" x14ac:dyDescent="0.25">
      <c r="F278" s="51" t="str">
        <f>IFERROR(VLOOKUP(D278,'Tabelas auxiliares'!$A$3:$B$61,2,FALSE),"")</f>
        <v/>
      </c>
      <c r="G278" s="51" t="str">
        <f>IFERROR(VLOOKUP($B278,'Tabelas auxiliares'!$A$65:$C$102,2,FALSE),"")</f>
        <v/>
      </c>
      <c r="H278" s="51" t="str">
        <f>IFERROR(VLOOKUP($B278,'Tabelas auxiliares'!$A$65:$C$102,3,FALSE),"")</f>
        <v/>
      </c>
      <c r="X278" s="51" t="str">
        <f t="shared" si="8"/>
        <v/>
      </c>
      <c r="Y278" s="51" t="str">
        <f>IF(T278="","",IF(T278&lt;&gt;'Tabelas auxiliares'!$B$236,"FOLHA DE PESSOAL",IF(X278='Tabelas auxiliares'!$A$237,"CUSTEIO",IF(X278='Tabelas auxiliares'!$A$236,"INVESTIMENTO","ERRO - VERIFICAR"))))</f>
        <v/>
      </c>
      <c r="Z278" s="64" t="str">
        <f t="shared" si="9"/>
        <v/>
      </c>
      <c r="AA278" s="44"/>
      <c r="AB278" s="44"/>
      <c r="AC278" s="44"/>
    </row>
    <row r="279" spans="6:29" x14ac:dyDescent="0.25">
      <c r="F279" s="51" t="str">
        <f>IFERROR(VLOOKUP(D279,'Tabelas auxiliares'!$A$3:$B$61,2,FALSE),"")</f>
        <v/>
      </c>
      <c r="G279" s="51" t="str">
        <f>IFERROR(VLOOKUP($B279,'Tabelas auxiliares'!$A$65:$C$102,2,FALSE),"")</f>
        <v/>
      </c>
      <c r="H279" s="51" t="str">
        <f>IFERROR(VLOOKUP($B279,'Tabelas auxiliares'!$A$65:$C$102,3,FALSE),"")</f>
        <v/>
      </c>
      <c r="X279" s="51" t="str">
        <f t="shared" si="8"/>
        <v/>
      </c>
      <c r="Y279" s="51" t="str">
        <f>IF(T279="","",IF(T279&lt;&gt;'Tabelas auxiliares'!$B$236,"FOLHA DE PESSOAL",IF(X279='Tabelas auxiliares'!$A$237,"CUSTEIO",IF(X279='Tabelas auxiliares'!$A$236,"INVESTIMENTO","ERRO - VERIFICAR"))))</f>
        <v/>
      </c>
      <c r="Z279" s="64" t="str">
        <f t="shared" si="9"/>
        <v/>
      </c>
      <c r="AA279" s="44"/>
      <c r="AB279" s="44"/>
      <c r="AC279" s="44"/>
    </row>
    <row r="280" spans="6:29" x14ac:dyDescent="0.25">
      <c r="F280" s="51" t="str">
        <f>IFERROR(VLOOKUP(D280,'Tabelas auxiliares'!$A$3:$B$61,2,FALSE),"")</f>
        <v/>
      </c>
      <c r="G280" s="51" t="str">
        <f>IFERROR(VLOOKUP($B280,'Tabelas auxiliares'!$A$65:$C$102,2,FALSE),"")</f>
        <v/>
      </c>
      <c r="H280" s="51" t="str">
        <f>IFERROR(VLOOKUP($B280,'Tabelas auxiliares'!$A$65:$C$102,3,FALSE),"")</f>
        <v/>
      </c>
      <c r="X280" s="51" t="str">
        <f t="shared" si="8"/>
        <v/>
      </c>
      <c r="Y280" s="51" t="str">
        <f>IF(T280="","",IF(T280&lt;&gt;'Tabelas auxiliares'!$B$236,"FOLHA DE PESSOAL",IF(X280='Tabelas auxiliares'!$A$237,"CUSTEIO",IF(X280='Tabelas auxiliares'!$A$236,"INVESTIMENTO","ERRO - VERIFICAR"))))</f>
        <v/>
      </c>
      <c r="Z280" s="64" t="str">
        <f t="shared" si="9"/>
        <v/>
      </c>
      <c r="AA280" s="44"/>
      <c r="AB280" s="44"/>
      <c r="AC280" s="44"/>
    </row>
    <row r="281" spans="6:29" x14ac:dyDescent="0.25">
      <c r="F281" s="51" t="str">
        <f>IFERROR(VLOOKUP(D281,'Tabelas auxiliares'!$A$3:$B$61,2,FALSE),"")</f>
        <v/>
      </c>
      <c r="G281" s="51" t="str">
        <f>IFERROR(VLOOKUP($B281,'Tabelas auxiliares'!$A$65:$C$102,2,FALSE),"")</f>
        <v/>
      </c>
      <c r="H281" s="51" t="str">
        <f>IFERROR(VLOOKUP($B281,'Tabelas auxiliares'!$A$65:$C$102,3,FALSE),"")</f>
        <v/>
      </c>
      <c r="X281" s="51" t="str">
        <f t="shared" si="8"/>
        <v/>
      </c>
      <c r="Y281" s="51" t="str">
        <f>IF(T281="","",IF(T281&lt;&gt;'Tabelas auxiliares'!$B$236,"FOLHA DE PESSOAL",IF(X281='Tabelas auxiliares'!$A$237,"CUSTEIO",IF(X281='Tabelas auxiliares'!$A$236,"INVESTIMENTO","ERRO - VERIFICAR"))))</f>
        <v/>
      </c>
      <c r="Z281" s="64" t="str">
        <f t="shared" si="9"/>
        <v/>
      </c>
      <c r="AA281" s="44"/>
      <c r="AB281" s="44"/>
      <c r="AC281" s="44"/>
    </row>
    <row r="282" spans="6:29" x14ac:dyDescent="0.25">
      <c r="F282" s="51" t="str">
        <f>IFERROR(VLOOKUP(D282,'Tabelas auxiliares'!$A$3:$B$61,2,FALSE),"")</f>
        <v/>
      </c>
      <c r="G282" s="51" t="str">
        <f>IFERROR(VLOOKUP($B282,'Tabelas auxiliares'!$A$65:$C$102,2,FALSE),"")</f>
        <v/>
      </c>
      <c r="H282" s="51" t="str">
        <f>IFERROR(VLOOKUP($B282,'Tabelas auxiliares'!$A$65:$C$102,3,FALSE),"")</f>
        <v/>
      </c>
      <c r="X282" s="51" t="str">
        <f t="shared" si="8"/>
        <v/>
      </c>
      <c r="Y282" s="51" t="str">
        <f>IF(T282="","",IF(T282&lt;&gt;'Tabelas auxiliares'!$B$236,"FOLHA DE PESSOAL",IF(X282='Tabelas auxiliares'!$A$237,"CUSTEIO",IF(X282='Tabelas auxiliares'!$A$236,"INVESTIMENTO","ERRO - VERIFICAR"))))</f>
        <v/>
      </c>
      <c r="Z282" s="64" t="str">
        <f t="shared" si="9"/>
        <v/>
      </c>
      <c r="AA282" s="44"/>
      <c r="AB282" s="44"/>
      <c r="AC282" s="44"/>
    </row>
    <row r="283" spans="6:29" x14ac:dyDescent="0.25">
      <c r="F283" s="51" t="str">
        <f>IFERROR(VLOOKUP(D283,'Tabelas auxiliares'!$A$3:$B$61,2,FALSE),"")</f>
        <v/>
      </c>
      <c r="G283" s="51" t="str">
        <f>IFERROR(VLOOKUP($B283,'Tabelas auxiliares'!$A$65:$C$102,2,FALSE),"")</f>
        <v/>
      </c>
      <c r="H283" s="51" t="str">
        <f>IFERROR(VLOOKUP($B283,'Tabelas auxiliares'!$A$65:$C$102,3,FALSE),"")</f>
        <v/>
      </c>
      <c r="X283" s="51" t="str">
        <f t="shared" si="8"/>
        <v/>
      </c>
      <c r="Y283" s="51" t="str">
        <f>IF(T283="","",IF(T283&lt;&gt;'Tabelas auxiliares'!$B$236,"FOLHA DE PESSOAL",IF(X283='Tabelas auxiliares'!$A$237,"CUSTEIO",IF(X283='Tabelas auxiliares'!$A$236,"INVESTIMENTO","ERRO - VERIFICAR"))))</f>
        <v/>
      </c>
      <c r="Z283" s="64" t="str">
        <f t="shared" si="9"/>
        <v/>
      </c>
      <c r="AA283" s="44"/>
      <c r="AB283" s="44"/>
      <c r="AC283" s="44"/>
    </row>
    <row r="284" spans="6:29" x14ac:dyDescent="0.25">
      <c r="F284" s="51" t="str">
        <f>IFERROR(VLOOKUP(D284,'Tabelas auxiliares'!$A$3:$B$61,2,FALSE),"")</f>
        <v/>
      </c>
      <c r="G284" s="51" t="str">
        <f>IFERROR(VLOOKUP($B284,'Tabelas auxiliares'!$A$65:$C$102,2,FALSE),"")</f>
        <v/>
      </c>
      <c r="H284" s="51" t="str">
        <f>IFERROR(VLOOKUP($B284,'Tabelas auxiliares'!$A$65:$C$102,3,FALSE),"")</f>
        <v/>
      </c>
      <c r="X284" s="51" t="str">
        <f t="shared" si="8"/>
        <v/>
      </c>
      <c r="Y284" s="51" t="str">
        <f>IF(T284="","",IF(T284&lt;&gt;'Tabelas auxiliares'!$B$236,"FOLHA DE PESSOAL",IF(X284='Tabelas auxiliares'!$A$237,"CUSTEIO",IF(X284='Tabelas auxiliares'!$A$236,"INVESTIMENTO","ERRO - VERIFICAR"))))</f>
        <v/>
      </c>
      <c r="Z284" s="64" t="str">
        <f t="shared" si="9"/>
        <v/>
      </c>
      <c r="AA284" s="44"/>
      <c r="AB284" s="44"/>
      <c r="AC284" s="44"/>
    </row>
    <row r="285" spans="6:29" x14ac:dyDescent="0.25">
      <c r="F285" s="51" t="str">
        <f>IFERROR(VLOOKUP(D285,'Tabelas auxiliares'!$A$3:$B$61,2,FALSE),"")</f>
        <v/>
      </c>
      <c r="G285" s="51" t="str">
        <f>IFERROR(VLOOKUP($B285,'Tabelas auxiliares'!$A$65:$C$102,2,FALSE),"")</f>
        <v/>
      </c>
      <c r="H285" s="51" t="str">
        <f>IFERROR(VLOOKUP($B285,'Tabelas auxiliares'!$A$65:$C$102,3,FALSE),"")</f>
        <v/>
      </c>
      <c r="X285" s="51" t="str">
        <f t="shared" si="8"/>
        <v/>
      </c>
      <c r="Y285" s="51" t="str">
        <f>IF(T285="","",IF(T285&lt;&gt;'Tabelas auxiliares'!$B$236,"FOLHA DE PESSOAL",IF(X285='Tabelas auxiliares'!$A$237,"CUSTEIO",IF(X285='Tabelas auxiliares'!$A$236,"INVESTIMENTO","ERRO - VERIFICAR"))))</f>
        <v/>
      </c>
      <c r="Z285" s="64" t="str">
        <f t="shared" si="9"/>
        <v/>
      </c>
      <c r="AA285" s="44"/>
      <c r="AB285" s="44"/>
      <c r="AC285" s="44"/>
    </row>
    <row r="286" spans="6:29" x14ac:dyDescent="0.25">
      <c r="F286" s="51" t="str">
        <f>IFERROR(VLOOKUP(D286,'Tabelas auxiliares'!$A$3:$B$61,2,FALSE),"")</f>
        <v/>
      </c>
      <c r="G286" s="51" t="str">
        <f>IFERROR(VLOOKUP($B286,'Tabelas auxiliares'!$A$65:$C$102,2,FALSE),"")</f>
        <v/>
      </c>
      <c r="H286" s="51" t="str">
        <f>IFERROR(VLOOKUP($B286,'Tabelas auxiliares'!$A$65:$C$102,3,FALSE),"")</f>
        <v/>
      </c>
      <c r="X286" s="51" t="str">
        <f t="shared" si="8"/>
        <v/>
      </c>
      <c r="Y286" s="51" t="str">
        <f>IF(T286="","",IF(T286&lt;&gt;'Tabelas auxiliares'!$B$236,"FOLHA DE PESSOAL",IF(X286='Tabelas auxiliares'!$A$237,"CUSTEIO",IF(X286='Tabelas auxiliares'!$A$236,"INVESTIMENTO","ERRO - VERIFICAR"))))</f>
        <v/>
      </c>
      <c r="Z286" s="64" t="str">
        <f t="shared" si="9"/>
        <v/>
      </c>
      <c r="AA286" s="44"/>
      <c r="AB286" s="44"/>
      <c r="AC286" s="44"/>
    </row>
    <row r="287" spans="6:29" x14ac:dyDescent="0.25">
      <c r="F287" s="51" t="str">
        <f>IFERROR(VLOOKUP(D287,'Tabelas auxiliares'!$A$3:$B$61,2,FALSE),"")</f>
        <v/>
      </c>
      <c r="G287" s="51" t="str">
        <f>IFERROR(VLOOKUP($B287,'Tabelas auxiliares'!$A$65:$C$102,2,FALSE),"")</f>
        <v/>
      </c>
      <c r="H287" s="51" t="str">
        <f>IFERROR(VLOOKUP($B287,'Tabelas auxiliares'!$A$65:$C$102,3,FALSE),"")</f>
        <v/>
      </c>
      <c r="X287" s="51" t="str">
        <f t="shared" si="8"/>
        <v/>
      </c>
      <c r="Y287" s="51" t="str">
        <f>IF(T287="","",IF(T287&lt;&gt;'Tabelas auxiliares'!$B$236,"FOLHA DE PESSOAL",IF(X287='Tabelas auxiliares'!$A$237,"CUSTEIO",IF(X287='Tabelas auxiliares'!$A$236,"INVESTIMENTO","ERRO - VERIFICAR"))))</f>
        <v/>
      </c>
      <c r="Z287" s="64" t="str">
        <f t="shared" si="9"/>
        <v/>
      </c>
      <c r="AA287" s="44"/>
      <c r="AB287" s="44"/>
      <c r="AC287" s="44"/>
    </row>
    <row r="288" spans="6:29" x14ac:dyDescent="0.25">
      <c r="F288" s="51" t="str">
        <f>IFERROR(VLOOKUP(D288,'Tabelas auxiliares'!$A$3:$B$61,2,FALSE),"")</f>
        <v/>
      </c>
      <c r="G288" s="51" t="str">
        <f>IFERROR(VLOOKUP($B288,'Tabelas auxiliares'!$A$65:$C$102,2,FALSE),"")</f>
        <v/>
      </c>
      <c r="H288" s="51" t="str">
        <f>IFERROR(VLOOKUP($B288,'Tabelas auxiliares'!$A$65:$C$102,3,FALSE),"")</f>
        <v/>
      </c>
      <c r="X288" s="51" t="str">
        <f t="shared" si="8"/>
        <v/>
      </c>
      <c r="Y288" s="51" t="str">
        <f>IF(T288="","",IF(T288&lt;&gt;'Tabelas auxiliares'!$B$236,"FOLHA DE PESSOAL",IF(X288='Tabelas auxiliares'!$A$237,"CUSTEIO",IF(X288='Tabelas auxiliares'!$A$236,"INVESTIMENTO","ERRO - VERIFICAR"))))</f>
        <v/>
      </c>
      <c r="Z288" s="64" t="str">
        <f t="shared" si="9"/>
        <v/>
      </c>
      <c r="AA288" s="44"/>
      <c r="AB288" s="44"/>
      <c r="AC288" s="44"/>
    </row>
    <row r="289" spans="6:29" x14ac:dyDescent="0.25">
      <c r="F289" s="51" t="str">
        <f>IFERROR(VLOOKUP(D289,'Tabelas auxiliares'!$A$3:$B$61,2,FALSE),"")</f>
        <v/>
      </c>
      <c r="G289" s="51" t="str">
        <f>IFERROR(VLOOKUP($B289,'Tabelas auxiliares'!$A$65:$C$102,2,FALSE),"")</f>
        <v/>
      </c>
      <c r="H289" s="51" t="str">
        <f>IFERROR(VLOOKUP($B289,'Tabelas auxiliares'!$A$65:$C$102,3,FALSE),"")</f>
        <v/>
      </c>
      <c r="X289" s="51" t="str">
        <f t="shared" si="8"/>
        <v/>
      </c>
      <c r="Y289" s="51" t="str">
        <f>IF(T289="","",IF(T289&lt;&gt;'Tabelas auxiliares'!$B$236,"FOLHA DE PESSOAL",IF(X289='Tabelas auxiliares'!$A$237,"CUSTEIO",IF(X289='Tabelas auxiliares'!$A$236,"INVESTIMENTO","ERRO - VERIFICAR"))))</f>
        <v/>
      </c>
      <c r="Z289" s="64" t="str">
        <f t="shared" si="9"/>
        <v/>
      </c>
      <c r="AA289" s="44"/>
      <c r="AB289" s="44"/>
      <c r="AC289" s="44"/>
    </row>
    <row r="290" spans="6:29" x14ac:dyDescent="0.25">
      <c r="F290" s="51" t="str">
        <f>IFERROR(VLOOKUP(D290,'Tabelas auxiliares'!$A$3:$B$61,2,FALSE),"")</f>
        <v/>
      </c>
      <c r="G290" s="51" t="str">
        <f>IFERROR(VLOOKUP($B290,'Tabelas auxiliares'!$A$65:$C$102,2,FALSE),"")</f>
        <v/>
      </c>
      <c r="H290" s="51" t="str">
        <f>IFERROR(VLOOKUP($B290,'Tabelas auxiliares'!$A$65:$C$102,3,FALSE),"")</f>
        <v/>
      </c>
      <c r="X290" s="51" t="str">
        <f t="shared" si="8"/>
        <v/>
      </c>
      <c r="Y290" s="51" t="str">
        <f>IF(T290="","",IF(T290&lt;&gt;'Tabelas auxiliares'!$B$236,"FOLHA DE PESSOAL",IF(X290='Tabelas auxiliares'!$A$237,"CUSTEIO",IF(X290='Tabelas auxiliares'!$A$236,"INVESTIMENTO","ERRO - VERIFICAR"))))</f>
        <v/>
      </c>
      <c r="Z290" s="64" t="str">
        <f t="shared" si="9"/>
        <v/>
      </c>
      <c r="AA290" s="44"/>
      <c r="AB290" s="44"/>
      <c r="AC290" s="44"/>
    </row>
    <row r="291" spans="6:29" x14ac:dyDescent="0.25">
      <c r="F291" s="51" t="str">
        <f>IFERROR(VLOOKUP(D291,'Tabelas auxiliares'!$A$3:$B$61,2,FALSE),"")</f>
        <v/>
      </c>
      <c r="G291" s="51" t="str">
        <f>IFERROR(VLOOKUP($B291,'Tabelas auxiliares'!$A$65:$C$102,2,FALSE),"")</f>
        <v/>
      </c>
      <c r="H291" s="51" t="str">
        <f>IFERROR(VLOOKUP($B291,'Tabelas auxiliares'!$A$65:$C$102,3,FALSE),"")</f>
        <v/>
      </c>
      <c r="X291" s="51" t="str">
        <f t="shared" si="8"/>
        <v/>
      </c>
      <c r="Y291" s="51" t="str">
        <f>IF(T291="","",IF(T291&lt;&gt;'Tabelas auxiliares'!$B$236,"FOLHA DE PESSOAL",IF(X291='Tabelas auxiliares'!$A$237,"CUSTEIO",IF(X291='Tabelas auxiliares'!$A$236,"INVESTIMENTO","ERRO - VERIFICAR"))))</f>
        <v/>
      </c>
      <c r="Z291" s="64" t="str">
        <f t="shared" si="9"/>
        <v/>
      </c>
      <c r="AA291" s="44"/>
      <c r="AB291" s="44"/>
      <c r="AC291" s="44"/>
    </row>
    <row r="292" spans="6:29" x14ac:dyDescent="0.25">
      <c r="F292" s="51" t="str">
        <f>IFERROR(VLOOKUP(D292,'Tabelas auxiliares'!$A$3:$B$61,2,FALSE),"")</f>
        <v/>
      </c>
      <c r="G292" s="51" t="str">
        <f>IFERROR(VLOOKUP($B292,'Tabelas auxiliares'!$A$65:$C$102,2,FALSE),"")</f>
        <v/>
      </c>
      <c r="H292" s="51" t="str">
        <f>IFERROR(VLOOKUP($B292,'Tabelas auxiliares'!$A$65:$C$102,3,FALSE),"")</f>
        <v/>
      </c>
      <c r="X292" s="51" t="str">
        <f t="shared" si="8"/>
        <v/>
      </c>
      <c r="Y292" s="51" t="str">
        <f>IF(T292="","",IF(T292&lt;&gt;'Tabelas auxiliares'!$B$236,"FOLHA DE PESSOAL",IF(X292='Tabelas auxiliares'!$A$237,"CUSTEIO",IF(X292='Tabelas auxiliares'!$A$236,"INVESTIMENTO","ERRO - VERIFICAR"))))</f>
        <v/>
      </c>
      <c r="Z292" s="64" t="str">
        <f t="shared" si="9"/>
        <v/>
      </c>
      <c r="AA292" s="44"/>
      <c r="AB292" s="44"/>
      <c r="AC292" s="44"/>
    </row>
    <row r="293" spans="6:29" x14ac:dyDescent="0.25">
      <c r="F293" s="51" t="str">
        <f>IFERROR(VLOOKUP(D293,'Tabelas auxiliares'!$A$3:$B$61,2,FALSE),"")</f>
        <v/>
      </c>
      <c r="G293" s="51" t="str">
        <f>IFERROR(VLOOKUP($B293,'Tabelas auxiliares'!$A$65:$C$102,2,FALSE),"")</f>
        <v/>
      </c>
      <c r="H293" s="51" t="str">
        <f>IFERROR(VLOOKUP($B293,'Tabelas auxiliares'!$A$65:$C$102,3,FALSE),"")</f>
        <v/>
      </c>
      <c r="X293" s="51" t="str">
        <f t="shared" si="8"/>
        <v/>
      </c>
      <c r="Y293" s="51" t="str">
        <f>IF(T293="","",IF(T293&lt;&gt;'Tabelas auxiliares'!$B$236,"FOLHA DE PESSOAL",IF(X293='Tabelas auxiliares'!$A$237,"CUSTEIO",IF(X293='Tabelas auxiliares'!$A$236,"INVESTIMENTO","ERRO - VERIFICAR"))))</f>
        <v/>
      </c>
      <c r="Z293" s="64" t="str">
        <f t="shared" si="9"/>
        <v/>
      </c>
      <c r="AA293" s="44"/>
      <c r="AB293" s="44"/>
      <c r="AC293" s="44"/>
    </row>
    <row r="294" spans="6:29" x14ac:dyDescent="0.25">
      <c r="F294" s="51" t="str">
        <f>IFERROR(VLOOKUP(D294,'Tabelas auxiliares'!$A$3:$B$61,2,FALSE),"")</f>
        <v/>
      </c>
      <c r="G294" s="51" t="str">
        <f>IFERROR(VLOOKUP($B294,'Tabelas auxiliares'!$A$65:$C$102,2,FALSE),"")</f>
        <v/>
      </c>
      <c r="H294" s="51" t="str">
        <f>IFERROR(VLOOKUP($B294,'Tabelas auxiliares'!$A$65:$C$102,3,FALSE),"")</f>
        <v/>
      </c>
      <c r="X294" s="51" t="str">
        <f t="shared" si="8"/>
        <v/>
      </c>
      <c r="Y294" s="51" t="str">
        <f>IF(T294="","",IF(T294&lt;&gt;'Tabelas auxiliares'!$B$236,"FOLHA DE PESSOAL",IF(X294='Tabelas auxiliares'!$A$237,"CUSTEIO",IF(X294='Tabelas auxiliares'!$A$236,"INVESTIMENTO","ERRO - VERIFICAR"))))</f>
        <v/>
      </c>
      <c r="Z294" s="64" t="str">
        <f t="shared" si="9"/>
        <v/>
      </c>
      <c r="AA294" s="44"/>
      <c r="AB294" s="44"/>
      <c r="AC294" s="44"/>
    </row>
    <row r="295" spans="6:29" x14ac:dyDescent="0.25">
      <c r="F295" s="51" t="str">
        <f>IFERROR(VLOOKUP(D295,'Tabelas auxiliares'!$A$3:$B$61,2,FALSE),"")</f>
        <v/>
      </c>
      <c r="G295" s="51" t="str">
        <f>IFERROR(VLOOKUP($B295,'Tabelas auxiliares'!$A$65:$C$102,2,FALSE),"")</f>
        <v/>
      </c>
      <c r="H295" s="51" t="str">
        <f>IFERROR(VLOOKUP($B295,'Tabelas auxiliares'!$A$65:$C$102,3,FALSE),"")</f>
        <v/>
      </c>
      <c r="X295" s="51" t="str">
        <f t="shared" si="8"/>
        <v/>
      </c>
      <c r="Y295" s="51" t="str">
        <f>IF(T295="","",IF(T295&lt;&gt;'Tabelas auxiliares'!$B$236,"FOLHA DE PESSOAL",IF(X295='Tabelas auxiliares'!$A$237,"CUSTEIO",IF(X295='Tabelas auxiliares'!$A$236,"INVESTIMENTO","ERRO - VERIFICAR"))))</f>
        <v/>
      </c>
      <c r="Z295" s="64" t="str">
        <f t="shared" si="9"/>
        <v/>
      </c>
      <c r="AA295" s="44"/>
      <c r="AB295" s="44"/>
      <c r="AC295" s="44"/>
    </row>
    <row r="296" spans="6:29" x14ac:dyDescent="0.25">
      <c r="F296" s="51" t="str">
        <f>IFERROR(VLOOKUP(D296,'Tabelas auxiliares'!$A$3:$B$61,2,FALSE),"")</f>
        <v/>
      </c>
      <c r="G296" s="51" t="str">
        <f>IFERROR(VLOOKUP($B296,'Tabelas auxiliares'!$A$65:$C$102,2,FALSE),"")</f>
        <v/>
      </c>
      <c r="H296" s="51" t="str">
        <f>IFERROR(VLOOKUP($B296,'Tabelas auxiliares'!$A$65:$C$102,3,FALSE),"")</f>
        <v/>
      </c>
      <c r="X296" s="51" t="str">
        <f t="shared" si="8"/>
        <v/>
      </c>
      <c r="Y296" s="51" t="str">
        <f>IF(T296="","",IF(T296&lt;&gt;'Tabelas auxiliares'!$B$236,"FOLHA DE PESSOAL",IF(X296='Tabelas auxiliares'!$A$237,"CUSTEIO",IF(X296='Tabelas auxiliares'!$A$236,"INVESTIMENTO","ERRO - VERIFICAR"))))</f>
        <v/>
      </c>
      <c r="Z296" s="64" t="str">
        <f t="shared" si="9"/>
        <v/>
      </c>
      <c r="AA296" s="44"/>
      <c r="AB296" s="44"/>
      <c r="AC296" s="44"/>
    </row>
    <row r="297" spans="6:29" x14ac:dyDescent="0.25">
      <c r="F297" s="51" t="str">
        <f>IFERROR(VLOOKUP(D297,'Tabelas auxiliares'!$A$3:$B$61,2,FALSE),"")</f>
        <v/>
      </c>
      <c r="G297" s="51" t="str">
        <f>IFERROR(VLOOKUP($B297,'Tabelas auxiliares'!$A$65:$C$102,2,FALSE),"")</f>
        <v/>
      </c>
      <c r="H297" s="51" t="str">
        <f>IFERROR(VLOOKUP($B297,'Tabelas auxiliares'!$A$65:$C$102,3,FALSE),"")</f>
        <v/>
      </c>
      <c r="X297" s="51" t="str">
        <f t="shared" si="8"/>
        <v/>
      </c>
      <c r="Y297" s="51" t="str">
        <f>IF(T297="","",IF(T297&lt;&gt;'Tabelas auxiliares'!$B$236,"FOLHA DE PESSOAL",IF(X297='Tabelas auxiliares'!$A$237,"CUSTEIO",IF(X297='Tabelas auxiliares'!$A$236,"INVESTIMENTO","ERRO - VERIFICAR"))))</f>
        <v/>
      </c>
      <c r="Z297" s="64" t="str">
        <f t="shared" si="9"/>
        <v/>
      </c>
      <c r="AA297" s="44"/>
      <c r="AB297" s="44"/>
      <c r="AC297" s="44"/>
    </row>
    <row r="298" spans="6:29" x14ac:dyDescent="0.25">
      <c r="F298" s="51" t="str">
        <f>IFERROR(VLOOKUP(D298,'Tabelas auxiliares'!$A$3:$B$61,2,FALSE),"")</f>
        <v/>
      </c>
      <c r="G298" s="51" t="str">
        <f>IFERROR(VLOOKUP($B298,'Tabelas auxiliares'!$A$65:$C$102,2,FALSE),"")</f>
        <v/>
      </c>
      <c r="H298" s="51" t="str">
        <f>IFERROR(VLOOKUP($B298,'Tabelas auxiliares'!$A$65:$C$102,3,FALSE),"")</f>
        <v/>
      </c>
      <c r="X298" s="51" t="str">
        <f t="shared" si="8"/>
        <v/>
      </c>
      <c r="Y298" s="51" t="str">
        <f>IF(T298="","",IF(T298&lt;&gt;'Tabelas auxiliares'!$B$236,"FOLHA DE PESSOAL",IF(X298='Tabelas auxiliares'!$A$237,"CUSTEIO",IF(X298='Tabelas auxiliares'!$A$236,"INVESTIMENTO","ERRO - VERIFICAR"))))</f>
        <v/>
      </c>
      <c r="Z298" s="64" t="str">
        <f t="shared" si="9"/>
        <v/>
      </c>
      <c r="AA298" s="44"/>
      <c r="AB298" s="44"/>
      <c r="AC298" s="44"/>
    </row>
    <row r="299" spans="6:29" x14ac:dyDescent="0.25">
      <c r="F299" s="51" t="str">
        <f>IFERROR(VLOOKUP(D299,'Tabelas auxiliares'!$A$3:$B$61,2,FALSE),"")</f>
        <v/>
      </c>
      <c r="G299" s="51" t="str">
        <f>IFERROR(VLOOKUP($B299,'Tabelas auxiliares'!$A$65:$C$102,2,FALSE),"")</f>
        <v/>
      </c>
      <c r="H299" s="51" t="str">
        <f>IFERROR(VLOOKUP($B299,'Tabelas auxiliares'!$A$65:$C$102,3,FALSE),"")</f>
        <v/>
      </c>
      <c r="X299" s="51" t="str">
        <f t="shared" si="8"/>
        <v/>
      </c>
      <c r="Y299" s="51" t="str">
        <f>IF(T299="","",IF(T299&lt;&gt;'Tabelas auxiliares'!$B$236,"FOLHA DE PESSOAL",IF(X299='Tabelas auxiliares'!$A$237,"CUSTEIO",IF(X299='Tabelas auxiliares'!$A$236,"INVESTIMENTO","ERRO - VERIFICAR"))))</f>
        <v/>
      </c>
      <c r="Z299" s="64" t="str">
        <f t="shared" si="9"/>
        <v/>
      </c>
      <c r="AA299" s="44"/>
      <c r="AB299" s="44"/>
      <c r="AC299" s="44"/>
    </row>
    <row r="300" spans="6:29" x14ac:dyDescent="0.25">
      <c r="F300" s="51" t="str">
        <f>IFERROR(VLOOKUP(D300,'Tabelas auxiliares'!$A$3:$B$61,2,FALSE),"")</f>
        <v/>
      </c>
      <c r="G300" s="51" t="str">
        <f>IFERROR(VLOOKUP($B300,'Tabelas auxiliares'!$A$65:$C$102,2,FALSE),"")</f>
        <v/>
      </c>
      <c r="H300" s="51" t="str">
        <f>IFERROR(VLOOKUP($B300,'Tabelas auxiliares'!$A$65:$C$102,3,FALSE),"")</f>
        <v/>
      </c>
      <c r="X300" s="51" t="str">
        <f t="shared" si="8"/>
        <v/>
      </c>
      <c r="Y300" s="51" t="str">
        <f>IF(T300="","",IF(T300&lt;&gt;'Tabelas auxiliares'!$B$236,"FOLHA DE PESSOAL",IF(X300='Tabelas auxiliares'!$A$237,"CUSTEIO",IF(X300='Tabelas auxiliares'!$A$236,"INVESTIMENTO","ERRO - VERIFICAR"))))</f>
        <v/>
      </c>
      <c r="Z300" s="64" t="str">
        <f t="shared" si="9"/>
        <v/>
      </c>
      <c r="AA300" s="44"/>
      <c r="AB300" s="44"/>
      <c r="AC300" s="44"/>
    </row>
    <row r="301" spans="6:29" x14ac:dyDescent="0.25">
      <c r="F301" s="51" t="str">
        <f>IFERROR(VLOOKUP(D301,'Tabelas auxiliares'!$A$3:$B$61,2,FALSE),"")</f>
        <v/>
      </c>
      <c r="G301" s="51" t="str">
        <f>IFERROR(VLOOKUP($B301,'Tabelas auxiliares'!$A$65:$C$102,2,FALSE),"")</f>
        <v/>
      </c>
      <c r="H301" s="51" t="str">
        <f>IFERROR(VLOOKUP($B301,'Tabelas auxiliares'!$A$65:$C$102,3,FALSE),"")</f>
        <v/>
      </c>
      <c r="X301" s="51" t="str">
        <f t="shared" si="8"/>
        <v/>
      </c>
      <c r="Y301" s="51" t="str">
        <f>IF(T301="","",IF(T301&lt;&gt;'Tabelas auxiliares'!$B$236,"FOLHA DE PESSOAL",IF(X301='Tabelas auxiliares'!$A$237,"CUSTEIO",IF(X301='Tabelas auxiliares'!$A$236,"INVESTIMENTO","ERRO - VERIFICAR"))))</f>
        <v/>
      </c>
      <c r="Z301" s="64" t="str">
        <f t="shared" si="9"/>
        <v/>
      </c>
      <c r="AA301" s="44"/>
      <c r="AB301" s="44"/>
      <c r="AC301" s="44"/>
    </row>
    <row r="302" spans="6:29" x14ac:dyDescent="0.25">
      <c r="F302" s="51" t="str">
        <f>IFERROR(VLOOKUP(D302,'Tabelas auxiliares'!$A$3:$B$61,2,FALSE),"")</f>
        <v/>
      </c>
      <c r="G302" s="51" t="str">
        <f>IFERROR(VLOOKUP($B302,'Tabelas auxiliares'!$A$65:$C$102,2,FALSE),"")</f>
        <v/>
      </c>
      <c r="H302" s="51" t="str">
        <f>IFERROR(VLOOKUP($B302,'Tabelas auxiliares'!$A$65:$C$102,3,FALSE),"")</f>
        <v/>
      </c>
      <c r="X302" s="51" t="str">
        <f t="shared" si="8"/>
        <v/>
      </c>
      <c r="Y302" s="51" t="str">
        <f>IF(T302="","",IF(T302&lt;&gt;'Tabelas auxiliares'!$B$236,"FOLHA DE PESSOAL",IF(X302='Tabelas auxiliares'!$A$237,"CUSTEIO",IF(X302='Tabelas auxiliares'!$A$236,"INVESTIMENTO","ERRO - VERIFICAR"))))</f>
        <v/>
      </c>
      <c r="Z302" s="64" t="str">
        <f t="shared" si="9"/>
        <v/>
      </c>
      <c r="AA302" s="44"/>
      <c r="AB302" s="44"/>
      <c r="AC302" s="44"/>
    </row>
    <row r="303" spans="6:29" x14ac:dyDescent="0.25">
      <c r="F303" s="51" t="str">
        <f>IFERROR(VLOOKUP(D303,'Tabelas auxiliares'!$A$3:$B$61,2,FALSE),"")</f>
        <v/>
      </c>
      <c r="G303" s="51" t="str">
        <f>IFERROR(VLOOKUP($B303,'Tabelas auxiliares'!$A$65:$C$102,2,FALSE),"")</f>
        <v/>
      </c>
      <c r="H303" s="51" t="str">
        <f>IFERROR(VLOOKUP($B303,'Tabelas auxiliares'!$A$65:$C$102,3,FALSE),"")</f>
        <v/>
      </c>
      <c r="X303" s="51" t="str">
        <f t="shared" si="8"/>
        <v/>
      </c>
      <c r="Y303" s="51" t="str">
        <f>IF(T303="","",IF(T303&lt;&gt;'Tabelas auxiliares'!$B$236,"FOLHA DE PESSOAL",IF(X303='Tabelas auxiliares'!$A$237,"CUSTEIO",IF(X303='Tabelas auxiliares'!$A$236,"INVESTIMENTO","ERRO - VERIFICAR"))))</f>
        <v/>
      </c>
      <c r="Z303" s="64" t="str">
        <f t="shared" si="9"/>
        <v/>
      </c>
      <c r="AA303" s="44"/>
      <c r="AB303" s="44"/>
      <c r="AC303" s="44"/>
    </row>
    <row r="304" spans="6:29" x14ac:dyDescent="0.25">
      <c r="F304" s="51" t="str">
        <f>IFERROR(VLOOKUP(D304,'Tabelas auxiliares'!$A$3:$B$61,2,FALSE),"")</f>
        <v/>
      </c>
      <c r="G304" s="51" t="str">
        <f>IFERROR(VLOOKUP($B304,'Tabelas auxiliares'!$A$65:$C$102,2,FALSE),"")</f>
        <v/>
      </c>
      <c r="H304" s="51" t="str">
        <f>IFERROR(VLOOKUP($B304,'Tabelas auxiliares'!$A$65:$C$102,3,FALSE),"")</f>
        <v/>
      </c>
      <c r="X304" s="51" t="str">
        <f t="shared" si="8"/>
        <v/>
      </c>
      <c r="Y304" s="51" t="str">
        <f>IF(T304="","",IF(T304&lt;&gt;'Tabelas auxiliares'!$B$236,"FOLHA DE PESSOAL",IF(X304='Tabelas auxiliares'!$A$237,"CUSTEIO",IF(X304='Tabelas auxiliares'!$A$236,"INVESTIMENTO","ERRO - VERIFICAR"))))</f>
        <v/>
      </c>
      <c r="Z304" s="64" t="str">
        <f t="shared" si="9"/>
        <v/>
      </c>
      <c r="AA304" s="44"/>
      <c r="AB304" s="44"/>
      <c r="AC304" s="44"/>
    </row>
    <row r="305" spans="6:29" x14ac:dyDescent="0.25">
      <c r="F305" s="51" t="str">
        <f>IFERROR(VLOOKUP(D305,'Tabelas auxiliares'!$A$3:$B$61,2,FALSE),"")</f>
        <v/>
      </c>
      <c r="G305" s="51" t="str">
        <f>IFERROR(VLOOKUP($B305,'Tabelas auxiliares'!$A$65:$C$102,2,FALSE),"")</f>
        <v/>
      </c>
      <c r="H305" s="51" t="str">
        <f>IFERROR(VLOOKUP($B305,'Tabelas auxiliares'!$A$65:$C$102,3,FALSE),"")</f>
        <v/>
      </c>
      <c r="X305" s="51" t="str">
        <f t="shared" si="8"/>
        <v/>
      </c>
      <c r="Y305" s="51" t="str">
        <f>IF(T305="","",IF(T305&lt;&gt;'Tabelas auxiliares'!$B$236,"FOLHA DE PESSOAL",IF(X305='Tabelas auxiliares'!$A$237,"CUSTEIO",IF(X305='Tabelas auxiliares'!$A$236,"INVESTIMENTO","ERRO - VERIFICAR"))))</f>
        <v/>
      </c>
      <c r="Z305" s="64" t="str">
        <f t="shared" si="9"/>
        <v/>
      </c>
      <c r="AA305" s="44"/>
      <c r="AB305" s="44"/>
      <c r="AC305" s="44"/>
    </row>
    <row r="306" spans="6:29" x14ac:dyDescent="0.25">
      <c r="F306" s="51" t="str">
        <f>IFERROR(VLOOKUP(D306,'Tabelas auxiliares'!$A$3:$B$61,2,FALSE),"")</f>
        <v/>
      </c>
      <c r="G306" s="51" t="str">
        <f>IFERROR(VLOOKUP($B306,'Tabelas auxiliares'!$A$65:$C$102,2,FALSE),"")</f>
        <v/>
      </c>
      <c r="H306" s="51" t="str">
        <f>IFERROR(VLOOKUP($B306,'Tabelas auxiliares'!$A$65:$C$102,3,FALSE),"")</f>
        <v/>
      </c>
      <c r="X306" s="51" t="str">
        <f t="shared" si="8"/>
        <v/>
      </c>
      <c r="Y306" s="51" t="str">
        <f>IF(T306="","",IF(T306&lt;&gt;'Tabelas auxiliares'!$B$236,"FOLHA DE PESSOAL",IF(X306='Tabelas auxiliares'!$A$237,"CUSTEIO",IF(X306='Tabelas auxiliares'!$A$236,"INVESTIMENTO","ERRO - VERIFICAR"))))</f>
        <v/>
      </c>
      <c r="Z306" s="64" t="str">
        <f t="shared" si="9"/>
        <v/>
      </c>
      <c r="AA306" s="44"/>
      <c r="AB306" s="44"/>
      <c r="AC306" s="44"/>
    </row>
    <row r="307" spans="6:29" x14ac:dyDescent="0.25">
      <c r="F307" s="51" t="str">
        <f>IFERROR(VLOOKUP(D307,'Tabelas auxiliares'!$A$3:$B$61,2,FALSE),"")</f>
        <v/>
      </c>
      <c r="G307" s="51" t="str">
        <f>IFERROR(VLOOKUP($B307,'Tabelas auxiliares'!$A$65:$C$102,2,FALSE),"")</f>
        <v/>
      </c>
      <c r="H307" s="51" t="str">
        <f>IFERROR(VLOOKUP($B307,'Tabelas auxiliares'!$A$65:$C$102,3,FALSE),"")</f>
        <v/>
      </c>
      <c r="X307" s="51" t="str">
        <f t="shared" si="8"/>
        <v/>
      </c>
      <c r="Y307" s="51" t="str">
        <f>IF(T307="","",IF(T307&lt;&gt;'Tabelas auxiliares'!$B$236,"FOLHA DE PESSOAL",IF(X307='Tabelas auxiliares'!$A$237,"CUSTEIO",IF(X307='Tabelas auxiliares'!$A$236,"INVESTIMENTO","ERRO - VERIFICAR"))))</f>
        <v/>
      </c>
      <c r="Z307" s="64" t="str">
        <f t="shared" si="9"/>
        <v/>
      </c>
      <c r="AA307" s="44"/>
      <c r="AB307" s="44"/>
      <c r="AC307" s="44"/>
    </row>
    <row r="308" spans="6:29" x14ac:dyDescent="0.25">
      <c r="F308" s="51" t="str">
        <f>IFERROR(VLOOKUP(D308,'Tabelas auxiliares'!$A$3:$B$61,2,FALSE),"")</f>
        <v/>
      </c>
      <c r="G308" s="51" t="str">
        <f>IFERROR(VLOOKUP($B308,'Tabelas auxiliares'!$A$65:$C$102,2,FALSE),"")</f>
        <v/>
      </c>
      <c r="H308" s="51" t="str">
        <f>IFERROR(VLOOKUP($B308,'Tabelas auxiliares'!$A$65:$C$102,3,FALSE),"")</f>
        <v/>
      </c>
      <c r="X308" s="51" t="str">
        <f t="shared" si="8"/>
        <v/>
      </c>
      <c r="Y308" s="51" t="str">
        <f>IF(T308="","",IF(T308&lt;&gt;'Tabelas auxiliares'!$B$236,"FOLHA DE PESSOAL",IF(X308='Tabelas auxiliares'!$A$237,"CUSTEIO",IF(X308='Tabelas auxiliares'!$A$236,"INVESTIMENTO","ERRO - VERIFICAR"))))</f>
        <v/>
      </c>
      <c r="Z308" s="64" t="str">
        <f t="shared" si="9"/>
        <v/>
      </c>
      <c r="AA308" s="44"/>
      <c r="AB308" s="44"/>
      <c r="AC308" s="44"/>
    </row>
    <row r="309" spans="6:29" x14ac:dyDescent="0.25">
      <c r="F309" s="51" t="str">
        <f>IFERROR(VLOOKUP(D309,'Tabelas auxiliares'!$A$3:$B$61,2,FALSE),"")</f>
        <v/>
      </c>
      <c r="G309" s="51" t="str">
        <f>IFERROR(VLOOKUP($B309,'Tabelas auxiliares'!$A$65:$C$102,2,FALSE),"")</f>
        <v/>
      </c>
      <c r="H309" s="51" t="str">
        <f>IFERROR(VLOOKUP($B309,'Tabelas auxiliares'!$A$65:$C$102,3,FALSE),"")</f>
        <v/>
      </c>
      <c r="X309" s="51" t="str">
        <f t="shared" si="8"/>
        <v/>
      </c>
      <c r="Y309" s="51" t="str">
        <f>IF(T309="","",IF(T309&lt;&gt;'Tabelas auxiliares'!$B$236,"FOLHA DE PESSOAL",IF(X309='Tabelas auxiliares'!$A$237,"CUSTEIO",IF(X309='Tabelas auxiliares'!$A$236,"INVESTIMENTO","ERRO - VERIFICAR"))))</f>
        <v/>
      </c>
      <c r="Z309" s="64" t="str">
        <f t="shared" si="9"/>
        <v/>
      </c>
      <c r="AA309" s="44"/>
      <c r="AB309" s="44"/>
      <c r="AC309" s="44"/>
    </row>
    <row r="310" spans="6:29" x14ac:dyDescent="0.25">
      <c r="F310" s="51" t="str">
        <f>IFERROR(VLOOKUP(D310,'Tabelas auxiliares'!$A$3:$B$61,2,FALSE),"")</f>
        <v/>
      </c>
      <c r="G310" s="51" t="str">
        <f>IFERROR(VLOOKUP($B310,'Tabelas auxiliares'!$A$65:$C$102,2,FALSE),"")</f>
        <v/>
      </c>
      <c r="H310" s="51" t="str">
        <f>IFERROR(VLOOKUP($B310,'Tabelas auxiliares'!$A$65:$C$102,3,FALSE),"")</f>
        <v/>
      </c>
      <c r="X310" s="51" t="str">
        <f t="shared" si="8"/>
        <v/>
      </c>
      <c r="Y310" s="51" t="str">
        <f>IF(T310="","",IF(T310&lt;&gt;'Tabelas auxiliares'!$B$236,"FOLHA DE PESSOAL",IF(X310='Tabelas auxiliares'!$A$237,"CUSTEIO",IF(X310='Tabelas auxiliares'!$A$236,"INVESTIMENTO","ERRO - VERIFICAR"))))</f>
        <v/>
      </c>
      <c r="Z310" s="64" t="str">
        <f t="shared" si="9"/>
        <v/>
      </c>
      <c r="AA310" s="44"/>
      <c r="AB310" s="44"/>
      <c r="AC310" s="44"/>
    </row>
    <row r="311" spans="6:29" x14ac:dyDescent="0.25">
      <c r="F311" s="51" t="str">
        <f>IFERROR(VLOOKUP(D311,'Tabelas auxiliares'!$A$3:$B$61,2,FALSE),"")</f>
        <v/>
      </c>
      <c r="G311" s="51" t="str">
        <f>IFERROR(VLOOKUP($B311,'Tabelas auxiliares'!$A$65:$C$102,2,FALSE),"")</f>
        <v/>
      </c>
      <c r="H311" s="51" t="str">
        <f>IFERROR(VLOOKUP($B311,'Tabelas auxiliares'!$A$65:$C$102,3,FALSE),"")</f>
        <v/>
      </c>
      <c r="X311" s="51" t="str">
        <f t="shared" si="8"/>
        <v/>
      </c>
      <c r="Y311" s="51" t="str">
        <f>IF(T311="","",IF(T311&lt;&gt;'Tabelas auxiliares'!$B$236,"FOLHA DE PESSOAL",IF(X311='Tabelas auxiliares'!$A$237,"CUSTEIO",IF(X311='Tabelas auxiliares'!$A$236,"INVESTIMENTO","ERRO - VERIFICAR"))))</f>
        <v/>
      </c>
      <c r="Z311" s="64" t="str">
        <f t="shared" si="9"/>
        <v/>
      </c>
      <c r="AA311" s="44"/>
      <c r="AB311" s="44"/>
      <c r="AC311" s="44"/>
    </row>
    <row r="312" spans="6:29" x14ac:dyDescent="0.25">
      <c r="F312" s="51" t="str">
        <f>IFERROR(VLOOKUP(D312,'Tabelas auxiliares'!$A$3:$B$61,2,FALSE),"")</f>
        <v/>
      </c>
      <c r="G312" s="51" t="str">
        <f>IFERROR(VLOOKUP($B312,'Tabelas auxiliares'!$A$65:$C$102,2,FALSE),"")</f>
        <v/>
      </c>
      <c r="H312" s="51" t="str">
        <f>IFERROR(VLOOKUP($B312,'Tabelas auxiliares'!$A$65:$C$102,3,FALSE),"")</f>
        <v/>
      </c>
      <c r="X312" s="51" t="str">
        <f t="shared" si="8"/>
        <v/>
      </c>
      <c r="Y312" s="51" t="str">
        <f>IF(T312="","",IF(T312&lt;&gt;'Tabelas auxiliares'!$B$236,"FOLHA DE PESSOAL",IF(X312='Tabelas auxiliares'!$A$237,"CUSTEIO",IF(X312='Tabelas auxiliares'!$A$236,"INVESTIMENTO","ERRO - VERIFICAR"))))</f>
        <v/>
      </c>
      <c r="Z312" s="64" t="str">
        <f t="shared" si="9"/>
        <v/>
      </c>
      <c r="AA312" s="44"/>
      <c r="AB312" s="44"/>
      <c r="AC312" s="44"/>
    </row>
    <row r="313" spans="6:29" x14ac:dyDescent="0.25">
      <c r="F313" s="51" t="str">
        <f>IFERROR(VLOOKUP(D313,'Tabelas auxiliares'!$A$3:$B$61,2,FALSE),"")</f>
        <v/>
      </c>
      <c r="G313" s="51" t="str">
        <f>IFERROR(VLOOKUP($B313,'Tabelas auxiliares'!$A$65:$C$102,2,FALSE),"")</f>
        <v/>
      </c>
      <c r="H313" s="51" t="str">
        <f>IFERROR(VLOOKUP($B313,'Tabelas auxiliares'!$A$65:$C$102,3,FALSE),"")</f>
        <v/>
      </c>
      <c r="X313" s="51" t="str">
        <f t="shared" si="8"/>
        <v/>
      </c>
      <c r="Y313" s="51" t="str">
        <f>IF(T313="","",IF(T313&lt;&gt;'Tabelas auxiliares'!$B$236,"FOLHA DE PESSOAL",IF(X313='Tabelas auxiliares'!$A$237,"CUSTEIO",IF(X313='Tabelas auxiliares'!$A$236,"INVESTIMENTO","ERRO - VERIFICAR"))))</f>
        <v/>
      </c>
      <c r="Z313" s="64" t="str">
        <f t="shared" si="9"/>
        <v/>
      </c>
      <c r="AA313" s="44"/>
      <c r="AB313" s="44"/>
      <c r="AC313" s="44"/>
    </row>
    <row r="314" spans="6:29" x14ac:dyDescent="0.25">
      <c r="F314" s="51" t="str">
        <f>IFERROR(VLOOKUP(D314,'Tabelas auxiliares'!$A$3:$B$61,2,FALSE),"")</f>
        <v/>
      </c>
      <c r="G314" s="51" t="str">
        <f>IFERROR(VLOOKUP($B314,'Tabelas auxiliares'!$A$65:$C$102,2,FALSE),"")</f>
        <v/>
      </c>
      <c r="H314" s="51" t="str">
        <f>IFERROR(VLOOKUP($B314,'Tabelas auxiliares'!$A$65:$C$102,3,FALSE),"")</f>
        <v/>
      </c>
      <c r="X314" s="51" t="str">
        <f t="shared" si="8"/>
        <v/>
      </c>
      <c r="Y314" s="51" t="str">
        <f>IF(T314="","",IF(T314&lt;&gt;'Tabelas auxiliares'!$B$236,"FOLHA DE PESSOAL",IF(X314='Tabelas auxiliares'!$A$237,"CUSTEIO",IF(X314='Tabelas auxiliares'!$A$236,"INVESTIMENTO","ERRO - VERIFICAR"))))</f>
        <v/>
      </c>
      <c r="Z314" s="64" t="str">
        <f t="shared" si="9"/>
        <v/>
      </c>
      <c r="AA314" s="44"/>
      <c r="AB314" s="44"/>
      <c r="AC314" s="44"/>
    </row>
    <row r="315" spans="6:29" x14ac:dyDescent="0.25">
      <c r="F315" s="51" t="str">
        <f>IFERROR(VLOOKUP(D315,'Tabelas auxiliares'!$A$3:$B$61,2,FALSE),"")</f>
        <v/>
      </c>
      <c r="G315" s="51" t="str">
        <f>IFERROR(VLOOKUP($B315,'Tabelas auxiliares'!$A$65:$C$102,2,FALSE),"")</f>
        <v/>
      </c>
      <c r="H315" s="51" t="str">
        <f>IFERROR(VLOOKUP($B315,'Tabelas auxiliares'!$A$65:$C$102,3,FALSE),"")</f>
        <v/>
      </c>
      <c r="X315" s="51" t="str">
        <f t="shared" si="8"/>
        <v/>
      </c>
      <c r="Y315" s="51" t="str">
        <f>IF(T315="","",IF(T315&lt;&gt;'Tabelas auxiliares'!$B$236,"FOLHA DE PESSOAL",IF(X315='Tabelas auxiliares'!$A$237,"CUSTEIO",IF(X315='Tabelas auxiliares'!$A$236,"INVESTIMENTO","ERRO - VERIFICAR"))))</f>
        <v/>
      </c>
      <c r="Z315" s="64" t="str">
        <f t="shared" si="9"/>
        <v/>
      </c>
      <c r="AA315" s="44"/>
      <c r="AB315" s="44"/>
      <c r="AC315" s="44"/>
    </row>
    <row r="316" spans="6:29" x14ac:dyDescent="0.25">
      <c r="F316" s="51" t="str">
        <f>IFERROR(VLOOKUP(D316,'Tabelas auxiliares'!$A$3:$B$61,2,FALSE),"")</f>
        <v/>
      </c>
      <c r="G316" s="51" t="str">
        <f>IFERROR(VLOOKUP($B316,'Tabelas auxiliares'!$A$65:$C$102,2,FALSE),"")</f>
        <v/>
      </c>
      <c r="H316" s="51" t="str">
        <f>IFERROR(VLOOKUP($B316,'Tabelas auxiliares'!$A$65:$C$102,3,FALSE),"")</f>
        <v/>
      </c>
      <c r="X316" s="51" t="str">
        <f t="shared" si="8"/>
        <v/>
      </c>
      <c r="Y316" s="51" t="str">
        <f>IF(T316="","",IF(T316&lt;&gt;'Tabelas auxiliares'!$B$236,"FOLHA DE PESSOAL",IF(X316='Tabelas auxiliares'!$A$237,"CUSTEIO",IF(X316='Tabelas auxiliares'!$A$236,"INVESTIMENTO","ERRO - VERIFICAR"))))</f>
        <v/>
      </c>
      <c r="Z316" s="64" t="str">
        <f t="shared" si="9"/>
        <v/>
      </c>
      <c r="AA316" s="44"/>
      <c r="AB316" s="44"/>
      <c r="AC316" s="44"/>
    </row>
    <row r="317" spans="6:29" x14ac:dyDescent="0.25">
      <c r="F317" s="51" t="str">
        <f>IFERROR(VLOOKUP(D317,'Tabelas auxiliares'!$A$3:$B$61,2,FALSE),"")</f>
        <v/>
      </c>
      <c r="G317" s="51" t="str">
        <f>IFERROR(VLOOKUP($B317,'Tabelas auxiliares'!$A$65:$C$102,2,FALSE),"")</f>
        <v/>
      </c>
      <c r="H317" s="51" t="str">
        <f>IFERROR(VLOOKUP($B317,'Tabelas auxiliares'!$A$65:$C$102,3,FALSE),"")</f>
        <v/>
      </c>
      <c r="X317" s="51" t="str">
        <f t="shared" si="8"/>
        <v/>
      </c>
      <c r="Y317" s="51" t="str">
        <f>IF(T317="","",IF(T317&lt;&gt;'Tabelas auxiliares'!$B$236,"FOLHA DE PESSOAL",IF(X317='Tabelas auxiliares'!$A$237,"CUSTEIO",IF(X317='Tabelas auxiliares'!$A$236,"INVESTIMENTO","ERRO - VERIFICAR"))))</f>
        <v/>
      </c>
      <c r="Z317" s="64" t="str">
        <f t="shared" si="9"/>
        <v/>
      </c>
      <c r="AA317" s="44"/>
      <c r="AB317" s="44"/>
      <c r="AC317" s="44"/>
    </row>
    <row r="318" spans="6:29" x14ac:dyDescent="0.25">
      <c r="F318" s="51" t="str">
        <f>IFERROR(VLOOKUP(D318,'Tabelas auxiliares'!$A$3:$B$61,2,FALSE),"")</f>
        <v/>
      </c>
      <c r="G318" s="51" t="str">
        <f>IFERROR(VLOOKUP($B318,'Tabelas auxiliares'!$A$65:$C$102,2,FALSE),"")</f>
        <v/>
      </c>
      <c r="H318" s="51" t="str">
        <f>IFERROR(VLOOKUP($B318,'Tabelas auxiliares'!$A$65:$C$102,3,FALSE),"")</f>
        <v/>
      </c>
      <c r="X318" s="51" t="str">
        <f t="shared" si="8"/>
        <v/>
      </c>
      <c r="Y318" s="51" t="str">
        <f>IF(T318="","",IF(T318&lt;&gt;'Tabelas auxiliares'!$B$236,"FOLHA DE PESSOAL",IF(X318='Tabelas auxiliares'!$A$237,"CUSTEIO",IF(X318='Tabelas auxiliares'!$A$236,"INVESTIMENTO","ERRO - VERIFICAR"))))</f>
        <v/>
      </c>
      <c r="Z318" s="64" t="str">
        <f t="shared" si="9"/>
        <v/>
      </c>
      <c r="AA318" s="44"/>
      <c r="AB318" s="44"/>
      <c r="AC318" s="44"/>
    </row>
    <row r="319" spans="6:29" x14ac:dyDescent="0.25">
      <c r="F319" s="51" t="str">
        <f>IFERROR(VLOOKUP(D319,'Tabelas auxiliares'!$A$3:$B$61,2,FALSE),"")</f>
        <v/>
      </c>
      <c r="G319" s="51" t="str">
        <f>IFERROR(VLOOKUP($B319,'Tabelas auxiliares'!$A$65:$C$102,2,FALSE),"")</f>
        <v/>
      </c>
      <c r="H319" s="51" t="str">
        <f>IFERROR(VLOOKUP($B319,'Tabelas auxiliares'!$A$65:$C$102,3,FALSE),"")</f>
        <v/>
      </c>
      <c r="X319" s="51" t="str">
        <f t="shared" si="8"/>
        <v/>
      </c>
      <c r="Y319" s="51" t="str">
        <f>IF(T319="","",IF(T319&lt;&gt;'Tabelas auxiliares'!$B$236,"FOLHA DE PESSOAL",IF(X319='Tabelas auxiliares'!$A$237,"CUSTEIO",IF(X319='Tabelas auxiliares'!$A$236,"INVESTIMENTO","ERRO - VERIFICAR"))))</f>
        <v/>
      </c>
      <c r="Z319" s="64" t="str">
        <f t="shared" si="9"/>
        <v/>
      </c>
      <c r="AA319" s="44"/>
      <c r="AB319" s="44"/>
      <c r="AC319" s="44"/>
    </row>
    <row r="320" spans="6:29" x14ac:dyDescent="0.25">
      <c r="F320" s="51" t="str">
        <f>IFERROR(VLOOKUP(D320,'Tabelas auxiliares'!$A$3:$B$61,2,FALSE),"")</f>
        <v/>
      </c>
      <c r="G320" s="51" t="str">
        <f>IFERROR(VLOOKUP($B320,'Tabelas auxiliares'!$A$65:$C$102,2,FALSE),"")</f>
        <v/>
      </c>
      <c r="H320" s="51" t="str">
        <f>IFERROR(VLOOKUP($B320,'Tabelas auxiliares'!$A$65:$C$102,3,FALSE),"")</f>
        <v/>
      </c>
      <c r="X320" s="51" t="str">
        <f t="shared" si="8"/>
        <v/>
      </c>
      <c r="Y320" s="51" t="str">
        <f>IF(T320="","",IF(T320&lt;&gt;'Tabelas auxiliares'!$B$236,"FOLHA DE PESSOAL",IF(X320='Tabelas auxiliares'!$A$237,"CUSTEIO",IF(X320='Tabelas auxiliares'!$A$236,"INVESTIMENTO","ERRO - VERIFICAR"))))</f>
        <v/>
      </c>
      <c r="Z320" s="64" t="str">
        <f t="shared" si="9"/>
        <v/>
      </c>
      <c r="AA320" s="44"/>
      <c r="AB320" s="44"/>
      <c r="AC320" s="44"/>
    </row>
    <row r="321" spans="6:29" x14ac:dyDescent="0.25">
      <c r="F321" s="51" t="str">
        <f>IFERROR(VLOOKUP(D321,'Tabelas auxiliares'!$A$3:$B$61,2,FALSE),"")</f>
        <v/>
      </c>
      <c r="G321" s="51" t="str">
        <f>IFERROR(VLOOKUP($B321,'Tabelas auxiliares'!$A$65:$C$102,2,FALSE),"")</f>
        <v/>
      </c>
      <c r="H321" s="51" t="str">
        <f>IFERROR(VLOOKUP($B321,'Tabelas auxiliares'!$A$65:$C$102,3,FALSE),"")</f>
        <v/>
      </c>
      <c r="X321" s="51" t="str">
        <f t="shared" si="8"/>
        <v/>
      </c>
      <c r="Y321" s="51" t="str">
        <f>IF(T321="","",IF(T321&lt;&gt;'Tabelas auxiliares'!$B$236,"FOLHA DE PESSOAL",IF(X321='Tabelas auxiliares'!$A$237,"CUSTEIO",IF(X321='Tabelas auxiliares'!$A$236,"INVESTIMENTO","ERRO - VERIFICAR"))))</f>
        <v/>
      </c>
      <c r="Z321" s="64" t="str">
        <f t="shared" si="9"/>
        <v/>
      </c>
      <c r="AA321" s="44"/>
      <c r="AB321" s="44"/>
      <c r="AC321" s="44"/>
    </row>
    <row r="322" spans="6:29" x14ac:dyDescent="0.25">
      <c r="F322" s="51" t="str">
        <f>IFERROR(VLOOKUP(D322,'Tabelas auxiliares'!$A$3:$B$61,2,FALSE),"")</f>
        <v/>
      </c>
      <c r="G322" s="51" t="str">
        <f>IFERROR(VLOOKUP($B322,'Tabelas auxiliares'!$A$65:$C$102,2,FALSE),"")</f>
        <v/>
      </c>
      <c r="H322" s="51" t="str">
        <f>IFERROR(VLOOKUP($B322,'Tabelas auxiliares'!$A$65:$C$102,3,FALSE),"")</f>
        <v/>
      </c>
      <c r="X322" s="51" t="str">
        <f t="shared" si="8"/>
        <v/>
      </c>
      <c r="Y322" s="51" t="str">
        <f>IF(T322="","",IF(T322&lt;&gt;'Tabelas auxiliares'!$B$236,"FOLHA DE PESSOAL",IF(X322='Tabelas auxiliares'!$A$237,"CUSTEIO",IF(X322='Tabelas auxiliares'!$A$236,"INVESTIMENTO","ERRO - VERIFICAR"))))</f>
        <v/>
      </c>
      <c r="Z322" s="64" t="str">
        <f t="shared" si="9"/>
        <v/>
      </c>
      <c r="AA322" s="44"/>
      <c r="AB322" s="44"/>
      <c r="AC322" s="44"/>
    </row>
    <row r="323" spans="6:29" x14ac:dyDescent="0.25">
      <c r="F323" s="51" t="str">
        <f>IFERROR(VLOOKUP(D323,'Tabelas auxiliares'!$A$3:$B$61,2,FALSE),"")</f>
        <v/>
      </c>
      <c r="G323" s="51" t="str">
        <f>IFERROR(VLOOKUP($B323,'Tabelas auxiliares'!$A$65:$C$102,2,FALSE),"")</f>
        <v/>
      </c>
      <c r="H323" s="51" t="str">
        <f>IFERROR(VLOOKUP($B323,'Tabelas auxiliares'!$A$65:$C$102,3,FALSE),"")</f>
        <v/>
      </c>
      <c r="X323" s="51" t="str">
        <f t="shared" si="8"/>
        <v/>
      </c>
      <c r="Y323" s="51" t="str">
        <f>IF(T323="","",IF(T323&lt;&gt;'Tabelas auxiliares'!$B$236,"FOLHA DE PESSOAL",IF(X323='Tabelas auxiliares'!$A$237,"CUSTEIO",IF(X323='Tabelas auxiliares'!$A$236,"INVESTIMENTO","ERRO - VERIFICAR"))))</f>
        <v/>
      </c>
      <c r="Z323" s="64" t="str">
        <f t="shared" si="9"/>
        <v/>
      </c>
      <c r="AA323" s="44"/>
      <c r="AB323" s="44"/>
      <c r="AC323" s="44"/>
    </row>
    <row r="324" spans="6:29" x14ac:dyDescent="0.25">
      <c r="F324" s="51" t="str">
        <f>IFERROR(VLOOKUP(D324,'Tabelas auxiliares'!$A$3:$B$61,2,FALSE),"")</f>
        <v/>
      </c>
      <c r="G324" s="51" t="str">
        <f>IFERROR(VLOOKUP($B324,'Tabelas auxiliares'!$A$65:$C$102,2,FALSE),"")</f>
        <v/>
      </c>
      <c r="H324" s="51" t="str">
        <f>IFERROR(VLOOKUP($B324,'Tabelas auxiliares'!$A$65:$C$102,3,FALSE),"")</f>
        <v/>
      </c>
      <c r="X324" s="51" t="str">
        <f t="shared" ref="X324:X387" si="10">LEFT(V324,1)</f>
        <v/>
      </c>
      <c r="Y324" s="51" t="str">
        <f>IF(T324="","",IF(T324&lt;&gt;'Tabelas auxiliares'!$B$236,"FOLHA DE PESSOAL",IF(X324='Tabelas auxiliares'!$A$237,"CUSTEIO",IF(X324='Tabelas auxiliares'!$A$236,"INVESTIMENTO","ERRO - VERIFICAR"))))</f>
        <v/>
      </c>
      <c r="Z324" s="64" t="str">
        <f t="shared" si="9"/>
        <v/>
      </c>
      <c r="AA324" s="44"/>
      <c r="AB324" s="44"/>
      <c r="AC324" s="44"/>
    </row>
    <row r="325" spans="6:29" x14ac:dyDescent="0.25">
      <c r="F325" s="51" t="str">
        <f>IFERROR(VLOOKUP(D325,'Tabelas auxiliares'!$A$3:$B$61,2,FALSE),"")</f>
        <v/>
      </c>
      <c r="G325" s="51" t="str">
        <f>IFERROR(VLOOKUP($B325,'Tabelas auxiliares'!$A$65:$C$102,2,FALSE),"")</f>
        <v/>
      </c>
      <c r="H325" s="51" t="str">
        <f>IFERROR(VLOOKUP($B325,'Tabelas auxiliares'!$A$65:$C$102,3,FALSE),"")</f>
        <v/>
      </c>
      <c r="X325" s="51" t="str">
        <f t="shared" si="10"/>
        <v/>
      </c>
      <c r="Y325" s="51" t="str">
        <f>IF(T325="","",IF(T325&lt;&gt;'Tabelas auxiliares'!$B$236,"FOLHA DE PESSOAL",IF(X325='Tabelas auxiliares'!$A$237,"CUSTEIO",IF(X325='Tabelas auxiliares'!$A$236,"INVESTIMENTO","ERRO - VERIFICAR"))))</f>
        <v/>
      </c>
      <c r="Z325" s="64" t="str">
        <f t="shared" ref="Z325:Z388" si="11">IF(AA325+AB325+AC325&lt;&gt;0,AA325+AB325+AC325,"")</f>
        <v/>
      </c>
      <c r="AA325" s="44"/>
      <c r="AB325" s="44"/>
      <c r="AC325" s="44"/>
    </row>
    <row r="326" spans="6:29" x14ac:dyDescent="0.25">
      <c r="F326" s="51" t="str">
        <f>IFERROR(VLOOKUP(D326,'Tabelas auxiliares'!$A$3:$B$61,2,FALSE),"")</f>
        <v/>
      </c>
      <c r="G326" s="51" t="str">
        <f>IFERROR(VLOOKUP($B326,'Tabelas auxiliares'!$A$65:$C$102,2,FALSE),"")</f>
        <v/>
      </c>
      <c r="H326" s="51" t="str">
        <f>IFERROR(VLOOKUP($B326,'Tabelas auxiliares'!$A$65:$C$102,3,FALSE),"")</f>
        <v/>
      </c>
      <c r="X326" s="51" t="str">
        <f t="shared" si="10"/>
        <v/>
      </c>
      <c r="Y326" s="51" t="str">
        <f>IF(T326="","",IF(T326&lt;&gt;'Tabelas auxiliares'!$B$236,"FOLHA DE PESSOAL",IF(X326='Tabelas auxiliares'!$A$237,"CUSTEIO",IF(X326='Tabelas auxiliares'!$A$236,"INVESTIMENTO","ERRO - VERIFICAR"))))</f>
        <v/>
      </c>
      <c r="Z326" s="64" t="str">
        <f t="shared" si="11"/>
        <v/>
      </c>
      <c r="AA326" s="44"/>
      <c r="AB326" s="44"/>
      <c r="AC326" s="44"/>
    </row>
    <row r="327" spans="6:29" x14ac:dyDescent="0.25">
      <c r="F327" s="51" t="str">
        <f>IFERROR(VLOOKUP(D327,'Tabelas auxiliares'!$A$3:$B$61,2,FALSE),"")</f>
        <v/>
      </c>
      <c r="G327" s="51" t="str">
        <f>IFERROR(VLOOKUP($B327,'Tabelas auxiliares'!$A$65:$C$102,2,FALSE),"")</f>
        <v/>
      </c>
      <c r="H327" s="51" t="str">
        <f>IFERROR(VLOOKUP($B327,'Tabelas auxiliares'!$A$65:$C$102,3,FALSE),"")</f>
        <v/>
      </c>
      <c r="X327" s="51" t="str">
        <f t="shared" si="10"/>
        <v/>
      </c>
      <c r="Y327" s="51" t="str">
        <f>IF(T327="","",IF(T327&lt;&gt;'Tabelas auxiliares'!$B$236,"FOLHA DE PESSOAL",IF(X327='Tabelas auxiliares'!$A$237,"CUSTEIO",IF(X327='Tabelas auxiliares'!$A$236,"INVESTIMENTO","ERRO - VERIFICAR"))))</f>
        <v/>
      </c>
      <c r="Z327" s="64" t="str">
        <f t="shared" si="11"/>
        <v/>
      </c>
      <c r="AA327" s="44"/>
      <c r="AB327" s="44"/>
      <c r="AC327" s="44"/>
    </row>
    <row r="328" spans="6:29" x14ac:dyDescent="0.25">
      <c r="F328" s="51" t="str">
        <f>IFERROR(VLOOKUP(D328,'Tabelas auxiliares'!$A$3:$B$61,2,FALSE),"")</f>
        <v/>
      </c>
      <c r="G328" s="51" t="str">
        <f>IFERROR(VLOOKUP($B328,'Tabelas auxiliares'!$A$65:$C$102,2,FALSE),"")</f>
        <v/>
      </c>
      <c r="H328" s="51" t="str">
        <f>IFERROR(VLOOKUP($B328,'Tabelas auxiliares'!$A$65:$C$102,3,FALSE),"")</f>
        <v/>
      </c>
      <c r="X328" s="51" t="str">
        <f t="shared" si="10"/>
        <v/>
      </c>
      <c r="Y328" s="51" t="str">
        <f>IF(T328="","",IF(T328&lt;&gt;'Tabelas auxiliares'!$B$236,"FOLHA DE PESSOAL",IF(X328='Tabelas auxiliares'!$A$237,"CUSTEIO",IF(X328='Tabelas auxiliares'!$A$236,"INVESTIMENTO","ERRO - VERIFICAR"))))</f>
        <v/>
      </c>
      <c r="Z328" s="64" t="str">
        <f t="shared" si="11"/>
        <v/>
      </c>
      <c r="AA328" s="44"/>
      <c r="AB328" s="44"/>
      <c r="AC328" s="44"/>
    </row>
    <row r="329" spans="6:29" x14ac:dyDescent="0.25">
      <c r="F329" s="51" t="str">
        <f>IFERROR(VLOOKUP(D329,'Tabelas auxiliares'!$A$3:$B$61,2,FALSE),"")</f>
        <v/>
      </c>
      <c r="G329" s="51" t="str">
        <f>IFERROR(VLOOKUP($B329,'Tabelas auxiliares'!$A$65:$C$102,2,FALSE),"")</f>
        <v/>
      </c>
      <c r="H329" s="51" t="str">
        <f>IFERROR(VLOOKUP($B329,'Tabelas auxiliares'!$A$65:$C$102,3,FALSE),"")</f>
        <v/>
      </c>
      <c r="X329" s="51" t="str">
        <f t="shared" si="10"/>
        <v/>
      </c>
      <c r="Y329" s="51" t="str">
        <f>IF(T329="","",IF(T329&lt;&gt;'Tabelas auxiliares'!$B$236,"FOLHA DE PESSOAL",IF(X329='Tabelas auxiliares'!$A$237,"CUSTEIO",IF(X329='Tabelas auxiliares'!$A$236,"INVESTIMENTO","ERRO - VERIFICAR"))))</f>
        <v/>
      </c>
      <c r="Z329" s="64" t="str">
        <f t="shared" si="11"/>
        <v/>
      </c>
      <c r="AA329" s="44"/>
      <c r="AB329" s="44"/>
      <c r="AC329" s="44"/>
    </row>
    <row r="330" spans="6:29" x14ac:dyDescent="0.25">
      <c r="F330" s="51" t="str">
        <f>IFERROR(VLOOKUP(D330,'Tabelas auxiliares'!$A$3:$B$61,2,FALSE),"")</f>
        <v/>
      </c>
      <c r="G330" s="51" t="str">
        <f>IFERROR(VLOOKUP($B330,'Tabelas auxiliares'!$A$65:$C$102,2,FALSE),"")</f>
        <v/>
      </c>
      <c r="H330" s="51" t="str">
        <f>IFERROR(VLOOKUP($B330,'Tabelas auxiliares'!$A$65:$C$102,3,FALSE),"")</f>
        <v/>
      </c>
      <c r="X330" s="51" t="str">
        <f t="shared" si="10"/>
        <v/>
      </c>
      <c r="Y330" s="51" t="str">
        <f>IF(T330="","",IF(T330&lt;&gt;'Tabelas auxiliares'!$B$236,"FOLHA DE PESSOAL",IF(X330='Tabelas auxiliares'!$A$237,"CUSTEIO",IF(X330='Tabelas auxiliares'!$A$236,"INVESTIMENTO","ERRO - VERIFICAR"))))</f>
        <v/>
      </c>
      <c r="Z330" s="64" t="str">
        <f t="shared" si="11"/>
        <v/>
      </c>
      <c r="AA330" s="44"/>
      <c r="AB330" s="44"/>
      <c r="AC330" s="44"/>
    </row>
    <row r="331" spans="6:29" x14ac:dyDescent="0.25">
      <c r="F331" s="51" t="str">
        <f>IFERROR(VLOOKUP(D331,'Tabelas auxiliares'!$A$3:$B$61,2,FALSE),"")</f>
        <v/>
      </c>
      <c r="G331" s="51" t="str">
        <f>IFERROR(VLOOKUP($B331,'Tabelas auxiliares'!$A$65:$C$102,2,FALSE),"")</f>
        <v/>
      </c>
      <c r="H331" s="51" t="str">
        <f>IFERROR(VLOOKUP($B331,'Tabelas auxiliares'!$A$65:$C$102,3,FALSE),"")</f>
        <v/>
      </c>
      <c r="X331" s="51" t="str">
        <f t="shared" si="10"/>
        <v/>
      </c>
      <c r="Y331" s="51" t="str">
        <f>IF(T331="","",IF(T331&lt;&gt;'Tabelas auxiliares'!$B$236,"FOLHA DE PESSOAL",IF(X331='Tabelas auxiliares'!$A$237,"CUSTEIO",IF(X331='Tabelas auxiliares'!$A$236,"INVESTIMENTO","ERRO - VERIFICAR"))))</f>
        <v/>
      </c>
      <c r="Z331" s="64" t="str">
        <f t="shared" si="11"/>
        <v/>
      </c>
      <c r="AA331" s="44"/>
      <c r="AB331" s="44"/>
      <c r="AC331" s="44"/>
    </row>
    <row r="332" spans="6:29" x14ac:dyDescent="0.25">
      <c r="F332" s="51" t="str">
        <f>IFERROR(VLOOKUP(D332,'Tabelas auxiliares'!$A$3:$B$61,2,FALSE),"")</f>
        <v/>
      </c>
      <c r="G332" s="51" t="str">
        <f>IFERROR(VLOOKUP($B332,'Tabelas auxiliares'!$A$65:$C$102,2,FALSE),"")</f>
        <v/>
      </c>
      <c r="H332" s="51" t="str">
        <f>IFERROR(VLOOKUP($B332,'Tabelas auxiliares'!$A$65:$C$102,3,FALSE),"")</f>
        <v/>
      </c>
      <c r="X332" s="51" t="str">
        <f t="shared" si="10"/>
        <v/>
      </c>
      <c r="Y332" s="51" t="str">
        <f>IF(T332="","",IF(T332&lt;&gt;'Tabelas auxiliares'!$B$236,"FOLHA DE PESSOAL",IF(X332='Tabelas auxiliares'!$A$237,"CUSTEIO",IF(X332='Tabelas auxiliares'!$A$236,"INVESTIMENTO","ERRO - VERIFICAR"))))</f>
        <v/>
      </c>
      <c r="Z332" s="64" t="str">
        <f t="shared" si="11"/>
        <v/>
      </c>
      <c r="AA332" s="44"/>
      <c r="AB332" s="44"/>
      <c r="AC332" s="44"/>
    </row>
    <row r="333" spans="6:29" x14ac:dyDescent="0.25">
      <c r="F333" s="51" t="str">
        <f>IFERROR(VLOOKUP(D333,'Tabelas auxiliares'!$A$3:$B$61,2,FALSE),"")</f>
        <v/>
      </c>
      <c r="G333" s="51" t="str">
        <f>IFERROR(VLOOKUP($B333,'Tabelas auxiliares'!$A$65:$C$102,2,FALSE),"")</f>
        <v/>
      </c>
      <c r="H333" s="51" t="str">
        <f>IFERROR(VLOOKUP($B333,'Tabelas auxiliares'!$A$65:$C$102,3,FALSE),"")</f>
        <v/>
      </c>
      <c r="X333" s="51" t="str">
        <f t="shared" si="10"/>
        <v/>
      </c>
      <c r="Y333" s="51" t="str">
        <f>IF(T333="","",IF(T333&lt;&gt;'Tabelas auxiliares'!$B$236,"FOLHA DE PESSOAL",IF(X333='Tabelas auxiliares'!$A$237,"CUSTEIO",IF(X333='Tabelas auxiliares'!$A$236,"INVESTIMENTO","ERRO - VERIFICAR"))))</f>
        <v/>
      </c>
      <c r="Z333" s="64" t="str">
        <f t="shared" si="11"/>
        <v/>
      </c>
      <c r="AA333" s="44"/>
      <c r="AB333" s="44"/>
      <c r="AC333" s="44"/>
    </row>
    <row r="334" spans="6:29" x14ac:dyDescent="0.25">
      <c r="F334" s="51" t="str">
        <f>IFERROR(VLOOKUP(D334,'Tabelas auxiliares'!$A$3:$B$61,2,FALSE),"")</f>
        <v/>
      </c>
      <c r="G334" s="51" t="str">
        <f>IFERROR(VLOOKUP($B334,'Tabelas auxiliares'!$A$65:$C$102,2,FALSE),"")</f>
        <v/>
      </c>
      <c r="H334" s="51" t="str">
        <f>IFERROR(VLOOKUP($B334,'Tabelas auxiliares'!$A$65:$C$102,3,FALSE),"")</f>
        <v/>
      </c>
      <c r="X334" s="51" t="str">
        <f t="shared" si="10"/>
        <v/>
      </c>
      <c r="Y334" s="51" t="str">
        <f>IF(T334="","",IF(T334&lt;&gt;'Tabelas auxiliares'!$B$236,"FOLHA DE PESSOAL",IF(X334='Tabelas auxiliares'!$A$237,"CUSTEIO",IF(X334='Tabelas auxiliares'!$A$236,"INVESTIMENTO","ERRO - VERIFICAR"))))</f>
        <v/>
      </c>
      <c r="Z334" s="64" t="str">
        <f t="shared" si="11"/>
        <v/>
      </c>
      <c r="AA334" s="44"/>
      <c r="AB334" s="44"/>
      <c r="AC334" s="44"/>
    </row>
    <row r="335" spans="6:29" x14ac:dyDescent="0.25">
      <c r="F335" s="51" t="str">
        <f>IFERROR(VLOOKUP(D335,'Tabelas auxiliares'!$A$3:$B$61,2,FALSE),"")</f>
        <v/>
      </c>
      <c r="G335" s="51" t="str">
        <f>IFERROR(VLOOKUP($B335,'Tabelas auxiliares'!$A$65:$C$102,2,FALSE),"")</f>
        <v/>
      </c>
      <c r="H335" s="51" t="str">
        <f>IFERROR(VLOOKUP($B335,'Tabelas auxiliares'!$A$65:$C$102,3,FALSE),"")</f>
        <v/>
      </c>
      <c r="X335" s="51" t="str">
        <f t="shared" si="10"/>
        <v/>
      </c>
      <c r="Y335" s="51" t="str">
        <f>IF(T335="","",IF(T335&lt;&gt;'Tabelas auxiliares'!$B$236,"FOLHA DE PESSOAL",IF(X335='Tabelas auxiliares'!$A$237,"CUSTEIO",IF(X335='Tabelas auxiliares'!$A$236,"INVESTIMENTO","ERRO - VERIFICAR"))))</f>
        <v/>
      </c>
      <c r="Z335" s="64" t="str">
        <f t="shared" si="11"/>
        <v/>
      </c>
      <c r="AA335" s="44"/>
      <c r="AB335" s="44"/>
      <c r="AC335" s="44"/>
    </row>
    <row r="336" spans="6:29" x14ac:dyDescent="0.25">
      <c r="F336" s="51" t="str">
        <f>IFERROR(VLOOKUP(D336,'Tabelas auxiliares'!$A$3:$B$61,2,FALSE),"")</f>
        <v/>
      </c>
      <c r="G336" s="51" t="str">
        <f>IFERROR(VLOOKUP($B336,'Tabelas auxiliares'!$A$65:$C$102,2,FALSE),"")</f>
        <v/>
      </c>
      <c r="H336" s="51" t="str">
        <f>IFERROR(VLOOKUP($B336,'Tabelas auxiliares'!$A$65:$C$102,3,FALSE),"")</f>
        <v/>
      </c>
      <c r="X336" s="51" t="str">
        <f t="shared" si="10"/>
        <v/>
      </c>
      <c r="Y336" s="51" t="str">
        <f>IF(T336="","",IF(T336&lt;&gt;'Tabelas auxiliares'!$B$236,"FOLHA DE PESSOAL",IF(X336='Tabelas auxiliares'!$A$237,"CUSTEIO",IF(X336='Tabelas auxiliares'!$A$236,"INVESTIMENTO","ERRO - VERIFICAR"))))</f>
        <v/>
      </c>
      <c r="Z336" s="64" t="str">
        <f t="shared" si="11"/>
        <v/>
      </c>
      <c r="AA336" s="44"/>
      <c r="AB336" s="44"/>
      <c r="AC336" s="44"/>
    </row>
    <row r="337" spans="6:29" x14ac:dyDescent="0.25">
      <c r="F337" s="51" t="str">
        <f>IFERROR(VLOOKUP(D337,'Tabelas auxiliares'!$A$3:$B$61,2,FALSE),"")</f>
        <v/>
      </c>
      <c r="G337" s="51" t="str">
        <f>IFERROR(VLOOKUP($B337,'Tabelas auxiliares'!$A$65:$C$102,2,FALSE),"")</f>
        <v/>
      </c>
      <c r="H337" s="51" t="str">
        <f>IFERROR(VLOOKUP($B337,'Tabelas auxiliares'!$A$65:$C$102,3,FALSE),"")</f>
        <v/>
      </c>
      <c r="X337" s="51" t="str">
        <f t="shared" si="10"/>
        <v/>
      </c>
      <c r="Y337" s="51" t="str">
        <f>IF(T337="","",IF(T337&lt;&gt;'Tabelas auxiliares'!$B$236,"FOLHA DE PESSOAL",IF(X337='Tabelas auxiliares'!$A$237,"CUSTEIO",IF(X337='Tabelas auxiliares'!$A$236,"INVESTIMENTO","ERRO - VERIFICAR"))))</f>
        <v/>
      </c>
      <c r="Z337" s="64" t="str">
        <f t="shared" si="11"/>
        <v/>
      </c>
      <c r="AA337" s="44"/>
      <c r="AB337" s="44"/>
      <c r="AC337" s="44"/>
    </row>
    <row r="338" spans="6:29" x14ac:dyDescent="0.25">
      <c r="F338" s="51" t="str">
        <f>IFERROR(VLOOKUP(D338,'Tabelas auxiliares'!$A$3:$B$61,2,FALSE),"")</f>
        <v/>
      </c>
      <c r="G338" s="51" t="str">
        <f>IFERROR(VLOOKUP($B338,'Tabelas auxiliares'!$A$65:$C$102,2,FALSE),"")</f>
        <v/>
      </c>
      <c r="H338" s="51" t="str">
        <f>IFERROR(VLOOKUP($B338,'Tabelas auxiliares'!$A$65:$C$102,3,FALSE),"")</f>
        <v/>
      </c>
      <c r="X338" s="51" t="str">
        <f t="shared" si="10"/>
        <v/>
      </c>
      <c r="Y338" s="51" t="str">
        <f>IF(T338="","",IF(T338&lt;&gt;'Tabelas auxiliares'!$B$236,"FOLHA DE PESSOAL",IF(X338='Tabelas auxiliares'!$A$237,"CUSTEIO",IF(X338='Tabelas auxiliares'!$A$236,"INVESTIMENTO","ERRO - VERIFICAR"))))</f>
        <v/>
      </c>
      <c r="Z338" s="64" t="str">
        <f t="shared" si="11"/>
        <v/>
      </c>
      <c r="AA338" s="44"/>
      <c r="AB338" s="44"/>
      <c r="AC338" s="44"/>
    </row>
    <row r="339" spans="6:29" x14ac:dyDescent="0.25">
      <c r="F339" s="51" t="str">
        <f>IFERROR(VLOOKUP(D339,'Tabelas auxiliares'!$A$3:$B$61,2,FALSE),"")</f>
        <v/>
      </c>
      <c r="G339" s="51" t="str">
        <f>IFERROR(VLOOKUP($B339,'Tabelas auxiliares'!$A$65:$C$102,2,FALSE),"")</f>
        <v/>
      </c>
      <c r="H339" s="51" t="str">
        <f>IFERROR(VLOOKUP($B339,'Tabelas auxiliares'!$A$65:$C$102,3,FALSE),"")</f>
        <v/>
      </c>
      <c r="X339" s="51" t="str">
        <f t="shared" si="10"/>
        <v/>
      </c>
      <c r="Y339" s="51" t="str">
        <f>IF(T339="","",IF(T339&lt;&gt;'Tabelas auxiliares'!$B$236,"FOLHA DE PESSOAL",IF(X339='Tabelas auxiliares'!$A$237,"CUSTEIO",IF(X339='Tabelas auxiliares'!$A$236,"INVESTIMENTO","ERRO - VERIFICAR"))))</f>
        <v/>
      </c>
      <c r="Z339" s="64" t="str">
        <f t="shared" si="11"/>
        <v/>
      </c>
      <c r="AA339" s="44"/>
      <c r="AB339" s="44"/>
      <c r="AC339" s="44"/>
    </row>
    <row r="340" spans="6:29" x14ac:dyDescent="0.25">
      <c r="F340" s="51" t="str">
        <f>IFERROR(VLOOKUP(D340,'Tabelas auxiliares'!$A$3:$B$61,2,FALSE),"")</f>
        <v/>
      </c>
      <c r="G340" s="51" t="str">
        <f>IFERROR(VLOOKUP($B340,'Tabelas auxiliares'!$A$65:$C$102,2,FALSE),"")</f>
        <v/>
      </c>
      <c r="H340" s="51" t="str">
        <f>IFERROR(VLOOKUP($B340,'Tabelas auxiliares'!$A$65:$C$102,3,FALSE),"")</f>
        <v/>
      </c>
      <c r="X340" s="51" t="str">
        <f t="shared" si="10"/>
        <v/>
      </c>
      <c r="Y340" s="51" t="str">
        <f>IF(T340="","",IF(T340&lt;&gt;'Tabelas auxiliares'!$B$236,"FOLHA DE PESSOAL",IF(X340='Tabelas auxiliares'!$A$237,"CUSTEIO",IF(X340='Tabelas auxiliares'!$A$236,"INVESTIMENTO","ERRO - VERIFICAR"))))</f>
        <v/>
      </c>
      <c r="Z340" s="64" t="str">
        <f t="shared" si="11"/>
        <v/>
      </c>
      <c r="AA340" s="44"/>
      <c r="AB340" s="44"/>
      <c r="AC340" s="44"/>
    </row>
    <row r="341" spans="6:29" x14ac:dyDescent="0.25">
      <c r="F341" s="51" t="str">
        <f>IFERROR(VLOOKUP(D341,'Tabelas auxiliares'!$A$3:$B$61,2,FALSE),"")</f>
        <v/>
      </c>
      <c r="G341" s="51" t="str">
        <f>IFERROR(VLOOKUP($B341,'Tabelas auxiliares'!$A$65:$C$102,2,FALSE),"")</f>
        <v/>
      </c>
      <c r="H341" s="51" t="str">
        <f>IFERROR(VLOOKUP($B341,'Tabelas auxiliares'!$A$65:$C$102,3,FALSE),"")</f>
        <v/>
      </c>
      <c r="X341" s="51" t="str">
        <f t="shared" si="10"/>
        <v/>
      </c>
      <c r="Y341" s="51" t="str">
        <f>IF(T341="","",IF(T341&lt;&gt;'Tabelas auxiliares'!$B$236,"FOLHA DE PESSOAL",IF(X341='Tabelas auxiliares'!$A$237,"CUSTEIO",IF(X341='Tabelas auxiliares'!$A$236,"INVESTIMENTO","ERRO - VERIFICAR"))))</f>
        <v/>
      </c>
      <c r="Z341" s="64" t="str">
        <f t="shared" si="11"/>
        <v/>
      </c>
      <c r="AA341" s="44"/>
      <c r="AB341" s="44"/>
      <c r="AC341" s="44"/>
    </row>
    <row r="342" spans="6:29" x14ac:dyDescent="0.25">
      <c r="F342" s="51" t="str">
        <f>IFERROR(VLOOKUP(D342,'Tabelas auxiliares'!$A$3:$B$61,2,FALSE),"")</f>
        <v/>
      </c>
      <c r="G342" s="51" t="str">
        <f>IFERROR(VLOOKUP($B342,'Tabelas auxiliares'!$A$65:$C$102,2,FALSE),"")</f>
        <v/>
      </c>
      <c r="H342" s="51" t="str">
        <f>IFERROR(VLOOKUP($B342,'Tabelas auxiliares'!$A$65:$C$102,3,FALSE),"")</f>
        <v/>
      </c>
      <c r="X342" s="51" t="str">
        <f t="shared" si="10"/>
        <v/>
      </c>
      <c r="Y342" s="51" t="str">
        <f>IF(T342="","",IF(T342&lt;&gt;'Tabelas auxiliares'!$B$236,"FOLHA DE PESSOAL",IF(X342='Tabelas auxiliares'!$A$237,"CUSTEIO",IF(X342='Tabelas auxiliares'!$A$236,"INVESTIMENTO","ERRO - VERIFICAR"))))</f>
        <v/>
      </c>
      <c r="Z342" s="64" t="str">
        <f t="shared" si="11"/>
        <v/>
      </c>
      <c r="AA342" s="44"/>
      <c r="AB342" s="44"/>
      <c r="AC342" s="44"/>
    </row>
    <row r="343" spans="6:29" x14ac:dyDescent="0.25">
      <c r="F343" s="51" t="str">
        <f>IFERROR(VLOOKUP(D343,'Tabelas auxiliares'!$A$3:$B$61,2,FALSE),"")</f>
        <v/>
      </c>
      <c r="G343" s="51" t="str">
        <f>IFERROR(VLOOKUP($B343,'Tabelas auxiliares'!$A$65:$C$102,2,FALSE),"")</f>
        <v/>
      </c>
      <c r="H343" s="51" t="str">
        <f>IFERROR(VLOOKUP($B343,'Tabelas auxiliares'!$A$65:$C$102,3,FALSE),"")</f>
        <v/>
      </c>
      <c r="X343" s="51" t="str">
        <f t="shared" si="10"/>
        <v/>
      </c>
      <c r="Y343" s="51" t="str">
        <f>IF(T343="","",IF(T343&lt;&gt;'Tabelas auxiliares'!$B$236,"FOLHA DE PESSOAL",IF(X343='Tabelas auxiliares'!$A$237,"CUSTEIO",IF(X343='Tabelas auxiliares'!$A$236,"INVESTIMENTO","ERRO - VERIFICAR"))))</f>
        <v/>
      </c>
      <c r="Z343" s="64" t="str">
        <f t="shared" si="11"/>
        <v/>
      </c>
      <c r="AA343" s="44"/>
      <c r="AB343" s="44"/>
      <c r="AC343" s="44"/>
    </row>
    <row r="344" spans="6:29" x14ac:dyDescent="0.25">
      <c r="F344" s="51" t="str">
        <f>IFERROR(VLOOKUP(D344,'Tabelas auxiliares'!$A$3:$B$61,2,FALSE),"")</f>
        <v/>
      </c>
      <c r="G344" s="51" t="str">
        <f>IFERROR(VLOOKUP($B344,'Tabelas auxiliares'!$A$65:$C$102,2,FALSE),"")</f>
        <v/>
      </c>
      <c r="H344" s="51" t="str">
        <f>IFERROR(VLOOKUP($B344,'Tabelas auxiliares'!$A$65:$C$102,3,FALSE),"")</f>
        <v/>
      </c>
      <c r="X344" s="51" t="str">
        <f t="shared" si="10"/>
        <v/>
      </c>
      <c r="Y344" s="51" t="str">
        <f>IF(T344="","",IF(T344&lt;&gt;'Tabelas auxiliares'!$B$236,"FOLHA DE PESSOAL",IF(X344='Tabelas auxiliares'!$A$237,"CUSTEIO",IF(X344='Tabelas auxiliares'!$A$236,"INVESTIMENTO","ERRO - VERIFICAR"))))</f>
        <v/>
      </c>
      <c r="Z344" s="64" t="str">
        <f t="shared" si="11"/>
        <v/>
      </c>
      <c r="AA344" s="44"/>
      <c r="AB344" s="44"/>
      <c r="AC344" s="44"/>
    </row>
    <row r="345" spans="6:29" x14ac:dyDescent="0.25">
      <c r="F345" s="51" t="str">
        <f>IFERROR(VLOOKUP(D345,'Tabelas auxiliares'!$A$3:$B$61,2,FALSE),"")</f>
        <v/>
      </c>
      <c r="G345" s="51" t="str">
        <f>IFERROR(VLOOKUP($B345,'Tabelas auxiliares'!$A$65:$C$102,2,FALSE),"")</f>
        <v/>
      </c>
      <c r="H345" s="51" t="str">
        <f>IFERROR(VLOOKUP($B345,'Tabelas auxiliares'!$A$65:$C$102,3,FALSE),"")</f>
        <v/>
      </c>
      <c r="X345" s="51" t="str">
        <f t="shared" si="10"/>
        <v/>
      </c>
      <c r="Y345" s="51" t="str">
        <f>IF(T345="","",IF(T345&lt;&gt;'Tabelas auxiliares'!$B$236,"FOLHA DE PESSOAL",IF(X345='Tabelas auxiliares'!$A$237,"CUSTEIO",IF(X345='Tabelas auxiliares'!$A$236,"INVESTIMENTO","ERRO - VERIFICAR"))))</f>
        <v/>
      </c>
      <c r="Z345" s="64" t="str">
        <f t="shared" si="11"/>
        <v/>
      </c>
      <c r="AA345" s="44"/>
      <c r="AB345" s="44"/>
      <c r="AC345" s="44"/>
    </row>
    <row r="346" spans="6:29" x14ac:dyDescent="0.25">
      <c r="F346" s="51" t="str">
        <f>IFERROR(VLOOKUP(D346,'Tabelas auxiliares'!$A$3:$B$61,2,FALSE),"")</f>
        <v/>
      </c>
      <c r="G346" s="51" t="str">
        <f>IFERROR(VLOOKUP($B346,'Tabelas auxiliares'!$A$65:$C$102,2,FALSE),"")</f>
        <v/>
      </c>
      <c r="H346" s="51" t="str">
        <f>IFERROR(VLOOKUP($B346,'Tabelas auxiliares'!$A$65:$C$102,3,FALSE),"")</f>
        <v/>
      </c>
      <c r="X346" s="51" t="str">
        <f t="shared" si="10"/>
        <v/>
      </c>
      <c r="Y346" s="51" t="str">
        <f>IF(T346="","",IF(T346&lt;&gt;'Tabelas auxiliares'!$B$236,"FOLHA DE PESSOAL",IF(X346='Tabelas auxiliares'!$A$237,"CUSTEIO",IF(X346='Tabelas auxiliares'!$A$236,"INVESTIMENTO","ERRO - VERIFICAR"))))</f>
        <v/>
      </c>
      <c r="Z346" s="64" t="str">
        <f t="shared" si="11"/>
        <v/>
      </c>
      <c r="AA346" s="44"/>
      <c r="AB346" s="44"/>
      <c r="AC346" s="44"/>
    </row>
    <row r="347" spans="6:29" x14ac:dyDescent="0.25">
      <c r="F347" s="51" t="str">
        <f>IFERROR(VLOOKUP(D347,'Tabelas auxiliares'!$A$3:$B$61,2,FALSE),"")</f>
        <v/>
      </c>
      <c r="G347" s="51" t="str">
        <f>IFERROR(VLOOKUP($B347,'Tabelas auxiliares'!$A$65:$C$102,2,FALSE),"")</f>
        <v/>
      </c>
      <c r="H347" s="51" t="str">
        <f>IFERROR(VLOOKUP($B347,'Tabelas auxiliares'!$A$65:$C$102,3,FALSE),"")</f>
        <v/>
      </c>
      <c r="X347" s="51" t="str">
        <f t="shared" si="10"/>
        <v/>
      </c>
      <c r="Y347" s="51" t="str">
        <f>IF(T347="","",IF(T347&lt;&gt;'Tabelas auxiliares'!$B$236,"FOLHA DE PESSOAL",IF(X347='Tabelas auxiliares'!$A$237,"CUSTEIO",IF(X347='Tabelas auxiliares'!$A$236,"INVESTIMENTO","ERRO - VERIFICAR"))))</f>
        <v/>
      </c>
      <c r="Z347" s="64" t="str">
        <f t="shared" si="11"/>
        <v/>
      </c>
      <c r="AA347" s="44"/>
      <c r="AB347" s="44"/>
      <c r="AC347" s="44"/>
    </row>
    <row r="348" spans="6:29" x14ac:dyDescent="0.25">
      <c r="F348" s="51" t="str">
        <f>IFERROR(VLOOKUP(D348,'Tabelas auxiliares'!$A$3:$B$61,2,FALSE),"")</f>
        <v/>
      </c>
      <c r="G348" s="51" t="str">
        <f>IFERROR(VLOOKUP($B348,'Tabelas auxiliares'!$A$65:$C$102,2,FALSE),"")</f>
        <v/>
      </c>
      <c r="H348" s="51" t="str">
        <f>IFERROR(VLOOKUP($B348,'Tabelas auxiliares'!$A$65:$C$102,3,FALSE),"")</f>
        <v/>
      </c>
      <c r="X348" s="51" t="str">
        <f t="shared" si="10"/>
        <v/>
      </c>
      <c r="Y348" s="51" t="str">
        <f>IF(T348="","",IF(T348&lt;&gt;'Tabelas auxiliares'!$B$236,"FOLHA DE PESSOAL",IF(X348='Tabelas auxiliares'!$A$237,"CUSTEIO",IF(X348='Tabelas auxiliares'!$A$236,"INVESTIMENTO","ERRO - VERIFICAR"))))</f>
        <v/>
      </c>
      <c r="Z348" s="64" t="str">
        <f t="shared" si="11"/>
        <v/>
      </c>
      <c r="AA348" s="44"/>
      <c r="AB348" s="44"/>
      <c r="AC348" s="44"/>
    </row>
    <row r="349" spans="6:29" x14ac:dyDescent="0.25">
      <c r="F349" s="51" t="str">
        <f>IFERROR(VLOOKUP(D349,'Tabelas auxiliares'!$A$3:$B$61,2,FALSE),"")</f>
        <v/>
      </c>
      <c r="G349" s="51" t="str">
        <f>IFERROR(VLOOKUP($B349,'Tabelas auxiliares'!$A$65:$C$102,2,FALSE),"")</f>
        <v/>
      </c>
      <c r="H349" s="51" t="str">
        <f>IFERROR(VLOOKUP($B349,'Tabelas auxiliares'!$A$65:$C$102,3,FALSE),"")</f>
        <v/>
      </c>
      <c r="X349" s="51" t="str">
        <f t="shared" si="10"/>
        <v/>
      </c>
      <c r="Y349" s="51" t="str">
        <f>IF(T349="","",IF(T349&lt;&gt;'Tabelas auxiliares'!$B$236,"FOLHA DE PESSOAL",IF(X349='Tabelas auxiliares'!$A$237,"CUSTEIO",IF(X349='Tabelas auxiliares'!$A$236,"INVESTIMENTO","ERRO - VERIFICAR"))))</f>
        <v/>
      </c>
      <c r="Z349" s="64" t="str">
        <f t="shared" si="11"/>
        <v/>
      </c>
      <c r="AA349" s="44"/>
      <c r="AB349" s="44"/>
      <c r="AC349" s="44"/>
    </row>
    <row r="350" spans="6:29" x14ac:dyDescent="0.25">
      <c r="F350" s="51" t="str">
        <f>IFERROR(VLOOKUP(D350,'Tabelas auxiliares'!$A$3:$B$61,2,FALSE),"")</f>
        <v/>
      </c>
      <c r="G350" s="51" t="str">
        <f>IFERROR(VLOOKUP($B350,'Tabelas auxiliares'!$A$65:$C$102,2,FALSE),"")</f>
        <v/>
      </c>
      <c r="H350" s="51" t="str">
        <f>IFERROR(VLOOKUP($B350,'Tabelas auxiliares'!$A$65:$C$102,3,FALSE),"")</f>
        <v/>
      </c>
      <c r="X350" s="51" t="str">
        <f t="shared" si="10"/>
        <v/>
      </c>
      <c r="Y350" s="51" t="str">
        <f>IF(T350="","",IF(T350&lt;&gt;'Tabelas auxiliares'!$B$236,"FOLHA DE PESSOAL",IF(X350='Tabelas auxiliares'!$A$237,"CUSTEIO",IF(X350='Tabelas auxiliares'!$A$236,"INVESTIMENTO","ERRO - VERIFICAR"))))</f>
        <v/>
      </c>
      <c r="Z350" s="64" t="str">
        <f t="shared" si="11"/>
        <v/>
      </c>
      <c r="AA350" s="44"/>
      <c r="AB350" s="44"/>
      <c r="AC350" s="44"/>
    </row>
    <row r="351" spans="6:29" x14ac:dyDescent="0.25">
      <c r="F351" s="51" t="str">
        <f>IFERROR(VLOOKUP(D351,'Tabelas auxiliares'!$A$3:$B$61,2,FALSE),"")</f>
        <v/>
      </c>
      <c r="G351" s="51" t="str">
        <f>IFERROR(VLOOKUP($B351,'Tabelas auxiliares'!$A$65:$C$102,2,FALSE),"")</f>
        <v/>
      </c>
      <c r="H351" s="51" t="str">
        <f>IFERROR(VLOOKUP($B351,'Tabelas auxiliares'!$A$65:$C$102,3,FALSE),"")</f>
        <v/>
      </c>
      <c r="X351" s="51" t="str">
        <f t="shared" si="10"/>
        <v/>
      </c>
      <c r="Y351" s="51" t="str">
        <f>IF(T351="","",IF(T351&lt;&gt;'Tabelas auxiliares'!$B$236,"FOLHA DE PESSOAL",IF(X351='Tabelas auxiliares'!$A$237,"CUSTEIO",IF(X351='Tabelas auxiliares'!$A$236,"INVESTIMENTO","ERRO - VERIFICAR"))))</f>
        <v/>
      </c>
      <c r="Z351" s="64" t="str">
        <f t="shared" si="11"/>
        <v/>
      </c>
      <c r="AA351" s="44"/>
      <c r="AB351" s="44"/>
      <c r="AC351" s="44"/>
    </row>
    <row r="352" spans="6:29" x14ac:dyDescent="0.25">
      <c r="F352" s="51" t="str">
        <f>IFERROR(VLOOKUP(D352,'Tabelas auxiliares'!$A$3:$B$61,2,FALSE),"")</f>
        <v/>
      </c>
      <c r="G352" s="51" t="str">
        <f>IFERROR(VLOOKUP($B352,'Tabelas auxiliares'!$A$65:$C$102,2,FALSE),"")</f>
        <v/>
      </c>
      <c r="H352" s="51" t="str">
        <f>IFERROR(VLOOKUP($B352,'Tabelas auxiliares'!$A$65:$C$102,3,FALSE),"")</f>
        <v/>
      </c>
      <c r="X352" s="51" t="str">
        <f t="shared" si="10"/>
        <v/>
      </c>
      <c r="Y352" s="51" t="str">
        <f>IF(T352="","",IF(T352&lt;&gt;'Tabelas auxiliares'!$B$236,"FOLHA DE PESSOAL",IF(X352='Tabelas auxiliares'!$A$237,"CUSTEIO",IF(X352='Tabelas auxiliares'!$A$236,"INVESTIMENTO","ERRO - VERIFICAR"))))</f>
        <v/>
      </c>
      <c r="Z352" s="64" t="str">
        <f t="shared" si="11"/>
        <v/>
      </c>
      <c r="AA352" s="44"/>
      <c r="AB352" s="44"/>
      <c r="AC352" s="44"/>
    </row>
    <row r="353" spans="6:29" x14ac:dyDescent="0.25">
      <c r="F353" s="51" t="str">
        <f>IFERROR(VLOOKUP(D353,'Tabelas auxiliares'!$A$3:$B$61,2,FALSE),"")</f>
        <v/>
      </c>
      <c r="G353" s="51" t="str">
        <f>IFERROR(VLOOKUP($B353,'Tabelas auxiliares'!$A$65:$C$102,2,FALSE),"")</f>
        <v/>
      </c>
      <c r="H353" s="51" t="str">
        <f>IFERROR(VLOOKUP($B353,'Tabelas auxiliares'!$A$65:$C$102,3,FALSE),"")</f>
        <v/>
      </c>
      <c r="X353" s="51" t="str">
        <f t="shared" si="10"/>
        <v/>
      </c>
      <c r="Y353" s="51" t="str">
        <f>IF(T353="","",IF(T353&lt;&gt;'Tabelas auxiliares'!$B$236,"FOLHA DE PESSOAL",IF(X353='Tabelas auxiliares'!$A$237,"CUSTEIO",IF(X353='Tabelas auxiliares'!$A$236,"INVESTIMENTO","ERRO - VERIFICAR"))))</f>
        <v/>
      </c>
      <c r="Z353" s="64" t="str">
        <f t="shared" si="11"/>
        <v/>
      </c>
      <c r="AA353" s="44"/>
      <c r="AB353" s="44"/>
      <c r="AC353" s="44"/>
    </row>
    <row r="354" spans="6:29" x14ac:dyDescent="0.25">
      <c r="F354" s="51" t="str">
        <f>IFERROR(VLOOKUP(D354,'Tabelas auxiliares'!$A$3:$B$61,2,FALSE),"")</f>
        <v/>
      </c>
      <c r="G354" s="51" t="str">
        <f>IFERROR(VLOOKUP($B354,'Tabelas auxiliares'!$A$65:$C$102,2,FALSE),"")</f>
        <v/>
      </c>
      <c r="H354" s="51" t="str">
        <f>IFERROR(VLOOKUP($B354,'Tabelas auxiliares'!$A$65:$C$102,3,FALSE),"")</f>
        <v/>
      </c>
      <c r="X354" s="51" t="str">
        <f t="shared" si="10"/>
        <v/>
      </c>
      <c r="Y354" s="51" t="str">
        <f>IF(T354="","",IF(T354&lt;&gt;'Tabelas auxiliares'!$B$236,"FOLHA DE PESSOAL",IF(X354='Tabelas auxiliares'!$A$237,"CUSTEIO",IF(X354='Tabelas auxiliares'!$A$236,"INVESTIMENTO","ERRO - VERIFICAR"))))</f>
        <v/>
      </c>
      <c r="Z354" s="64" t="str">
        <f t="shared" si="11"/>
        <v/>
      </c>
      <c r="AA354" s="44"/>
      <c r="AB354" s="44"/>
      <c r="AC354" s="44"/>
    </row>
    <row r="355" spans="6:29" x14ac:dyDescent="0.25">
      <c r="F355" s="51" t="str">
        <f>IFERROR(VLOOKUP(D355,'Tabelas auxiliares'!$A$3:$B$61,2,FALSE),"")</f>
        <v/>
      </c>
      <c r="G355" s="51" t="str">
        <f>IFERROR(VLOOKUP($B355,'Tabelas auxiliares'!$A$65:$C$102,2,FALSE),"")</f>
        <v/>
      </c>
      <c r="H355" s="51" t="str">
        <f>IFERROR(VLOOKUP($B355,'Tabelas auxiliares'!$A$65:$C$102,3,FALSE),"")</f>
        <v/>
      </c>
      <c r="X355" s="51" t="str">
        <f t="shared" si="10"/>
        <v/>
      </c>
      <c r="Y355" s="51" t="str">
        <f>IF(T355="","",IF(T355&lt;&gt;'Tabelas auxiliares'!$B$236,"FOLHA DE PESSOAL",IF(X355='Tabelas auxiliares'!$A$237,"CUSTEIO",IF(X355='Tabelas auxiliares'!$A$236,"INVESTIMENTO","ERRO - VERIFICAR"))))</f>
        <v/>
      </c>
      <c r="Z355" s="64" t="str">
        <f t="shared" si="11"/>
        <v/>
      </c>
      <c r="AA355" s="44"/>
      <c r="AB355" s="44"/>
      <c r="AC355" s="44"/>
    </row>
    <row r="356" spans="6:29" x14ac:dyDescent="0.25">
      <c r="F356" s="51" t="str">
        <f>IFERROR(VLOOKUP(D356,'Tabelas auxiliares'!$A$3:$B$61,2,FALSE),"")</f>
        <v/>
      </c>
      <c r="G356" s="51" t="str">
        <f>IFERROR(VLOOKUP($B356,'Tabelas auxiliares'!$A$65:$C$102,2,FALSE),"")</f>
        <v/>
      </c>
      <c r="H356" s="51" t="str">
        <f>IFERROR(VLOOKUP($B356,'Tabelas auxiliares'!$A$65:$C$102,3,FALSE),"")</f>
        <v/>
      </c>
      <c r="X356" s="51" t="str">
        <f t="shared" si="10"/>
        <v/>
      </c>
      <c r="Y356" s="51" t="str">
        <f>IF(T356="","",IF(T356&lt;&gt;'Tabelas auxiliares'!$B$236,"FOLHA DE PESSOAL",IF(X356='Tabelas auxiliares'!$A$237,"CUSTEIO",IF(X356='Tabelas auxiliares'!$A$236,"INVESTIMENTO","ERRO - VERIFICAR"))))</f>
        <v/>
      </c>
      <c r="Z356" s="64" t="str">
        <f t="shared" si="11"/>
        <v/>
      </c>
      <c r="AA356" s="44"/>
      <c r="AB356" s="44"/>
      <c r="AC356" s="44"/>
    </row>
    <row r="357" spans="6:29" x14ac:dyDescent="0.25">
      <c r="F357" s="51" t="str">
        <f>IFERROR(VLOOKUP(D357,'Tabelas auxiliares'!$A$3:$B$61,2,FALSE),"")</f>
        <v/>
      </c>
      <c r="G357" s="51" t="str">
        <f>IFERROR(VLOOKUP($B357,'Tabelas auxiliares'!$A$65:$C$102,2,FALSE),"")</f>
        <v/>
      </c>
      <c r="H357" s="51" t="str">
        <f>IFERROR(VLOOKUP($B357,'Tabelas auxiliares'!$A$65:$C$102,3,FALSE),"")</f>
        <v/>
      </c>
      <c r="X357" s="51" t="str">
        <f t="shared" si="10"/>
        <v/>
      </c>
      <c r="Y357" s="51" t="str">
        <f>IF(T357="","",IF(T357&lt;&gt;'Tabelas auxiliares'!$B$236,"FOLHA DE PESSOAL",IF(X357='Tabelas auxiliares'!$A$237,"CUSTEIO",IF(X357='Tabelas auxiliares'!$A$236,"INVESTIMENTO","ERRO - VERIFICAR"))))</f>
        <v/>
      </c>
      <c r="Z357" s="64" t="str">
        <f t="shared" si="11"/>
        <v/>
      </c>
      <c r="AA357" s="44"/>
      <c r="AB357" s="44"/>
      <c r="AC357" s="44"/>
    </row>
    <row r="358" spans="6:29" x14ac:dyDescent="0.25">
      <c r="F358" s="51" t="str">
        <f>IFERROR(VLOOKUP(D358,'Tabelas auxiliares'!$A$3:$B$61,2,FALSE),"")</f>
        <v/>
      </c>
      <c r="G358" s="51" t="str">
        <f>IFERROR(VLOOKUP($B358,'Tabelas auxiliares'!$A$65:$C$102,2,FALSE),"")</f>
        <v/>
      </c>
      <c r="H358" s="51" t="str">
        <f>IFERROR(VLOOKUP($B358,'Tabelas auxiliares'!$A$65:$C$102,3,FALSE),"")</f>
        <v/>
      </c>
      <c r="X358" s="51" t="str">
        <f t="shared" si="10"/>
        <v/>
      </c>
      <c r="Y358" s="51" t="str">
        <f>IF(T358="","",IF(T358&lt;&gt;'Tabelas auxiliares'!$B$236,"FOLHA DE PESSOAL",IF(X358='Tabelas auxiliares'!$A$237,"CUSTEIO",IF(X358='Tabelas auxiliares'!$A$236,"INVESTIMENTO","ERRO - VERIFICAR"))))</f>
        <v/>
      </c>
      <c r="Z358" s="64" t="str">
        <f t="shared" si="11"/>
        <v/>
      </c>
      <c r="AA358" s="44"/>
      <c r="AB358" s="44"/>
      <c r="AC358" s="44"/>
    </row>
    <row r="359" spans="6:29" x14ac:dyDescent="0.25">
      <c r="F359" s="51" t="str">
        <f>IFERROR(VLOOKUP(D359,'Tabelas auxiliares'!$A$3:$B$61,2,FALSE),"")</f>
        <v/>
      </c>
      <c r="G359" s="51" t="str">
        <f>IFERROR(VLOOKUP($B359,'Tabelas auxiliares'!$A$65:$C$102,2,FALSE),"")</f>
        <v/>
      </c>
      <c r="H359" s="51" t="str">
        <f>IFERROR(VLOOKUP($B359,'Tabelas auxiliares'!$A$65:$C$102,3,FALSE),"")</f>
        <v/>
      </c>
      <c r="X359" s="51" t="str">
        <f t="shared" si="10"/>
        <v/>
      </c>
      <c r="Y359" s="51" t="str">
        <f>IF(T359="","",IF(T359&lt;&gt;'Tabelas auxiliares'!$B$236,"FOLHA DE PESSOAL",IF(X359='Tabelas auxiliares'!$A$237,"CUSTEIO",IF(X359='Tabelas auxiliares'!$A$236,"INVESTIMENTO","ERRO - VERIFICAR"))))</f>
        <v/>
      </c>
      <c r="Z359" s="64" t="str">
        <f t="shared" si="11"/>
        <v/>
      </c>
      <c r="AA359" s="44"/>
      <c r="AB359" s="44"/>
      <c r="AC359" s="44"/>
    </row>
    <row r="360" spans="6:29" x14ac:dyDescent="0.25">
      <c r="F360" s="51" t="str">
        <f>IFERROR(VLOOKUP(D360,'Tabelas auxiliares'!$A$3:$B$61,2,FALSE),"")</f>
        <v/>
      </c>
      <c r="G360" s="51" t="str">
        <f>IFERROR(VLOOKUP($B360,'Tabelas auxiliares'!$A$65:$C$102,2,FALSE),"")</f>
        <v/>
      </c>
      <c r="H360" s="51" t="str">
        <f>IFERROR(VLOOKUP($B360,'Tabelas auxiliares'!$A$65:$C$102,3,FALSE),"")</f>
        <v/>
      </c>
      <c r="X360" s="51" t="str">
        <f t="shared" si="10"/>
        <v/>
      </c>
      <c r="Y360" s="51" t="str">
        <f>IF(T360="","",IF(T360&lt;&gt;'Tabelas auxiliares'!$B$236,"FOLHA DE PESSOAL",IF(X360='Tabelas auxiliares'!$A$237,"CUSTEIO",IF(X360='Tabelas auxiliares'!$A$236,"INVESTIMENTO","ERRO - VERIFICAR"))))</f>
        <v/>
      </c>
      <c r="Z360" s="64" t="str">
        <f t="shared" si="11"/>
        <v/>
      </c>
      <c r="AA360" s="44"/>
      <c r="AB360" s="44"/>
      <c r="AC360" s="44"/>
    </row>
    <row r="361" spans="6:29" x14ac:dyDescent="0.25">
      <c r="F361" s="51" t="str">
        <f>IFERROR(VLOOKUP(D361,'Tabelas auxiliares'!$A$3:$B$61,2,FALSE),"")</f>
        <v/>
      </c>
      <c r="G361" s="51" t="str">
        <f>IFERROR(VLOOKUP($B361,'Tabelas auxiliares'!$A$65:$C$102,2,FALSE),"")</f>
        <v/>
      </c>
      <c r="H361" s="51" t="str">
        <f>IFERROR(VLOOKUP($B361,'Tabelas auxiliares'!$A$65:$C$102,3,FALSE),"")</f>
        <v/>
      </c>
      <c r="X361" s="51" t="str">
        <f t="shared" si="10"/>
        <v/>
      </c>
      <c r="Y361" s="51" t="str">
        <f>IF(T361="","",IF(T361&lt;&gt;'Tabelas auxiliares'!$B$236,"FOLHA DE PESSOAL",IF(X361='Tabelas auxiliares'!$A$237,"CUSTEIO",IF(X361='Tabelas auxiliares'!$A$236,"INVESTIMENTO","ERRO - VERIFICAR"))))</f>
        <v/>
      </c>
      <c r="Z361" s="64" t="str">
        <f t="shared" si="11"/>
        <v/>
      </c>
      <c r="AA361" s="44"/>
      <c r="AB361" s="44"/>
      <c r="AC361" s="44"/>
    </row>
    <row r="362" spans="6:29" x14ac:dyDescent="0.25">
      <c r="F362" s="51" t="str">
        <f>IFERROR(VLOOKUP(D362,'Tabelas auxiliares'!$A$3:$B$61,2,FALSE),"")</f>
        <v/>
      </c>
      <c r="G362" s="51" t="str">
        <f>IFERROR(VLOOKUP($B362,'Tabelas auxiliares'!$A$65:$C$102,2,FALSE),"")</f>
        <v/>
      </c>
      <c r="H362" s="51" t="str">
        <f>IFERROR(VLOOKUP($B362,'Tabelas auxiliares'!$A$65:$C$102,3,FALSE),"")</f>
        <v/>
      </c>
      <c r="X362" s="51" t="str">
        <f t="shared" si="10"/>
        <v/>
      </c>
      <c r="Y362" s="51" t="str">
        <f>IF(T362="","",IF(T362&lt;&gt;'Tabelas auxiliares'!$B$236,"FOLHA DE PESSOAL",IF(X362='Tabelas auxiliares'!$A$237,"CUSTEIO",IF(X362='Tabelas auxiliares'!$A$236,"INVESTIMENTO","ERRO - VERIFICAR"))))</f>
        <v/>
      </c>
      <c r="Z362" s="64" t="str">
        <f t="shared" si="11"/>
        <v/>
      </c>
      <c r="AA362" s="44"/>
      <c r="AB362" s="44"/>
      <c r="AC362" s="44"/>
    </row>
    <row r="363" spans="6:29" x14ac:dyDescent="0.25">
      <c r="F363" s="51" t="str">
        <f>IFERROR(VLOOKUP(D363,'Tabelas auxiliares'!$A$3:$B$61,2,FALSE),"")</f>
        <v/>
      </c>
      <c r="G363" s="51" t="str">
        <f>IFERROR(VLOOKUP($B363,'Tabelas auxiliares'!$A$65:$C$102,2,FALSE),"")</f>
        <v/>
      </c>
      <c r="H363" s="51" t="str">
        <f>IFERROR(VLOOKUP($B363,'Tabelas auxiliares'!$A$65:$C$102,3,FALSE),"")</f>
        <v/>
      </c>
      <c r="X363" s="51" t="str">
        <f t="shared" si="10"/>
        <v/>
      </c>
      <c r="Y363" s="51" t="str">
        <f>IF(T363="","",IF(T363&lt;&gt;'Tabelas auxiliares'!$B$236,"FOLHA DE PESSOAL",IF(X363='Tabelas auxiliares'!$A$237,"CUSTEIO",IF(X363='Tabelas auxiliares'!$A$236,"INVESTIMENTO","ERRO - VERIFICAR"))))</f>
        <v/>
      </c>
      <c r="Z363" s="64" t="str">
        <f t="shared" si="11"/>
        <v/>
      </c>
      <c r="AA363" s="44"/>
      <c r="AB363" s="44"/>
      <c r="AC363" s="44"/>
    </row>
    <row r="364" spans="6:29" x14ac:dyDescent="0.25">
      <c r="F364" s="51" t="str">
        <f>IFERROR(VLOOKUP(D364,'Tabelas auxiliares'!$A$3:$B$61,2,FALSE),"")</f>
        <v/>
      </c>
      <c r="G364" s="51" t="str">
        <f>IFERROR(VLOOKUP($B364,'Tabelas auxiliares'!$A$65:$C$102,2,FALSE),"")</f>
        <v/>
      </c>
      <c r="H364" s="51" t="str">
        <f>IFERROR(VLOOKUP($B364,'Tabelas auxiliares'!$A$65:$C$102,3,FALSE),"")</f>
        <v/>
      </c>
      <c r="X364" s="51" t="str">
        <f t="shared" si="10"/>
        <v/>
      </c>
      <c r="Y364" s="51" t="str">
        <f>IF(T364="","",IF(T364&lt;&gt;'Tabelas auxiliares'!$B$236,"FOLHA DE PESSOAL",IF(X364='Tabelas auxiliares'!$A$237,"CUSTEIO",IF(X364='Tabelas auxiliares'!$A$236,"INVESTIMENTO","ERRO - VERIFICAR"))))</f>
        <v/>
      </c>
      <c r="Z364" s="64" t="str">
        <f t="shared" si="11"/>
        <v/>
      </c>
      <c r="AA364" s="44"/>
      <c r="AB364" s="44"/>
      <c r="AC364" s="44"/>
    </row>
    <row r="365" spans="6:29" x14ac:dyDescent="0.25">
      <c r="F365" s="51" t="str">
        <f>IFERROR(VLOOKUP(D365,'Tabelas auxiliares'!$A$3:$B$61,2,FALSE),"")</f>
        <v/>
      </c>
      <c r="G365" s="51" t="str">
        <f>IFERROR(VLOOKUP($B365,'Tabelas auxiliares'!$A$65:$C$102,2,FALSE),"")</f>
        <v/>
      </c>
      <c r="H365" s="51" t="str">
        <f>IFERROR(VLOOKUP($B365,'Tabelas auxiliares'!$A$65:$C$102,3,FALSE),"")</f>
        <v/>
      </c>
      <c r="X365" s="51" t="str">
        <f t="shared" si="10"/>
        <v/>
      </c>
      <c r="Y365" s="51" t="str">
        <f>IF(T365="","",IF(T365&lt;&gt;'Tabelas auxiliares'!$B$236,"FOLHA DE PESSOAL",IF(X365='Tabelas auxiliares'!$A$237,"CUSTEIO",IF(X365='Tabelas auxiliares'!$A$236,"INVESTIMENTO","ERRO - VERIFICAR"))))</f>
        <v/>
      </c>
      <c r="Z365" s="64" t="str">
        <f t="shared" si="11"/>
        <v/>
      </c>
      <c r="AA365" s="44"/>
      <c r="AB365" s="44"/>
      <c r="AC365" s="44"/>
    </row>
    <row r="366" spans="6:29" x14ac:dyDescent="0.25">
      <c r="F366" s="51" t="str">
        <f>IFERROR(VLOOKUP(D366,'Tabelas auxiliares'!$A$3:$B$61,2,FALSE),"")</f>
        <v/>
      </c>
      <c r="G366" s="51" t="str">
        <f>IFERROR(VLOOKUP($B366,'Tabelas auxiliares'!$A$65:$C$102,2,FALSE),"")</f>
        <v/>
      </c>
      <c r="H366" s="51" t="str">
        <f>IFERROR(VLOOKUP($B366,'Tabelas auxiliares'!$A$65:$C$102,3,FALSE),"")</f>
        <v/>
      </c>
      <c r="X366" s="51" t="str">
        <f t="shared" si="10"/>
        <v/>
      </c>
      <c r="Y366" s="51" t="str">
        <f>IF(T366="","",IF(T366&lt;&gt;'Tabelas auxiliares'!$B$236,"FOLHA DE PESSOAL",IF(X366='Tabelas auxiliares'!$A$237,"CUSTEIO",IF(X366='Tabelas auxiliares'!$A$236,"INVESTIMENTO","ERRO - VERIFICAR"))))</f>
        <v/>
      </c>
      <c r="Z366" s="64" t="str">
        <f t="shared" si="11"/>
        <v/>
      </c>
      <c r="AA366" s="44"/>
      <c r="AB366" s="44"/>
      <c r="AC366" s="44"/>
    </row>
    <row r="367" spans="6:29" x14ac:dyDescent="0.25">
      <c r="F367" s="51" t="str">
        <f>IFERROR(VLOOKUP(D367,'Tabelas auxiliares'!$A$3:$B$61,2,FALSE),"")</f>
        <v/>
      </c>
      <c r="G367" s="51" t="str">
        <f>IFERROR(VLOOKUP($B367,'Tabelas auxiliares'!$A$65:$C$102,2,FALSE),"")</f>
        <v/>
      </c>
      <c r="H367" s="51" t="str">
        <f>IFERROR(VLOOKUP($B367,'Tabelas auxiliares'!$A$65:$C$102,3,FALSE),"")</f>
        <v/>
      </c>
      <c r="X367" s="51" t="str">
        <f t="shared" si="10"/>
        <v/>
      </c>
      <c r="Y367" s="51" t="str">
        <f>IF(T367="","",IF(T367&lt;&gt;'Tabelas auxiliares'!$B$236,"FOLHA DE PESSOAL",IF(X367='Tabelas auxiliares'!$A$237,"CUSTEIO",IF(X367='Tabelas auxiliares'!$A$236,"INVESTIMENTO","ERRO - VERIFICAR"))))</f>
        <v/>
      </c>
      <c r="Z367" s="64" t="str">
        <f t="shared" si="11"/>
        <v/>
      </c>
      <c r="AA367" s="44"/>
      <c r="AB367" s="44"/>
      <c r="AC367" s="44"/>
    </row>
    <row r="368" spans="6:29" x14ac:dyDescent="0.25">
      <c r="F368" s="51" t="str">
        <f>IFERROR(VLOOKUP(D368,'Tabelas auxiliares'!$A$3:$B$61,2,FALSE),"")</f>
        <v/>
      </c>
      <c r="G368" s="51" t="str">
        <f>IFERROR(VLOOKUP($B368,'Tabelas auxiliares'!$A$65:$C$102,2,FALSE),"")</f>
        <v/>
      </c>
      <c r="H368" s="51" t="str">
        <f>IFERROR(VLOOKUP($B368,'Tabelas auxiliares'!$A$65:$C$102,3,FALSE),"")</f>
        <v/>
      </c>
      <c r="X368" s="51" t="str">
        <f t="shared" si="10"/>
        <v/>
      </c>
      <c r="Y368" s="51" t="str">
        <f>IF(T368="","",IF(T368&lt;&gt;'Tabelas auxiliares'!$B$236,"FOLHA DE PESSOAL",IF(X368='Tabelas auxiliares'!$A$237,"CUSTEIO",IF(X368='Tabelas auxiliares'!$A$236,"INVESTIMENTO","ERRO - VERIFICAR"))))</f>
        <v/>
      </c>
      <c r="Z368" s="64" t="str">
        <f t="shared" si="11"/>
        <v/>
      </c>
      <c r="AA368" s="44"/>
      <c r="AB368" s="44"/>
      <c r="AC368" s="44"/>
    </row>
    <row r="369" spans="6:29" x14ac:dyDescent="0.25">
      <c r="F369" s="51" t="str">
        <f>IFERROR(VLOOKUP(D369,'Tabelas auxiliares'!$A$3:$B$61,2,FALSE),"")</f>
        <v/>
      </c>
      <c r="G369" s="51" t="str">
        <f>IFERROR(VLOOKUP($B369,'Tabelas auxiliares'!$A$65:$C$102,2,FALSE),"")</f>
        <v/>
      </c>
      <c r="H369" s="51" t="str">
        <f>IFERROR(VLOOKUP($B369,'Tabelas auxiliares'!$A$65:$C$102,3,FALSE),"")</f>
        <v/>
      </c>
      <c r="X369" s="51" t="str">
        <f t="shared" si="10"/>
        <v/>
      </c>
      <c r="Y369" s="51" t="str">
        <f>IF(T369="","",IF(T369&lt;&gt;'Tabelas auxiliares'!$B$236,"FOLHA DE PESSOAL",IF(X369='Tabelas auxiliares'!$A$237,"CUSTEIO",IF(X369='Tabelas auxiliares'!$A$236,"INVESTIMENTO","ERRO - VERIFICAR"))))</f>
        <v/>
      </c>
      <c r="Z369" s="64" t="str">
        <f t="shared" si="11"/>
        <v/>
      </c>
      <c r="AA369" s="44"/>
      <c r="AB369" s="44"/>
      <c r="AC369" s="44"/>
    </row>
    <row r="370" spans="6:29" x14ac:dyDescent="0.25">
      <c r="F370" s="51" t="str">
        <f>IFERROR(VLOOKUP(D370,'Tabelas auxiliares'!$A$3:$B$61,2,FALSE),"")</f>
        <v/>
      </c>
      <c r="G370" s="51" t="str">
        <f>IFERROR(VLOOKUP($B370,'Tabelas auxiliares'!$A$65:$C$102,2,FALSE),"")</f>
        <v/>
      </c>
      <c r="H370" s="51" t="str">
        <f>IFERROR(VLOOKUP($B370,'Tabelas auxiliares'!$A$65:$C$102,3,FALSE),"")</f>
        <v/>
      </c>
      <c r="X370" s="51" t="str">
        <f t="shared" si="10"/>
        <v/>
      </c>
      <c r="Y370" s="51" t="str">
        <f>IF(T370="","",IF(T370&lt;&gt;'Tabelas auxiliares'!$B$236,"FOLHA DE PESSOAL",IF(X370='Tabelas auxiliares'!$A$237,"CUSTEIO",IF(X370='Tabelas auxiliares'!$A$236,"INVESTIMENTO","ERRO - VERIFICAR"))))</f>
        <v/>
      </c>
      <c r="Z370" s="64" t="str">
        <f t="shared" si="11"/>
        <v/>
      </c>
      <c r="AA370" s="44"/>
      <c r="AB370" s="44"/>
      <c r="AC370" s="44"/>
    </row>
    <row r="371" spans="6:29" x14ac:dyDescent="0.25">
      <c r="F371" s="51" t="str">
        <f>IFERROR(VLOOKUP(D371,'Tabelas auxiliares'!$A$3:$B$61,2,FALSE),"")</f>
        <v/>
      </c>
      <c r="G371" s="51" t="str">
        <f>IFERROR(VLOOKUP($B371,'Tabelas auxiliares'!$A$65:$C$102,2,FALSE),"")</f>
        <v/>
      </c>
      <c r="H371" s="51" t="str">
        <f>IFERROR(VLOOKUP($B371,'Tabelas auxiliares'!$A$65:$C$102,3,FALSE),"")</f>
        <v/>
      </c>
      <c r="X371" s="51" t="str">
        <f t="shared" si="10"/>
        <v/>
      </c>
      <c r="Y371" s="51" t="str">
        <f>IF(T371="","",IF(T371&lt;&gt;'Tabelas auxiliares'!$B$236,"FOLHA DE PESSOAL",IF(X371='Tabelas auxiliares'!$A$237,"CUSTEIO",IF(X371='Tabelas auxiliares'!$A$236,"INVESTIMENTO","ERRO - VERIFICAR"))))</f>
        <v/>
      </c>
      <c r="Z371" s="64" t="str">
        <f t="shared" si="11"/>
        <v/>
      </c>
      <c r="AA371" s="44"/>
      <c r="AB371" s="44"/>
      <c r="AC371" s="44"/>
    </row>
    <row r="372" spans="6:29" x14ac:dyDescent="0.25">
      <c r="F372" s="51" t="str">
        <f>IFERROR(VLOOKUP(D372,'Tabelas auxiliares'!$A$3:$B$61,2,FALSE),"")</f>
        <v/>
      </c>
      <c r="G372" s="51" t="str">
        <f>IFERROR(VLOOKUP($B372,'Tabelas auxiliares'!$A$65:$C$102,2,FALSE),"")</f>
        <v/>
      </c>
      <c r="H372" s="51" t="str">
        <f>IFERROR(VLOOKUP($B372,'Tabelas auxiliares'!$A$65:$C$102,3,FALSE),"")</f>
        <v/>
      </c>
      <c r="X372" s="51" t="str">
        <f t="shared" si="10"/>
        <v/>
      </c>
      <c r="Y372" s="51" t="str">
        <f>IF(T372="","",IF(T372&lt;&gt;'Tabelas auxiliares'!$B$236,"FOLHA DE PESSOAL",IF(X372='Tabelas auxiliares'!$A$237,"CUSTEIO",IF(X372='Tabelas auxiliares'!$A$236,"INVESTIMENTO","ERRO - VERIFICAR"))))</f>
        <v/>
      </c>
      <c r="Z372" s="64" t="str">
        <f t="shared" si="11"/>
        <v/>
      </c>
      <c r="AA372" s="44"/>
      <c r="AB372" s="44"/>
      <c r="AC372" s="44"/>
    </row>
    <row r="373" spans="6:29" x14ac:dyDescent="0.25">
      <c r="F373" s="51" t="str">
        <f>IFERROR(VLOOKUP(D373,'Tabelas auxiliares'!$A$3:$B$61,2,FALSE),"")</f>
        <v/>
      </c>
      <c r="G373" s="51" t="str">
        <f>IFERROR(VLOOKUP($B373,'Tabelas auxiliares'!$A$65:$C$102,2,FALSE),"")</f>
        <v/>
      </c>
      <c r="H373" s="51" t="str">
        <f>IFERROR(VLOOKUP($B373,'Tabelas auxiliares'!$A$65:$C$102,3,FALSE),"")</f>
        <v/>
      </c>
      <c r="X373" s="51" t="str">
        <f t="shared" si="10"/>
        <v/>
      </c>
      <c r="Y373" s="51" t="str">
        <f>IF(T373="","",IF(T373&lt;&gt;'Tabelas auxiliares'!$B$236,"FOLHA DE PESSOAL",IF(X373='Tabelas auxiliares'!$A$237,"CUSTEIO",IF(X373='Tabelas auxiliares'!$A$236,"INVESTIMENTO","ERRO - VERIFICAR"))))</f>
        <v/>
      </c>
      <c r="Z373" s="64" t="str">
        <f t="shared" si="11"/>
        <v/>
      </c>
      <c r="AA373" s="44"/>
      <c r="AB373" s="44"/>
      <c r="AC373" s="44"/>
    </row>
    <row r="374" spans="6:29" x14ac:dyDescent="0.25">
      <c r="F374" s="51" t="str">
        <f>IFERROR(VLOOKUP(D374,'Tabelas auxiliares'!$A$3:$B$61,2,FALSE),"")</f>
        <v/>
      </c>
      <c r="G374" s="51" t="str">
        <f>IFERROR(VLOOKUP($B374,'Tabelas auxiliares'!$A$65:$C$102,2,FALSE),"")</f>
        <v/>
      </c>
      <c r="H374" s="51" t="str">
        <f>IFERROR(VLOOKUP($B374,'Tabelas auxiliares'!$A$65:$C$102,3,FALSE),"")</f>
        <v/>
      </c>
      <c r="X374" s="51" t="str">
        <f t="shared" si="10"/>
        <v/>
      </c>
      <c r="Y374" s="51" t="str">
        <f>IF(T374="","",IF(T374&lt;&gt;'Tabelas auxiliares'!$B$236,"FOLHA DE PESSOAL",IF(X374='Tabelas auxiliares'!$A$237,"CUSTEIO",IF(X374='Tabelas auxiliares'!$A$236,"INVESTIMENTO","ERRO - VERIFICAR"))))</f>
        <v/>
      </c>
      <c r="Z374" s="64" t="str">
        <f t="shared" si="11"/>
        <v/>
      </c>
      <c r="AA374" s="44"/>
      <c r="AB374" s="44"/>
      <c r="AC374" s="44"/>
    </row>
    <row r="375" spans="6:29" x14ac:dyDescent="0.25">
      <c r="F375" s="51" t="str">
        <f>IFERROR(VLOOKUP(D375,'Tabelas auxiliares'!$A$3:$B$61,2,FALSE),"")</f>
        <v/>
      </c>
      <c r="G375" s="51" t="str">
        <f>IFERROR(VLOOKUP($B375,'Tabelas auxiliares'!$A$65:$C$102,2,FALSE),"")</f>
        <v/>
      </c>
      <c r="H375" s="51" t="str">
        <f>IFERROR(VLOOKUP($B375,'Tabelas auxiliares'!$A$65:$C$102,3,FALSE),"")</f>
        <v/>
      </c>
      <c r="X375" s="51" t="str">
        <f t="shared" si="10"/>
        <v/>
      </c>
      <c r="Y375" s="51" t="str">
        <f>IF(T375="","",IF(T375&lt;&gt;'Tabelas auxiliares'!$B$236,"FOLHA DE PESSOAL",IF(X375='Tabelas auxiliares'!$A$237,"CUSTEIO",IF(X375='Tabelas auxiliares'!$A$236,"INVESTIMENTO","ERRO - VERIFICAR"))))</f>
        <v/>
      </c>
      <c r="Z375" s="64" t="str">
        <f t="shared" si="11"/>
        <v/>
      </c>
      <c r="AA375" s="44"/>
      <c r="AB375" s="44"/>
      <c r="AC375" s="44"/>
    </row>
    <row r="376" spans="6:29" x14ac:dyDescent="0.25">
      <c r="F376" s="51" t="str">
        <f>IFERROR(VLOOKUP(D376,'Tabelas auxiliares'!$A$3:$B$61,2,FALSE),"")</f>
        <v/>
      </c>
      <c r="G376" s="51" t="str">
        <f>IFERROR(VLOOKUP($B376,'Tabelas auxiliares'!$A$65:$C$102,2,FALSE),"")</f>
        <v/>
      </c>
      <c r="H376" s="51" t="str">
        <f>IFERROR(VLOOKUP($B376,'Tabelas auxiliares'!$A$65:$C$102,3,FALSE),"")</f>
        <v/>
      </c>
      <c r="X376" s="51" t="str">
        <f t="shared" si="10"/>
        <v/>
      </c>
      <c r="Y376" s="51" t="str">
        <f>IF(T376="","",IF(T376&lt;&gt;'Tabelas auxiliares'!$B$236,"FOLHA DE PESSOAL",IF(X376='Tabelas auxiliares'!$A$237,"CUSTEIO",IF(X376='Tabelas auxiliares'!$A$236,"INVESTIMENTO","ERRO - VERIFICAR"))))</f>
        <v/>
      </c>
      <c r="Z376" s="64" t="str">
        <f t="shared" si="11"/>
        <v/>
      </c>
      <c r="AA376" s="44"/>
      <c r="AB376" s="44"/>
      <c r="AC376" s="44"/>
    </row>
    <row r="377" spans="6:29" x14ac:dyDescent="0.25">
      <c r="F377" s="51" t="str">
        <f>IFERROR(VLOOKUP(D377,'Tabelas auxiliares'!$A$3:$B$61,2,FALSE),"")</f>
        <v/>
      </c>
      <c r="G377" s="51" t="str">
        <f>IFERROR(VLOOKUP($B377,'Tabelas auxiliares'!$A$65:$C$102,2,FALSE),"")</f>
        <v/>
      </c>
      <c r="H377" s="51" t="str">
        <f>IFERROR(VLOOKUP($B377,'Tabelas auxiliares'!$A$65:$C$102,3,FALSE),"")</f>
        <v/>
      </c>
      <c r="X377" s="51" t="str">
        <f t="shared" si="10"/>
        <v/>
      </c>
      <c r="Y377" s="51" t="str">
        <f>IF(T377="","",IF(T377&lt;&gt;'Tabelas auxiliares'!$B$236,"FOLHA DE PESSOAL",IF(X377='Tabelas auxiliares'!$A$237,"CUSTEIO",IF(X377='Tabelas auxiliares'!$A$236,"INVESTIMENTO","ERRO - VERIFICAR"))))</f>
        <v/>
      </c>
      <c r="Z377" s="64" t="str">
        <f t="shared" si="11"/>
        <v/>
      </c>
      <c r="AA377" s="44"/>
      <c r="AB377" s="44"/>
      <c r="AC377" s="44"/>
    </row>
    <row r="378" spans="6:29" x14ac:dyDescent="0.25">
      <c r="F378" s="51" t="str">
        <f>IFERROR(VLOOKUP(D378,'Tabelas auxiliares'!$A$3:$B$61,2,FALSE),"")</f>
        <v/>
      </c>
      <c r="G378" s="51" t="str">
        <f>IFERROR(VLOOKUP($B378,'Tabelas auxiliares'!$A$65:$C$102,2,FALSE),"")</f>
        <v/>
      </c>
      <c r="H378" s="51" t="str">
        <f>IFERROR(VLOOKUP($B378,'Tabelas auxiliares'!$A$65:$C$102,3,FALSE),"")</f>
        <v/>
      </c>
      <c r="X378" s="51" t="str">
        <f t="shared" si="10"/>
        <v/>
      </c>
      <c r="Y378" s="51" t="str">
        <f>IF(T378="","",IF(T378&lt;&gt;'Tabelas auxiliares'!$B$236,"FOLHA DE PESSOAL",IF(X378='Tabelas auxiliares'!$A$237,"CUSTEIO",IF(X378='Tabelas auxiliares'!$A$236,"INVESTIMENTO","ERRO - VERIFICAR"))))</f>
        <v/>
      </c>
      <c r="Z378" s="64" t="str">
        <f t="shared" si="11"/>
        <v/>
      </c>
      <c r="AA378" s="44"/>
      <c r="AB378" s="44"/>
      <c r="AC378" s="44"/>
    </row>
    <row r="379" spans="6:29" x14ac:dyDescent="0.25">
      <c r="F379" s="51" t="str">
        <f>IFERROR(VLOOKUP(D379,'Tabelas auxiliares'!$A$3:$B$61,2,FALSE),"")</f>
        <v/>
      </c>
      <c r="G379" s="51" t="str">
        <f>IFERROR(VLOOKUP($B379,'Tabelas auxiliares'!$A$65:$C$102,2,FALSE),"")</f>
        <v/>
      </c>
      <c r="H379" s="51" t="str">
        <f>IFERROR(VLOOKUP($B379,'Tabelas auxiliares'!$A$65:$C$102,3,FALSE),"")</f>
        <v/>
      </c>
      <c r="X379" s="51" t="str">
        <f t="shared" si="10"/>
        <v/>
      </c>
      <c r="Y379" s="51" t="str">
        <f>IF(T379="","",IF(T379&lt;&gt;'Tabelas auxiliares'!$B$236,"FOLHA DE PESSOAL",IF(X379='Tabelas auxiliares'!$A$237,"CUSTEIO",IF(X379='Tabelas auxiliares'!$A$236,"INVESTIMENTO","ERRO - VERIFICAR"))))</f>
        <v/>
      </c>
      <c r="Z379" s="64" t="str">
        <f t="shared" si="11"/>
        <v/>
      </c>
      <c r="AA379" s="44"/>
      <c r="AB379" s="44"/>
      <c r="AC379" s="44"/>
    </row>
    <row r="380" spans="6:29" x14ac:dyDescent="0.25">
      <c r="F380" s="51" t="str">
        <f>IFERROR(VLOOKUP(D380,'Tabelas auxiliares'!$A$3:$B$61,2,FALSE),"")</f>
        <v/>
      </c>
      <c r="G380" s="51" t="str">
        <f>IFERROR(VLOOKUP($B380,'Tabelas auxiliares'!$A$65:$C$102,2,FALSE),"")</f>
        <v/>
      </c>
      <c r="H380" s="51" t="str">
        <f>IFERROR(VLOOKUP($B380,'Tabelas auxiliares'!$A$65:$C$102,3,FALSE),"")</f>
        <v/>
      </c>
      <c r="X380" s="51" t="str">
        <f t="shared" si="10"/>
        <v/>
      </c>
      <c r="Y380" s="51" t="str">
        <f>IF(T380="","",IF(T380&lt;&gt;'Tabelas auxiliares'!$B$236,"FOLHA DE PESSOAL",IF(X380='Tabelas auxiliares'!$A$237,"CUSTEIO",IF(X380='Tabelas auxiliares'!$A$236,"INVESTIMENTO","ERRO - VERIFICAR"))))</f>
        <v/>
      </c>
      <c r="Z380" s="64" t="str">
        <f t="shared" si="11"/>
        <v/>
      </c>
      <c r="AA380" s="44"/>
      <c r="AB380" s="44"/>
      <c r="AC380" s="44"/>
    </row>
    <row r="381" spans="6:29" x14ac:dyDescent="0.25">
      <c r="F381" s="51" t="str">
        <f>IFERROR(VLOOKUP(D381,'Tabelas auxiliares'!$A$3:$B$61,2,FALSE),"")</f>
        <v/>
      </c>
      <c r="G381" s="51" t="str">
        <f>IFERROR(VLOOKUP($B381,'Tabelas auxiliares'!$A$65:$C$102,2,FALSE),"")</f>
        <v/>
      </c>
      <c r="H381" s="51" t="str">
        <f>IFERROR(VLOOKUP($B381,'Tabelas auxiliares'!$A$65:$C$102,3,FALSE),"")</f>
        <v/>
      </c>
      <c r="X381" s="51" t="str">
        <f t="shared" si="10"/>
        <v/>
      </c>
      <c r="Y381" s="51" t="str">
        <f>IF(T381="","",IF(T381&lt;&gt;'Tabelas auxiliares'!$B$236,"FOLHA DE PESSOAL",IF(X381='Tabelas auxiliares'!$A$237,"CUSTEIO",IF(X381='Tabelas auxiliares'!$A$236,"INVESTIMENTO","ERRO - VERIFICAR"))))</f>
        <v/>
      </c>
      <c r="Z381" s="64" t="str">
        <f t="shared" si="11"/>
        <v/>
      </c>
      <c r="AA381" s="44"/>
      <c r="AB381" s="44"/>
      <c r="AC381" s="44"/>
    </row>
    <row r="382" spans="6:29" x14ac:dyDescent="0.25">
      <c r="F382" s="51" t="str">
        <f>IFERROR(VLOOKUP(D382,'Tabelas auxiliares'!$A$3:$B$61,2,FALSE),"")</f>
        <v/>
      </c>
      <c r="G382" s="51" t="str">
        <f>IFERROR(VLOOKUP($B382,'Tabelas auxiliares'!$A$65:$C$102,2,FALSE),"")</f>
        <v/>
      </c>
      <c r="H382" s="51" t="str">
        <f>IFERROR(VLOOKUP($B382,'Tabelas auxiliares'!$A$65:$C$102,3,FALSE),"")</f>
        <v/>
      </c>
      <c r="X382" s="51" t="str">
        <f t="shared" si="10"/>
        <v/>
      </c>
      <c r="Y382" s="51" t="str">
        <f>IF(T382="","",IF(T382&lt;&gt;'Tabelas auxiliares'!$B$236,"FOLHA DE PESSOAL",IF(X382='Tabelas auxiliares'!$A$237,"CUSTEIO",IF(X382='Tabelas auxiliares'!$A$236,"INVESTIMENTO","ERRO - VERIFICAR"))))</f>
        <v/>
      </c>
      <c r="Z382" s="64" t="str">
        <f t="shared" si="11"/>
        <v/>
      </c>
      <c r="AA382" s="44"/>
      <c r="AB382" s="44"/>
      <c r="AC382" s="44"/>
    </row>
    <row r="383" spans="6:29" x14ac:dyDescent="0.25">
      <c r="F383" s="51" t="str">
        <f>IFERROR(VLOOKUP(D383,'Tabelas auxiliares'!$A$3:$B$61,2,FALSE),"")</f>
        <v/>
      </c>
      <c r="G383" s="51" t="str">
        <f>IFERROR(VLOOKUP($B383,'Tabelas auxiliares'!$A$65:$C$102,2,FALSE),"")</f>
        <v/>
      </c>
      <c r="H383" s="51" t="str">
        <f>IFERROR(VLOOKUP($B383,'Tabelas auxiliares'!$A$65:$C$102,3,FALSE),"")</f>
        <v/>
      </c>
      <c r="X383" s="51" t="str">
        <f t="shared" si="10"/>
        <v/>
      </c>
      <c r="Y383" s="51" t="str">
        <f>IF(T383="","",IF(T383&lt;&gt;'Tabelas auxiliares'!$B$236,"FOLHA DE PESSOAL",IF(X383='Tabelas auxiliares'!$A$237,"CUSTEIO",IF(X383='Tabelas auxiliares'!$A$236,"INVESTIMENTO","ERRO - VERIFICAR"))))</f>
        <v/>
      </c>
      <c r="Z383" s="64" t="str">
        <f t="shared" si="11"/>
        <v/>
      </c>
      <c r="AA383" s="44"/>
      <c r="AB383" s="44"/>
      <c r="AC383" s="44"/>
    </row>
    <row r="384" spans="6:29" x14ac:dyDescent="0.25">
      <c r="F384" s="51" t="str">
        <f>IFERROR(VLOOKUP(D384,'Tabelas auxiliares'!$A$3:$B$61,2,FALSE),"")</f>
        <v/>
      </c>
      <c r="G384" s="51" t="str">
        <f>IFERROR(VLOOKUP($B384,'Tabelas auxiliares'!$A$65:$C$102,2,FALSE),"")</f>
        <v/>
      </c>
      <c r="H384" s="51" t="str">
        <f>IFERROR(VLOOKUP($B384,'Tabelas auxiliares'!$A$65:$C$102,3,FALSE),"")</f>
        <v/>
      </c>
      <c r="X384" s="51" t="str">
        <f t="shared" si="10"/>
        <v/>
      </c>
      <c r="Y384" s="51" t="str">
        <f>IF(T384="","",IF(T384&lt;&gt;'Tabelas auxiliares'!$B$236,"FOLHA DE PESSOAL",IF(X384='Tabelas auxiliares'!$A$237,"CUSTEIO",IF(X384='Tabelas auxiliares'!$A$236,"INVESTIMENTO","ERRO - VERIFICAR"))))</f>
        <v/>
      </c>
      <c r="Z384" s="64" t="str">
        <f t="shared" si="11"/>
        <v/>
      </c>
      <c r="AA384" s="44"/>
      <c r="AB384" s="44"/>
      <c r="AC384" s="44"/>
    </row>
    <row r="385" spans="6:29" x14ac:dyDescent="0.25">
      <c r="F385" s="51" t="str">
        <f>IFERROR(VLOOKUP(D385,'Tabelas auxiliares'!$A$3:$B$61,2,FALSE),"")</f>
        <v/>
      </c>
      <c r="G385" s="51" t="str">
        <f>IFERROR(VLOOKUP($B385,'Tabelas auxiliares'!$A$65:$C$102,2,FALSE),"")</f>
        <v/>
      </c>
      <c r="H385" s="51" t="str">
        <f>IFERROR(VLOOKUP($B385,'Tabelas auxiliares'!$A$65:$C$102,3,FALSE),"")</f>
        <v/>
      </c>
      <c r="X385" s="51" t="str">
        <f t="shared" si="10"/>
        <v/>
      </c>
      <c r="Y385" s="51" t="str">
        <f>IF(T385="","",IF(T385&lt;&gt;'Tabelas auxiliares'!$B$236,"FOLHA DE PESSOAL",IF(X385='Tabelas auxiliares'!$A$237,"CUSTEIO",IF(X385='Tabelas auxiliares'!$A$236,"INVESTIMENTO","ERRO - VERIFICAR"))))</f>
        <v/>
      </c>
      <c r="Z385" s="64" t="str">
        <f t="shared" si="11"/>
        <v/>
      </c>
      <c r="AA385" s="44"/>
      <c r="AB385" s="44"/>
      <c r="AC385" s="44"/>
    </row>
    <row r="386" spans="6:29" x14ac:dyDescent="0.25">
      <c r="F386" s="51" t="str">
        <f>IFERROR(VLOOKUP(D386,'Tabelas auxiliares'!$A$3:$B$61,2,FALSE),"")</f>
        <v/>
      </c>
      <c r="G386" s="51" t="str">
        <f>IFERROR(VLOOKUP($B386,'Tabelas auxiliares'!$A$65:$C$102,2,FALSE),"")</f>
        <v/>
      </c>
      <c r="H386" s="51" t="str">
        <f>IFERROR(VLOOKUP($B386,'Tabelas auxiliares'!$A$65:$C$102,3,FALSE),"")</f>
        <v/>
      </c>
      <c r="X386" s="51" t="str">
        <f t="shared" si="10"/>
        <v/>
      </c>
      <c r="Y386" s="51" t="str">
        <f>IF(T386="","",IF(T386&lt;&gt;'Tabelas auxiliares'!$B$236,"FOLHA DE PESSOAL",IF(X386='Tabelas auxiliares'!$A$237,"CUSTEIO",IF(X386='Tabelas auxiliares'!$A$236,"INVESTIMENTO","ERRO - VERIFICAR"))))</f>
        <v/>
      </c>
      <c r="Z386" s="64" t="str">
        <f t="shared" si="11"/>
        <v/>
      </c>
      <c r="AA386" s="44"/>
      <c r="AB386" s="44"/>
      <c r="AC386" s="44"/>
    </row>
    <row r="387" spans="6:29" x14ac:dyDescent="0.25">
      <c r="F387" s="51" t="str">
        <f>IFERROR(VLOOKUP(D387,'Tabelas auxiliares'!$A$3:$B$61,2,FALSE),"")</f>
        <v/>
      </c>
      <c r="G387" s="51" t="str">
        <f>IFERROR(VLOOKUP($B387,'Tabelas auxiliares'!$A$65:$C$102,2,FALSE),"")</f>
        <v/>
      </c>
      <c r="H387" s="51" t="str">
        <f>IFERROR(VLOOKUP($B387,'Tabelas auxiliares'!$A$65:$C$102,3,FALSE),"")</f>
        <v/>
      </c>
      <c r="X387" s="51" t="str">
        <f t="shared" si="10"/>
        <v/>
      </c>
      <c r="Y387" s="51" t="str">
        <f>IF(T387="","",IF(T387&lt;&gt;'Tabelas auxiliares'!$B$236,"FOLHA DE PESSOAL",IF(X387='Tabelas auxiliares'!$A$237,"CUSTEIO",IF(X387='Tabelas auxiliares'!$A$236,"INVESTIMENTO","ERRO - VERIFICAR"))))</f>
        <v/>
      </c>
      <c r="Z387" s="64" t="str">
        <f t="shared" si="11"/>
        <v/>
      </c>
      <c r="AA387" s="44"/>
      <c r="AB387" s="44"/>
      <c r="AC387" s="44"/>
    </row>
    <row r="388" spans="6:29" x14ac:dyDescent="0.25">
      <c r="F388" s="51" t="str">
        <f>IFERROR(VLOOKUP(D388,'Tabelas auxiliares'!$A$3:$B$61,2,FALSE),"")</f>
        <v/>
      </c>
      <c r="G388" s="51" t="str">
        <f>IFERROR(VLOOKUP($B388,'Tabelas auxiliares'!$A$65:$C$102,2,FALSE),"")</f>
        <v/>
      </c>
      <c r="H388" s="51" t="str">
        <f>IFERROR(VLOOKUP($B388,'Tabelas auxiliares'!$A$65:$C$102,3,FALSE),"")</f>
        <v/>
      </c>
      <c r="X388" s="51" t="str">
        <f t="shared" ref="X388:X451" si="12">LEFT(V388,1)</f>
        <v/>
      </c>
      <c r="Y388" s="51" t="str">
        <f>IF(T388="","",IF(T388&lt;&gt;'Tabelas auxiliares'!$B$236,"FOLHA DE PESSOAL",IF(X388='Tabelas auxiliares'!$A$237,"CUSTEIO",IF(X388='Tabelas auxiliares'!$A$236,"INVESTIMENTO","ERRO - VERIFICAR"))))</f>
        <v/>
      </c>
      <c r="Z388" s="64" t="str">
        <f t="shared" si="11"/>
        <v/>
      </c>
      <c r="AA388" s="44"/>
      <c r="AB388" s="44"/>
      <c r="AC388" s="44"/>
    </row>
    <row r="389" spans="6:29" x14ac:dyDescent="0.25">
      <c r="F389" s="51" t="str">
        <f>IFERROR(VLOOKUP(D389,'Tabelas auxiliares'!$A$3:$B$61,2,FALSE),"")</f>
        <v/>
      </c>
      <c r="G389" s="51" t="str">
        <f>IFERROR(VLOOKUP($B389,'Tabelas auxiliares'!$A$65:$C$102,2,FALSE),"")</f>
        <v/>
      </c>
      <c r="H389" s="51" t="str">
        <f>IFERROR(VLOOKUP($B389,'Tabelas auxiliares'!$A$65:$C$102,3,FALSE),"")</f>
        <v/>
      </c>
      <c r="X389" s="51" t="str">
        <f t="shared" si="12"/>
        <v/>
      </c>
      <c r="Y389" s="51" t="str">
        <f>IF(T389="","",IF(T389&lt;&gt;'Tabelas auxiliares'!$B$236,"FOLHA DE PESSOAL",IF(X389='Tabelas auxiliares'!$A$237,"CUSTEIO",IF(X389='Tabelas auxiliares'!$A$236,"INVESTIMENTO","ERRO - VERIFICAR"))))</f>
        <v/>
      </c>
      <c r="Z389" s="64" t="str">
        <f t="shared" ref="Z389:Z452" si="13">IF(AA389+AB389+AC389&lt;&gt;0,AA389+AB389+AC389,"")</f>
        <v/>
      </c>
      <c r="AA389" s="44"/>
      <c r="AB389" s="44"/>
      <c r="AC389" s="44"/>
    </row>
    <row r="390" spans="6:29" x14ac:dyDescent="0.25">
      <c r="F390" s="51" t="str">
        <f>IFERROR(VLOOKUP(D390,'Tabelas auxiliares'!$A$3:$B$61,2,FALSE),"")</f>
        <v/>
      </c>
      <c r="G390" s="51" t="str">
        <f>IFERROR(VLOOKUP($B390,'Tabelas auxiliares'!$A$65:$C$102,2,FALSE),"")</f>
        <v/>
      </c>
      <c r="H390" s="51" t="str">
        <f>IFERROR(VLOOKUP($B390,'Tabelas auxiliares'!$A$65:$C$102,3,FALSE),"")</f>
        <v/>
      </c>
      <c r="X390" s="51" t="str">
        <f t="shared" si="12"/>
        <v/>
      </c>
      <c r="Y390" s="51" t="str">
        <f>IF(T390="","",IF(T390&lt;&gt;'Tabelas auxiliares'!$B$236,"FOLHA DE PESSOAL",IF(X390='Tabelas auxiliares'!$A$237,"CUSTEIO",IF(X390='Tabelas auxiliares'!$A$236,"INVESTIMENTO","ERRO - VERIFICAR"))))</f>
        <v/>
      </c>
      <c r="Z390" s="64" t="str">
        <f t="shared" si="13"/>
        <v/>
      </c>
      <c r="AA390" s="44"/>
      <c r="AB390" s="44"/>
      <c r="AC390" s="44"/>
    </row>
    <row r="391" spans="6:29" x14ac:dyDescent="0.25">
      <c r="F391" s="51" t="str">
        <f>IFERROR(VLOOKUP(D391,'Tabelas auxiliares'!$A$3:$B$61,2,FALSE),"")</f>
        <v/>
      </c>
      <c r="G391" s="51" t="str">
        <f>IFERROR(VLOOKUP($B391,'Tabelas auxiliares'!$A$65:$C$102,2,FALSE),"")</f>
        <v/>
      </c>
      <c r="H391" s="51" t="str">
        <f>IFERROR(VLOOKUP($B391,'Tabelas auxiliares'!$A$65:$C$102,3,FALSE),"")</f>
        <v/>
      </c>
      <c r="X391" s="51" t="str">
        <f t="shared" si="12"/>
        <v/>
      </c>
      <c r="Y391" s="51" t="str">
        <f>IF(T391="","",IF(T391&lt;&gt;'Tabelas auxiliares'!$B$236,"FOLHA DE PESSOAL",IF(X391='Tabelas auxiliares'!$A$237,"CUSTEIO",IF(X391='Tabelas auxiliares'!$A$236,"INVESTIMENTO","ERRO - VERIFICAR"))))</f>
        <v/>
      </c>
      <c r="Z391" s="64" t="str">
        <f t="shared" si="13"/>
        <v/>
      </c>
      <c r="AA391" s="44"/>
      <c r="AB391" s="44"/>
      <c r="AC391" s="44"/>
    </row>
    <row r="392" spans="6:29" x14ac:dyDescent="0.25">
      <c r="F392" s="51" t="str">
        <f>IFERROR(VLOOKUP(D392,'Tabelas auxiliares'!$A$3:$B$61,2,FALSE),"")</f>
        <v/>
      </c>
      <c r="G392" s="51" t="str">
        <f>IFERROR(VLOOKUP($B392,'Tabelas auxiliares'!$A$65:$C$102,2,FALSE),"")</f>
        <v/>
      </c>
      <c r="H392" s="51" t="str">
        <f>IFERROR(VLOOKUP($B392,'Tabelas auxiliares'!$A$65:$C$102,3,FALSE),"")</f>
        <v/>
      </c>
      <c r="X392" s="51" t="str">
        <f t="shared" si="12"/>
        <v/>
      </c>
      <c r="Y392" s="51" t="str">
        <f>IF(T392="","",IF(T392&lt;&gt;'Tabelas auxiliares'!$B$236,"FOLHA DE PESSOAL",IF(X392='Tabelas auxiliares'!$A$237,"CUSTEIO",IF(X392='Tabelas auxiliares'!$A$236,"INVESTIMENTO","ERRO - VERIFICAR"))))</f>
        <v/>
      </c>
      <c r="Z392" s="64" t="str">
        <f t="shared" si="13"/>
        <v/>
      </c>
      <c r="AA392" s="44"/>
      <c r="AB392" s="44"/>
      <c r="AC392" s="44"/>
    </row>
    <row r="393" spans="6:29" x14ac:dyDescent="0.25">
      <c r="F393" s="51" t="str">
        <f>IFERROR(VLOOKUP(D393,'Tabelas auxiliares'!$A$3:$B$61,2,FALSE),"")</f>
        <v/>
      </c>
      <c r="G393" s="51" t="str">
        <f>IFERROR(VLOOKUP($B393,'Tabelas auxiliares'!$A$65:$C$102,2,FALSE),"")</f>
        <v/>
      </c>
      <c r="H393" s="51" t="str">
        <f>IFERROR(VLOOKUP($B393,'Tabelas auxiliares'!$A$65:$C$102,3,FALSE),"")</f>
        <v/>
      </c>
      <c r="X393" s="51" t="str">
        <f t="shared" si="12"/>
        <v/>
      </c>
      <c r="Y393" s="51" t="str">
        <f>IF(T393="","",IF(T393&lt;&gt;'Tabelas auxiliares'!$B$236,"FOLHA DE PESSOAL",IF(X393='Tabelas auxiliares'!$A$237,"CUSTEIO",IF(X393='Tabelas auxiliares'!$A$236,"INVESTIMENTO","ERRO - VERIFICAR"))))</f>
        <v/>
      </c>
      <c r="Z393" s="64" t="str">
        <f t="shared" si="13"/>
        <v/>
      </c>
      <c r="AA393" s="44"/>
      <c r="AB393" s="44"/>
      <c r="AC393" s="44"/>
    </row>
    <row r="394" spans="6:29" x14ac:dyDescent="0.25">
      <c r="F394" s="51" t="str">
        <f>IFERROR(VLOOKUP(D394,'Tabelas auxiliares'!$A$3:$B$61,2,FALSE),"")</f>
        <v/>
      </c>
      <c r="G394" s="51" t="str">
        <f>IFERROR(VLOOKUP($B394,'Tabelas auxiliares'!$A$65:$C$102,2,FALSE),"")</f>
        <v/>
      </c>
      <c r="H394" s="51" t="str">
        <f>IFERROR(VLOOKUP($B394,'Tabelas auxiliares'!$A$65:$C$102,3,FALSE),"")</f>
        <v/>
      </c>
      <c r="X394" s="51" t="str">
        <f t="shared" si="12"/>
        <v/>
      </c>
      <c r="Y394" s="51" t="str">
        <f>IF(T394="","",IF(T394&lt;&gt;'Tabelas auxiliares'!$B$236,"FOLHA DE PESSOAL",IF(X394='Tabelas auxiliares'!$A$237,"CUSTEIO",IF(X394='Tabelas auxiliares'!$A$236,"INVESTIMENTO","ERRO - VERIFICAR"))))</f>
        <v/>
      </c>
      <c r="Z394" s="64" t="str">
        <f t="shared" si="13"/>
        <v/>
      </c>
      <c r="AA394" s="44"/>
      <c r="AB394" s="44"/>
      <c r="AC394" s="44"/>
    </row>
    <row r="395" spans="6:29" x14ac:dyDescent="0.25">
      <c r="F395" s="51" t="str">
        <f>IFERROR(VLOOKUP(D395,'Tabelas auxiliares'!$A$3:$B$61,2,FALSE),"")</f>
        <v/>
      </c>
      <c r="G395" s="51" t="str">
        <f>IFERROR(VLOOKUP($B395,'Tabelas auxiliares'!$A$65:$C$102,2,FALSE),"")</f>
        <v/>
      </c>
      <c r="H395" s="51" t="str">
        <f>IFERROR(VLOOKUP($B395,'Tabelas auxiliares'!$A$65:$C$102,3,FALSE),"")</f>
        <v/>
      </c>
      <c r="X395" s="51" t="str">
        <f t="shared" si="12"/>
        <v/>
      </c>
      <c r="Y395" s="51" t="str">
        <f>IF(T395="","",IF(T395&lt;&gt;'Tabelas auxiliares'!$B$236,"FOLHA DE PESSOAL",IF(X395='Tabelas auxiliares'!$A$237,"CUSTEIO",IF(X395='Tabelas auxiliares'!$A$236,"INVESTIMENTO","ERRO - VERIFICAR"))))</f>
        <v/>
      </c>
      <c r="Z395" s="64" t="str">
        <f t="shared" si="13"/>
        <v/>
      </c>
      <c r="AA395" s="44"/>
      <c r="AB395" s="44"/>
      <c r="AC395" s="44"/>
    </row>
    <row r="396" spans="6:29" x14ac:dyDescent="0.25">
      <c r="F396" s="51" t="str">
        <f>IFERROR(VLOOKUP(D396,'Tabelas auxiliares'!$A$3:$B$61,2,FALSE),"")</f>
        <v/>
      </c>
      <c r="G396" s="51" t="str">
        <f>IFERROR(VLOOKUP($B396,'Tabelas auxiliares'!$A$65:$C$102,2,FALSE),"")</f>
        <v/>
      </c>
      <c r="H396" s="51" t="str">
        <f>IFERROR(VLOOKUP($B396,'Tabelas auxiliares'!$A$65:$C$102,3,FALSE),"")</f>
        <v/>
      </c>
      <c r="X396" s="51" t="str">
        <f t="shared" si="12"/>
        <v/>
      </c>
      <c r="Y396" s="51" t="str">
        <f>IF(T396="","",IF(T396&lt;&gt;'Tabelas auxiliares'!$B$236,"FOLHA DE PESSOAL",IF(X396='Tabelas auxiliares'!$A$237,"CUSTEIO",IF(X396='Tabelas auxiliares'!$A$236,"INVESTIMENTO","ERRO - VERIFICAR"))))</f>
        <v/>
      </c>
      <c r="Z396" s="64" t="str">
        <f t="shared" si="13"/>
        <v/>
      </c>
      <c r="AA396" s="44"/>
      <c r="AB396" s="44"/>
      <c r="AC396" s="44"/>
    </row>
    <row r="397" spans="6:29" x14ac:dyDescent="0.25">
      <c r="F397" s="51" t="str">
        <f>IFERROR(VLOOKUP(D397,'Tabelas auxiliares'!$A$3:$B$61,2,FALSE),"")</f>
        <v/>
      </c>
      <c r="G397" s="51" t="str">
        <f>IFERROR(VLOOKUP($B397,'Tabelas auxiliares'!$A$65:$C$102,2,FALSE),"")</f>
        <v/>
      </c>
      <c r="H397" s="51" t="str">
        <f>IFERROR(VLOOKUP($B397,'Tabelas auxiliares'!$A$65:$C$102,3,FALSE),"")</f>
        <v/>
      </c>
      <c r="X397" s="51" t="str">
        <f t="shared" si="12"/>
        <v/>
      </c>
      <c r="Y397" s="51" t="str">
        <f>IF(T397="","",IF(T397&lt;&gt;'Tabelas auxiliares'!$B$236,"FOLHA DE PESSOAL",IF(X397='Tabelas auxiliares'!$A$237,"CUSTEIO",IF(X397='Tabelas auxiliares'!$A$236,"INVESTIMENTO","ERRO - VERIFICAR"))))</f>
        <v/>
      </c>
      <c r="Z397" s="64" t="str">
        <f t="shared" si="13"/>
        <v/>
      </c>
      <c r="AA397" s="44"/>
      <c r="AB397" s="44"/>
      <c r="AC397" s="44"/>
    </row>
    <row r="398" spans="6:29" x14ac:dyDescent="0.25">
      <c r="F398" s="51" t="str">
        <f>IFERROR(VLOOKUP(D398,'Tabelas auxiliares'!$A$3:$B$61,2,FALSE),"")</f>
        <v/>
      </c>
      <c r="G398" s="51" t="str">
        <f>IFERROR(VLOOKUP($B398,'Tabelas auxiliares'!$A$65:$C$102,2,FALSE),"")</f>
        <v/>
      </c>
      <c r="H398" s="51" t="str">
        <f>IFERROR(VLOOKUP($B398,'Tabelas auxiliares'!$A$65:$C$102,3,FALSE),"")</f>
        <v/>
      </c>
      <c r="X398" s="51" t="str">
        <f t="shared" si="12"/>
        <v/>
      </c>
      <c r="Y398" s="51" t="str">
        <f>IF(T398="","",IF(T398&lt;&gt;'Tabelas auxiliares'!$B$236,"FOLHA DE PESSOAL",IF(X398='Tabelas auxiliares'!$A$237,"CUSTEIO",IF(X398='Tabelas auxiliares'!$A$236,"INVESTIMENTO","ERRO - VERIFICAR"))))</f>
        <v/>
      </c>
      <c r="Z398" s="64" t="str">
        <f t="shared" si="13"/>
        <v/>
      </c>
      <c r="AA398" s="44"/>
      <c r="AB398" s="44"/>
      <c r="AC398" s="44"/>
    </row>
    <row r="399" spans="6:29" x14ac:dyDescent="0.25">
      <c r="F399" s="51" t="str">
        <f>IFERROR(VLOOKUP(D399,'Tabelas auxiliares'!$A$3:$B$61,2,FALSE),"")</f>
        <v/>
      </c>
      <c r="G399" s="51" t="str">
        <f>IFERROR(VLOOKUP($B399,'Tabelas auxiliares'!$A$65:$C$102,2,FALSE),"")</f>
        <v/>
      </c>
      <c r="H399" s="51" t="str">
        <f>IFERROR(VLOOKUP($B399,'Tabelas auxiliares'!$A$65:$C$102,3,FALSE),"")</f>
        <v/>
      </c>
      <c r="X399" s="51" t="str">
        <f t="shared" si="12"/>
        <v/>
      </c>
      <c r="Y399" s="51" t="str">
        <f>IF(T399="","",IF(T399&lt;&gt;'Tabelas auxiliares'!$B$236,"FOLHA DE PESSOAL",IF(X399='Tabelas auxiliares'!$A$237,"CUSTEIO",IF(X399='Tabelas auxiliares'!$A$236,"INVESTIMENTO","ERRO - VERIFICAR"))))</f>
        <v/>
      </c>
      <c r="Z399" s="64" t="str">
        <f t="shared" si="13"/>
        <v/>
      </c>
      <c r="AA399" s="44"/>
      <c r="AB399" s="44"/>
      <c r="AC399" s="44"/>
    </row>
    <row r="400" spans="6:29" x14ac:dyDescent="0.25">
      <c r="F400" s="51" t="str">
        <f>IFERROR(VLOOKUP(D400,'Tabelas auxiliares'!$A$3:$B$61,2,FALSE),"")</f>
        <v/>
      </c>
      <c r="G400" s="51" t="str">
        <f>IFERROR(VLOOKUP($B400,'Tabelas auxiliares'!$A$65:$C$102,2,FALSE),"")</f>
        <v/>
      </c>
      <c r="H400" s="51" t="str">
        <f>IFERROR(VLOOKUP($B400,'Tabelas auxiliares'!$A$65:$C$102,3,FALSE),"")</f>
        <v/>
      </c>
      <c r="X400" s="51" t="str">
        <f t="shared" si="12"/>
        <v/>
      </c>
      <c r="Y400" s="51" t="str">
        <f>IF(T400="","",IF(T400&lt;&gt;'Tabelas auxiliares'!$B$236,"FOLHA DE PESSOAL",IF(X400='Tabelas auxiliares'!$A$237,"CUSTEIO",IF(X400='Tabelas auxiliares'!$A$236,"INVESTIMENTO","ERRO - VERIFICAR"))))</f>
        <v/>
      </c>
      <c r="Z400" s="64" t="str">
        <f t="shared" si="13"/>
        <v/>
      </c>
      <c r="AA400" s="44"/>
      <c r="AB400" s="44"/>
      <c r="AC400" s="44"/>
    </row>
    <row r="401" spans="6:29" x14ac:dyDescent="0.25">
      <c r="F401" s="51" t="str">
        <f>IFERROR(VLOOKUP(D401,'Tabelas auxiliares'!$A$3:$B$61,2,FALSE),"")</f>
        <v/>
      </c>
      <c r="G401" s="51" t="str">
        <f>IFERROR(VLOOKUP($B401,'Tabelas auxiliares'!$A$65:$C$102,2,FALSE),"")</f>
        <v/>
      </c>
      <c r="H401" s="51" t="str">
        <f>IFERROR(VLOOKUP($B401,'Tabelas auxiliares'!$A$65:$C$102,3,FALSE),"")</f>
        <v/>
      </c>
      <c r="X401" s="51" t="str">
        <f t="shared" si="12"/>
        <v/>
      </c>
      <c r="Y401" s="51" t="str">
        <f>IF(T401="","",IF(T401&lt;&gt;'Tabelas auxiliares'!$B$236,"FOLHA DE PESSOAL",IF(X401='Tabelas auxiliares'!$A$237,"CUSTEIO",IF(X401='Tabelas auxiliares'!$A$236,"INVESTIMENTO","ERRO - VERIFICAR"))))</f>
        <v/>
      </c>
      <c r="Z401" s="64" t="str">
        <f t="shared" si="13"/>
        <v/>
      </c>
      <c r="AA401" s="44"/>
      <c r="AB401" s="44"/>
      <c r="AC401" s="44"/>
    </row>
    <row r="402" spans="6:29" x14ac:dyDescent="0.25">
      <c r="F402" s="51" t="str">
        <f>IFERROR(VLOOKUP(D402,'Tabelas auxiliares'!$A$3:$B$61,2,FALSE),"")</f>
        <v/>
      </c>
      <c r="G402" s="51" t="str">
        <f>IFERROR(VLOOKUP($B402,'Tabelas auxiliares'!$A$65:$C$102,2,FALSE),"")</f>
        <v/>
      </c>
      <c r="H402" s="51" t="str">
        <f>IFERROR(VLOOKUP($B402,'Tabelas auxiliares'!$A$65:$C$102,3,FALSE),"")</f>
        <v/>
      </c>
      <c r="X402" s="51" t="str">
        <f t="shared" si="12"/>
        <v/>
      </c>
      <c r="Y402" s="51" t="str">
        <f>IF(T402="","",IF(T402&lt;&gt;'Tabelas auxiliares'!$B$236,"FOLHA DE PESSOAL",IF(X402='Tabelas auxiliares'!$A$237,"CUSTEIO",IF(X402='Tabelas auxiliares'!$A$236,"INVESTIMENTO","ERRO - VERIFICAR"))))</f>
        <v/>
      </c>
      <c r="Z402" s="64" t="str">
        <f t="shared" si="13"/>
        <v/>
      </c>
      <c r="AA402" s="44"/>
      <c r="AB402" s="44"/>
      <c r="AC402" s="44"/>
    </row>
    <row r="403" spans="6:29" x14ac:dyDescent="0.25">
      <c r="F403" s="51" t="str">
        <f>IFERROR(VLOOKUP(D403,'Tabelas auxiliares'!$A$3:$B$61,2,FALSE),"")</f>
        <v/>
      </c>
      <c r="G403" s="51" t="str">
        <f>IFERROR(VLOOKUP($B403,'Tabelas auxiliares'!$A$65:$C$102,2,FALSE),"")</f>
        <v/>
      </c>
      <c r="H403" s="51" t="str">
        <f>IFERROR(VLOOKUP($B403,'Tabelas auxiliares'!$A$65:$C$102,3,FALSE),"")</f>
        <v/>
      </c>
      <c r="X403" s="51" t="str">
        <f t="shared" si="12"/>
        <v/>
      </c>
      <c r="Y403" s="51" t="str">
        <f>IF(T403="","",IF(T403&lt;&gt;'Tabelas auxiliares'!$B$236,"FOLHA DE PESSOAL",IF(X403='Tabelas auxiliares'!$A$237,"CUSTEIO",IF(X403='Tabelas auxiliares'!$A$236,"INVESTIMENTO","ERRO - VERIFICAR"))))</f>
        <v/>
      </c>
      <c r="Z403" s="64" t="str">
        <f t="shared" si="13"/>
        <v/>
      </c>
      <c r="AA403" s="44"/>
      <c r="AB403" s="44"/>
      <c r="AC403" s="44"/>
    </row>
    <row r="404" spans="6:29" x14ac:dyDescent="0.25">
      <c r="F404" s="51" t="str">
        <f>IFERROR(VLOOKUP(D404,'Tabelas auxiliares'!$A$3:$B$61,2,FALSE),"")</f>
        <v/>
      </c>
      <c r="G404" s="51" t="str">
        <f>IFERROR(VLOOKUP($B404,'Tabelas auxiliares'!$A$65:$C$102,2,FALSE),"")</f>
        <v/>
      </c>
      <c r="H404" s="51" t="str">
        <f>IFERROR(VLOOKUP($B404,'Tabelas auxiliares'!$A$65:$C$102,3,FALSE),"")</f>
        <v/>
      </c>
      <c r="X404" s="51" t="str">
        <f t="shared" si="12"/>
        <v/>
      </c>
      <c r="Y404" s="51" t="str">
        <f>IF(T404="","",IF(T404&lt;&gt;'Tabelas auxiliares'!$B$236,"FOLHA DE PESSOAL",IF(X404='Tabelas auxiliares'!$A$237,"CUSTEIO",IF(X404='Tabelas auxiliares'!$A$236,"INVESTIMENTO","ERRO - VERIFICAR"))))</f>
        <v/>
      </c>
      <c r="Z404" s="64" t="str">
        <f t="shared" si="13"/>
        <v/>
      </c>
      <c r="AA404" s="44"/>
      <c r="AB404" s="44"/>
      <c r="AC404" s="44"/>
    </row>
    <row r="405" spans="6:29" x14ac:dyDescent="0.25">
      <c r="F405" s="51" t="str">
        <f>IFERROR(VLOOKUP(D405,'Tabelas auxiliares'!$A$3:$B$61,2,FALSE),"")</f>
        <v/>
      </c>
      <c r="G405" s="51" t="str">
        <f>IFERROR(VLOOKUP($B405,'Tabelas auxiliares'!$A$65:$C$102,2,FALSE),"")</f>
        <v/>
      </c>
      <c r="H405" s="51" t="str">
        <f>IFERROR(VLOOKUP($B405,'Tabelas auxiliares'!$A$65:$C$102,3,FALSE),"")</f>
        <v/>
      </c>
      <c r="X405" s="51" t="str">
        <f t="shared" si="12"/>
        <v/>
      </c>
      <c r="Y405" s="51" t="str">
        <f>IF(T405="","",IF(T405&lt;&gt;'Tabelas auxiliares'!$B$236,"FOLHA DE PESSOAL",IF(X405='Tabelas auxiliares'!$A$237,"CUSTEIO",IF(X405='Tabelas auxiliares'!$A$236,"INVESTIMENTO","ERRO - VERIFICAR"))))</f>
        <v/>
      </c>
      <c r="Z405" s="64" t="str">
        <f t="shared" si="13"/>
        <v/>
      </c>
      <c r="AA405" s="44"/>
      <c r="AB405" s="44"/>
      <c r="AC405" s="44"/>
    </row>
    <row r="406" spans="6:29" x14ac:dyDescent="0.25">
      <c r="F406" s="51" t="str">
        <f>IFERROR(VLOOKUP(D406,'Tabelas auxiliares'!$A$3:$B$61,2,FALSE),"")</f>
        <v/>
      </c>
      <c r="G406" s="51" t="str">
        <f>IFERROR(VLOOKUP($B406,'Tabelas auxiliares'!$A$65:$C$102,2,FALSE),"")</f>
        <v/>
      </c>
      <c r="H406" s="51" t="str">
        <f>IFERROR(VLOOKUP($B406,'Tabelas auxiliares'!$A$65:$C$102,3,FALSE),"")</f>
        <v/>
      </c>
      <c r="X406" s="51" t="str">
        <f t="shared" si="12"/>
        <v/>
      </c>
      <c r="Y406" s="51" t="str">
        <f>IF(T406="","",IF(T406&lt;&gt;'Tabelas auxiliares'!$B$236,"FOLHA DE PESSOAL",IF(X406='Tabelas auxiliares'!$A$237,"CUSTEIO",IF(X406='Tabelas auxiliares'!$A$236,"INVESTIMENTO","ERRO - VERIFICAR"))))</f>
        <v/>
      </c>
      <c r="Z406" s="64" t="str">
        <f t="shared" si="13"/>
        <v/>
      </c>
      <c r="AA406" s="44"/>
      <c r="AB406" s="44"/>
      <c r="AC406" s="44"/>
    </row>
    <row r="407" spans="6:29" x14ac:dyDescent="0.25">
      <c r="F407" s="51" t="str">
        <f>IFERROR(VLOOKUP(D407,'Tabelas auxiliares'!$A$3:$B$61,2,FALSE),"")</f>
        <v/>
      </c>
      <c r="G407" s="51" t="str">
        <f>IFERROR(VLOOKUP($B407,'Tabelas auxiliares'!$A$65:$C$102,2,FALSE),"")</f>
        <v/>
      </c>
      <c r="H407" s="51" t="str">
        <f>IFERROR(VLOOKUP($B407,'Tabelas auxiliares'!$A$65:$C$102,3,FALSE),"")</f>
        <v/>
      </c>
      <c r="X407" s="51" t="str">
        <f t="shared" si="12"/>
        <v/>
      </c>
      <c r="Y407" s="51" t="str">
        <f>IF(T407="","",IF(T407&lt;&gt;'Tabelas auxiliares'!$B$236,"FOLHA DE PESSOAL",IF(X407='Tabelas auxiliares'!$A$237,"CUSTEIO",IF(X407='Tabelas auxiliares'!$A$236,"INVESTIMENTO","ERRO - VERIFICAR"))))</f>
        <v/>
      </c>
      <c r="Z407" s="64" t="str">
        <f t="shared" si="13"/>
        <v/>
      </c>
      <c r="AA407" s="44"/>
      <c r="AB407" s="44"/>
      <c r="AC407" s="44"/>
    </row>
    <row r="408" spans="6:29" x14ac:dyDescent="0.25">
      <c r="F408" s="51" t="str">
        <f>IFERROR(VLOOKUP(D408,'Tabelas auxiliares'!$A$3:$B$61,2,FALSE),"")</f>
        <v/>
      </c>
      <c r="G408" s="51" t="str">
        <f>IFERROR(VLOOKUP($B408,'Tabelas auxiliares'!$A$65:$C$102,2,FALSE),"")</f>
        <v/>
      </c>
      <c r="H408" s="51" t="str">
        <f>IFERROR(VLOOKUP($B408,'Tabelas auxiliares'!$A$65:$C$102,3,FALSE),"")</f>
        <v/>
      </c>
      <c r="X408" s="51" t="str">
        <f t="shared" si="12"/>
        <v/>
      </c>
      <c r="Y408" s="51" t="str">
        <f>IF(T408="","",IF(T408&lt;&gt;'Tabelas auxiliares'!$B$236,"FOLHA DE PESSOAL",IF(X408='Tabelas auxiliares'!$A$237,"CUSTEIO",IF(X408='Tabelas auxiliares'!$A$236,"INVESTIMENTO","ERRO - VERIFICAR"))))</f>
        <v/>
      </c>
      <c r="Z408" s="64" t="str">
        <f t="shared" si="13"/>
        <v/>
      </c>
      <c r="AA408" s="44"/>
      <c r="AB408" s="44"/>
      <c r="AC408" s="44"/>
    </row>
    <row r="409" spans="6:29" x14ac:dyDescent="0.25">
      <c r="F409" s="51" t="str">
        <f>IFERROR(VLOOKUP(D409,'Tabelas auxiliares'!$A$3:$B$61,2,FALSE),"")</f>
        <v/>
      </c>
      <c r="G409" s="51" t="str">
        <f>IFERROR(VLOOKUP($B409,'Tabelas auxiliares'!$A$65:$C$102,2,FALSE),"")</f>
        <v/>
      </c>
      <c r="H409" s="51" t="str">
        <f>IFERROR(VLOOKUP($B409,'Tabelas auxiliares'!$A$65:$C$102,3,FALSE),"")</f>
        <v/>
      </c>
      <c r="X409" s="51" t="str">
        <f t="shared" si="12"/>
        <v/>
      </c>
      <c r="Y409" s="51" t="str">
        <f>IF(T409="","",IF(T409&lt;&gt;'Tabelas auxiliares'!$B$236,"FOLHA DE PESSOAL",IF(X409='Tabelas auxiliares'!$A$237,"CUSTEIO",IF(X409='Tabelas auxiliares'!$A$236,"INVESTIMENTO","ERRO - VERIFICAR"))))</f>
        <v/>
      </c>
      <c r="Z409" s="64" t="str">
        <f t="shared" si="13"/>
        <v/>
      </c>
      <c r="AA409" s="44"/>
      <c r="AB409" s="44"/>
      <c r="AC409" s="44"/>
    </row>
    <row r="410" spans="6:29" x14ac:dyDescent="0.25">
      <c r="F410" s="51" t="str">
        <f>IFERROR(VLOOKUP(D410,'Tabelas auxiliares'!$A$3:$B$61,2,FALSE),"")</f>
        <v/>
      </c>
      <c r="G410" s="51" t="str">
        <f>IFERROR(VLOOKUP($B410,'Tabelas auxiliares'!$A$65:$C$102,2,FALSE),"")</f>
        <v/>
      </c>
      <c r="H410" s="51" t="str">
        <f>IFERROR(VLOOKUP($B410,'Tabelas auxiliares'!$A$65:$C$102,3,FALSE),"")</f>
        <v/>
      </c>
      <c r="X410" s="51" t="str">
        <f t="shared" si="12"/>
        <v/>
      </c>
      <c r="Y410" s="51" t="str">
        <f>IF(T410="","",IF(T410&lt;&gt;'Tabelas auxiliares'!$B$236,"FOLHA DE PESSOAL",IF(X410='Tabelas auxiliares'!$A$237,"CUSTEIO",IF(X410='Tabelas auxiliares'!$A$236,"INVESTIMENTO","ERRO - VERIFICAR"))))</f>
        <v/>
      </c>
      <c r="Z410" s="64" t="str">
        <f t="shared" si="13"/>
        <v/>
      </c>
      <c r="AA410" s="44"/>
      <c r="AB410" s="44"/>
      <c r="AC410" s="44"/>
    </row>
    <row r="411" spans="6:29" x14ac:dyDescent="0.25">
      <c r="F411" s="51" t="str">
        <f>IFERROR(VLOOKUP(D411,'Tabelas auxiliares'!$A$3:$B$61,2,FALSE),"")</f>
        <v/>
      </c>
      <c r="G411" s="51" t="str">
        <f>IFERROR(VLOOKUP($B411,'Tabelas auxiliares'!$A$65:$C$102,2,FALSE),"")</f>
        <v/>
      </c>
      <c r="H411" s="51" t="str">
        <f>IFERROR(VLOOKUP($B411,'Tabelas auxiliares'!$A$65:$C$102,3,FALSE),"")</f>
        <v/>
      </c>
      <c r="X411" s="51" t="str">
        <f t="shared" si="12"/>
        <v/>
      </c>
      <c r="Y411" s="51" t="str">
        <f>IF(T411="","",IF(T411&lt;&gt;'Tabelas auxiliares'!$B$236,"FOLHA DE PESSOAL",IF(X411='Tabelas auxiliares'!$A$237,"CUSTEIO",IF(X411='Tabelas auxiliares'!$A$236,"INVESTIMENTO","ERRO - VERIFICAR"))))</f>
        <v/>
      </c>
      <c r="Z411" s="64" t="str">
        <f t="shared" si="13"/>
        <v/>
      </c>
      <c r="AA411" s="44"/>
      <c r="AB411" s="44"/>
      <c r="AC411" s="44"/>
    </row>
    <row r="412" spans="6:29" x14ac:dyDescent="0.25">
      <c r="F412" s="51" t="str">
        <f>IFERROR(VLOOKUP(D412,'Tabelas auxiliares'!$A$3:$B$61,2,FALSE),"")</f>
        <v/>
      </c>
      <c r="G412" s="51" t="str">
        <f>IFERROR(VLOOKUP($B412,'Tabelas auxiliares'!$A$65:$C$102,2,FALSE),"")</f>
        <v/>
      </c>
      <c r="H412" s="51" t="str">
        <f>IFERROR(VLOOKUP($B412,'Tabelas auxiliares'!$A$65:$C$102,3,FALSE),"")</f>
        <v/>
      </c>
      <c r="X412" s="51" t="str">
        <f t="shared" si="12"/>
        <v/>
      </c>
      <c r="Y412" s="51" t="str">
        <f>IF(T412="","",IF(T412&lt;&gt;'Tabelas auxiliares'!$B$236,"FOLHA DE PESSOAL",IF(X412='Tabelas auxiliares'!$A$237,"CUSTEIO",IF(X412='Tabelas auxiliares'!$A$236,"INVESTIMENTO","ERRO - VERIFICAR"))))</f>
        <v/>
      </c>
      <c r="Z412" s="64" t="str">
        <f t="shared" si="13"/>
        <v/>
      </c>
      <c r="AA412" s="44"/>
      <c r="AB412" s="44"/>
      <c r="AC412" s="44"/>
    </row>
    <row r="413" spans="6:29" x14ac:dyDescent="0.25">
      <c r="F413" s="51" t="str">
        <f>IFERROR(VLOOKUP(D413,'Tabelas auxiliares'!$A$3:$B$61,2,FALSE),"")</f>
        <v/>
      </c>
      <c r="G413" s="51" t="str">
        <f>IFERROR(VLOOKUP($B413,'Tabelas auxiliares'!$A$65:$C$102,2,FALSE),"")</f>
        <v/>
      </c>
      <c r="H413" s="51" t="str">
        <f>IFERROR(VLOOKUP($B413,'Tabelas auxiliares'!$A$65:$C$102,3,FALSE),"")</f>
        <v/>
      </c>
      <c r="X413" s="51" t="str">
        <f t="shared" si="12"/>
        <v/>
      </c>
      <c r="Y413" s="51" t="str">
        <f>IF(T413="","",IF(T413&lt;&gt;'Tabelas auxiliares'!$B$236,"FOLHA DE PESSOAL",IF(X413='Tabelas auxiliares'!$A$237,"CUSTEIO",IF(X413='Tabelas auxiliares'!$A$236,"INVESTIMENTO","ERRO - VERIFICAR"))))</f>
        <v/>
      </c>
      <c r="Z413" s="64" t="str">
        <f t="shared" si="13"/>
        <v/>
      </c>
      <c r="AA413" s="44"/>
      <c r="AB413" s="44"/>
      <c r="AC413" s="44"/>
    </row>
    <row r="414" spans="6:29" x14ac:dyDescent="0.25">
      <c r="F414" s="51" t="str">
        <f>IFERROR(VLOOKUP(D414,'Tabelas auxiliares'!$A$3:$B$61,2,FALSE),"")</f>
        <v/>
      </c>
      <c r="G414" s="51" t="str">
        <f>IFERROR(VLOOKUP($B414,'Tabelas auxiliares'!$A$65:$C$102,2,FALSE),"")</f>
        <v/>
      </c>
      <c r="H414" s="51" t="str">
        <f>IFERROR(VLOOKUP($B414,'Tabelas auxiliares'!$A$65:$C$102,3,FALSE),"")</f>
        <v/>
      </c>
      <c r="X414" s="51" t="str">
        <f t="shared" si="12"/>
        <v/>
      </c>
      <c r="Y414" s="51" t="str">
        <f>IF(T414="","",IF(T414&lt;&gt;'Tabelas auxiliares'!$B$236,"FOLHA DE PESSOAL",IF(X414='Tabelas auxiliares'!$A$237,"CUSTEIO",IF(X414='Tabelas auxiliares'!$A$236,"INVESTIMENTO","ERRO - VERIFICAR"))))</f>
        <v/>
      </c>
      <c r="Z414" s="64" t="str">
        <f t="shared" si="13"/>
        <v/>
      </c>
      <c r="AA414" s="44"/>
      <c r="AB414" s="44"/>
      <c r="AC414" s="44"/>
    </row>
    <row r="415" spans="6:29" x14ac:dyDescent="0.25">
      <c r="F415" s="51" t="str">
        <f>IFERROR(VLOOKUP(D415,'Tabelas auxiliares'!$A$3:$B$61,2,FALSE),"")</f>
        <v/>
      </c>
      <c r="G415" s="51" t="str">
        <f>IFERROR(VLOOKUP($B415,'Tabelas auxiliares'!$A$65:$C$102,2,FALSE),"")</f>
        <v/>
      </c>
      <c r="H415" s="51" t="str">
        <f>IFERROR(VLOOKUP($B415,'Tabelas auxiliares'!$A$65:$C$102,3,FALSE),"")</f>
        <v/>
      </c>
      <c r="X415" s="51" t="str">
        <f t="shared" si="12"/>
        <v/>
      </c>
      <c r="Y415" s="51" t="str">
        <f>IF(T415="","",IF(T415&lt;&gt;'Tabelas auxiliares'!$B$236,"FOLHA DE PESSOAL",IF(X415='Tabelas auxiliares'!$A$237,"CUSTEIO",IF(X415='Tabelas auxiliares'!$A$236,"INVESTIMENTO","ERRO - VERIFICAR"))))</f>
        <v/>
      </c>
      <c r="Z415" s="64" t="str">
        <f t="shared" si="13"/>
        <v/>
      </c>
      <c r="AA415" s="44"/>
      <c r="AB415" s="44"/>
      <c r="AC415" s="44"/>
    </row>
    <row r="416" spans="6:29" x14ac:dyDescent="0.25">
      <c r="F416" s="51" t="str">
        <f>IFERROR(VLOOKUP(D416,'Tabelas auxiliares'!$A$3:$B$61,2,FALSE),"")</f>
        <v/>
      </c>
      <c r="G416" s="51" t="str">
        <f>IFERROR(VLOOKUP($B416,'Tabelas auxiliares'!$A$65:$C$102,2,FALSE),"")</f>
        <v/>
      </c>
      <c r="H416" s="51" t="str">
        <f>IFERROR(VLOOKUP($B416,'Tabelas auxiliares'!$A$65:$C$102,3,FALSE),"")</f>
        <v/>
      </c>
      <c r="X416" s="51" t="str">
        <f t="shared" si="12"/>
        <v/>
      </c>
      <c r="Y416" s="51" t="str">
        <f>IF(T416="","",IF(T416&lt;&gt;'Tabelas auxiliares'!$B$236,"FOLHA DE PESSOAL",IF(X416='Tabelas auxiliares'!$A$237,"CUSTEIO",IF(X416='Tabelas auxiliares'!$A$236,"INVESTIMENTO","ERRO - VERIFICAR"))))</f>
        <v/>
      </c>
      <c r="Z416" s="64" t="str">
        <f t="shared" si="13"/>
        <v/>
      </c>
      <c r="AA416" s="44"/>
      <c r="AB416" s="44"/>
      <c r="AC416" s="44"/>
    </row>
    <row r="417" spans="6:29" x14ac:dyDescent="0.25">
      <c r="F417" s="51" t="str">
        <f>IFERROR(VLOOKUP(D417,'Tabelas auxiliares'!$A$3:$B$61,2,FALSE),"")</f>
        <v/>
      </c>
      <c r="G417" s="51" t="str">
        <f>IFERROR(VLOOKUP($B417,'Tabelas auxiliares'!$A$65:$C$102,2,FALSE),"")</f>
        <v/>
      </c>
      <c r="H417" s="51" t="str">
        <f>IFERROR(VLOOKUP($B417,'Tabelas auxiliares'!$A$65:$C$102,3,FALSE),"")</f>
        <v/>
      </c>
      <c r="X417" s="51" t="str">
        <f t="shared" si="12"/>
        <v/>
      </c>
      <c r="Y417" s="51" t="str">
        <f>IF(T417="","",IF(T417&lt;&gt;'Tabelas auxiliares'!$B$236,"FOLHA DE PESSOAL",IF(X417='Tabelas auxiliares'!$A$237,"CUSTEIO",IF(X417='Tabelas auxiliares'!$A$236,"INVESTIMENTO","ERRO - VERIFICAR"))))</f>
        <v/>
      </c>
      <c r="Z417" s="64" t="str">
        <f t="shared" si="13"/>
        <v/>
      </c>
      <c r="AA417" s="44"/>
      <c r="AB417" s="44"/>
      <c r="AC417" s="44"/>
    </row>
    <row r="418" spans="6:29" x14ac:dyDescent="0.25">
      <c r="F418" s="51" t="str">
        <f>IFERROR(VLOOKUP(D418,'Tabelas auxiliares'!$A$3:$B$61,2,FALSE),"")</f>
        <v/>
      </c>
      <c r="G418" s="51" t="str">
        <f>IFERROR(VLOOKUP($B418,'Tabelas auxiliares'!$A$65:$C$102,2,FALSE),"")</f>
        <v/>
      </c>
      <c r="H418" s="51" t="str">
        <f>IFERROR(VLOOKUP($B418,'Tabelas auxiliares'!$A$65:$C$102,3,FALSE),"")</f>
        <v/>
      </c>
      <c r="X418" s="51" t="str">
        <f t="shared" si="12"/>
        <v/>
      </c>
      <c r="Y418" s="51" t="str">
        <f>IF(T418="","",IF(T418&lt;&gt;'Tabelas auxiliares'!$B$236,"FOLHA DE PESSOAL",IF(X418='Tabelas auxiliares'!$A$237,"CUSTEIO",IF(X418='Tabelas auxiliares'!$A$236,"INVESTIMENTO","ERRO - VERIFICAR"))))</f>
        <v/>
      </c>
      <c r="Z418" s="64" t="str">
        <f t="shared" si="13"/>
        <v/>
      </c>
      <c r="AA418" s="44"/>
      <c r="AB418" s="44"/>
      <c r="AC418" s="44"/>
    </row>
    <row r="419" spans="6:29" x14ac:dyDescent="0.25">
      <c r="F419" s="51" t="str">
        <f>IFERROR(VLOOKUP(D419,'Tabelas auxiliares'!$A$3:$B$61,2,FALSE),"")</f>
        <v/>
      </c>
      <c r="G419" s="51" t="str">
        <f>IFERROR(VLOOKUP($B419,'Tabelas auxiliares'!$A$65:$C$102,2,FALSE),"")</f>
        <v/>
      </c>
      <c r="H419" s="51" t="str">
        <f>IFERROR(VLOOKUP($B419,'Tabelas auxiliares'!$A$65:$C$102,3,FALSE),"")</f>
        <v/>
      </c>
      <c r="X419" s="51" t="str">
        <f t="shared" si="12"/>
        <v/>
      </c>
      <c r="Y419" s="51" t="str">
        <f>IF(T419="","",IF(T419&lt;&gt;'Tabelas auxiliares'!$B$236,"FOLHA DE PESSOAL",IF(X419='Tabelas auxiliares'!$A$237,"CUSTEIO",IF(X419='Tabelas auxiliares'!$A$236,"INVESTIMENTO","ERRO - VERIFICAR"))))</f>
        <v/>
      </c>
      <c r="Z419" s="64" t="str">
        <f t="shared" si="13"/>
        <v/>
      </c>
      <c r="AA419" s="44"/>
      <c r="AB419" s="44"/>
      <c r="AC419" s="44"/>
    </row>
    <row r="420" spans="6:29" x14ac:dyDescent="0.25">
      <c r="F420" s="51" t="str">
        <f>IFERROR(VLOOKUP(D420,'Tabelas auxiliares'!$A$3:$B$61,2,FALSE),"")</f>
        <v/>
      </c>
      <c r="G420" s="51" t="str">
        <f>IFERROR(VLOOKUP($B420,'Tabelas auxiliares'!$A$65:$C$102,2,FALSE),"")</f>
        <v/>
      </c>
      <c r="H420" s="51" t="str">
        <f>IFERROR(VLOOKUP($B420,'Tabelas auxiliares'!$A$65:$C$102,3,FALSE),"")</f>
        <v/>
      </c>
      <c r="X420" s="51" t="str">
        <f t="shared" si="12"/>
        <v/>
      </c>
      <c r="Y420" s="51" t="str">
        <f>IF(T420="","",IF(T420&lt;&gt;'Tabelas auxiliares'!$B$236,"FOLHA DE PESSOAL",IF(X420='Tabelas auxiliares'!$A$237,"CUSTEIO",IF(X420='Tabelas auxiliares'!$A$236,"INVESTIMENTO","ERRO - VERIFICAR"))))</f>
        <v/>
      </c>
      <c r="Z420" s="64" t="str">
        <f t="shared" si="13"/>
        <v/>
      </c>
      <c r="AA420" s="44"/>
      <c r="AB420" s="44"/>
      <c r="AC420" s="44"/>
    </row>
    <row r="421" spans="6:29" x14ac:dyDescent="0.25">
      <c r="F421" s="51" t="str">
        <f>IFERROR(VLOOKUP(D421,'Tabelas auxiliares'!$A$3:$B$61,2,FALSE),"")</f>
        <v/>
      </c>
      <c r="G421" s="51" t="str">
        <f>IFERROR(VLOOKUP($B421,'Tabelas auxiliares'!$A$65:$C$102,2,FALSE),"")</f>
        <v/>
      </c>
      <c r="H421" s="51" t="str">
        <f>IFERROR(VLOOKUP($B421,'Tabelas auxiliares'!$A$65:$C$102,3,FALSE),"")</f>
        <v/>
      </c>
      <c r="X421" s="51" t="str">
        <f t="shared" si="12"/>
        <v/>
      </c>
      <c r="Y421" s="51" t="str">
        <f>IF(T421="","",IF(T421&lt;&gt;'Tabelas auxiliares'!$B$236,"FOLHA DE PESSOAL",IF(X421='Tabelas auxiliares'!$A$237,"CUSTEIO",IF(X421='Tabelas auxiliares'!$A$236,"INVESTIMENTO","ERRO - VERIFICAR"))))</f>
        <v/>
      </c>
      <c r="Z421" s="64" t="str">
        <f t="shared" si="13"/>
        <v/>
      </c>
      <c r="AA421" s="44"/>
      <c r="AB421" s="44"/>
      <c r="AC421" s="44"/>
    </row>
    <row r="422" spans="6:29" x14ac:dyDescent="0.25">
      <c r="F422" s="51" t="str">
        <f>IFERROR(VLOOKUP(D422,'Tabelas auxiliares'!$A$3:$B$61,2,FALSE),"")</f>
        <v/>
      </c>
      <c r="G422" s="51" t="str">
        <f>IFERROR(VLOOKUP($B422,'Tabelas auxiliares'!$A$65:$C$102,2,FALSE),"")</f>
        <v/>
      </c>
      <c r="H422" s="51" t="str">
        <f>IFERROR(VLOOKUP($B422,'Tabelas auxiliares'!$A$65:$C$102,3,FALSE),"")</f>
        <v/>
      </c>
      <c r="X422" s="51" t="str">
        <f t="shared" si="12"/>
        <v/>
      </c>
      <c r="Y422" s="51" t="str">
        <f>IF(T422="","",IF(T422&lt;&gt;'Tabelas auxiliares'!$B$236,"FOLHA DE PESSOAL",IF(X422='Tabelas auxiliares'!$A$237,"CUSTEIO",IF(X422='Tabelas auxiliares'!$A$236,"INVESTIMENTO","ERRO - VERIFICAR"))))</f>
        <v/>
      </c>
      <c r="Z422" s="64" t="str">
        <f t="shared" si="13"/>
        <v/>
      </c>
      <c r="AA422" s="44"/>
      <c r="AB422" s="44"/>
      <c r="AC422" s="44"/>
    </row>
    <row r="423" spans="6:29" x14ac:dyDescent="0.25">
      <c r="F423" s="51" t="str">
        <f>IFERROR(VLOOKUP(D423,'Tabelas auxiliares'!$A$3:$B$61,2,FALSE),"")</f>
        <v/>
      </c>
      <c r="G423" s="51" t="str">
        <f>IFERROR(VLOOKUP($B423,'Tabelas auxiliares'!$A$65:$C$102,2,FALSE),"")</f>
        <v/>
      </c>
      <c r="H423" s="51" t="str">
        <f>IFERROR(VLOOKUP($B423,'Tabelas auxiliares'!$A$65:$C$102,3,FALSE),"")</f>
        <v/>
      </c>
      <c r="X423" s="51" t="str">
        <f t="shared" si="12"/>
        <v/>
      </c>
      <c r="Y423" s="51" t="str">
        <f>IF(T423="","",IF(T423&lt;&gt;'Tabelas auxiliares'!$B$236,"FOLHA DE PESSOAL",IF(X423='Tabelas auxiliares'!$A$237,"CUSTEIO",IF(X423='Tabelas auxiliares'!$A$236,"INVESTIMENTO","ERRO - VERIFICAR"))))</f>
        <v/>
      </c>
      <c r="Z423" s="64" t="str">
        <f t="shared" si="13"/>
        <v/>
      </c>
      <c r="AA423" s="44"/>
      <c r="AB423" s="44"/>
      <c r="AC423" s="44"/>
    </row>
    <row r="424" spans="6:29" x14ac:dyDescent="0.25">
      <c r="F424" s="51" t="str">
        <f>IFERROR(VLOOKUP(D424,'Tabelas auxiliares'!$A$3:$B$61,2,FALSE),"")</f>
        <v/>
      </c>
      <c r="G424" s="51" t="str">
        <f>IFERROR(VLOOKUP($B424,'Tabelas auxiliares'!$A$65:$C$102,2,FALSE),"")</f>
        <v/>
      </c>
      <c r="H424" s="51" t="str">
        <f>IFERROR(VLOOKUP($B424,'Tabelas auxiliares'!$A$65:$C$102,3,FALSE),"")</f>
        <v/>
      </c>
      <c r="X424" s="51" t="str">
        <f t="shared" si="12"/>
        <v/>
      </c>
      <c r="Y424" s="51" t="str">
        <f>IF(T424="","",IF(T424&lt;&gt;'Tabelas auxiliares'!$B$236,"FOLHA DE PESSOAL",IF(X424='Tabelas auxiliares'!$A$237,"CUSTEIO",IF(X424='Tabelas auxiliares'!$A$236,"INVESTIMENTO","ERRO - VERIFICAR"))))</f>
        <v/>
      </c>
      <c r="Z424" s="64" t="str">
        <f t="shared" si="13"/>
        <v/>
      </c>
      <c r="AA424" s="44"/>
      <c r="AB424" s="44"/>
      <c r="AC424" s="44"/>
    </row>
    <row r="425" spans="6:29" x14ac:dyDescent="0.25">
      <c r="F425" s="51" t="str">
        <f>IFERROR(VLOOKUP(D425,'Tabelas auxiliares'!$A$3:$B$61,2,FALSE),"")</f>
        <v/>
      </c>
      <c r="G425" s="51" t="str">
        <f>IFERROR(VLOOKUP($B425,'Tabelas auxiliares'!$A$65:$C$102,2,FALSE),"")</f>
        <v/>
      </c>
      <c r="H425" s="51" t="str">
        <f>IFERROR(VLOOKUP($B425,'Tabelas auxiliares'!$A$65:$C$102,3,FALSE),"")</f>
        <v/>
      </c>
      <c r="X425" s="51" t="str">
        <f t="shared" si="12"/>
        <v/>
      </c>
      <c r="Y425" s="51" t="str">
        <f>IF(T425="","",IF(T425&lt;&gt;'Tabelas auxiliares'!$B$236,"FOLHA DE PESSOAL",IF(X425='Tabelas auxiliares'!$A$237,"CUSTEIO",IF(X425='Tabelas auxiliares'!$A$236,"INVESTIMENTO","ERRO - VERIFICAR"))))</f>
        <v/>
      </c>
      <c r="Z425" s="64" t="str">
        <f t="shared" si="13"/>
        <v/>
      </c>
      <c r="AA425" s="44"/>
      <c r="AB425" s="44"/>
      <c r="AC425" s="44"/>
    </row>
    <row r="426" spans="6:29" x14ac:dyDescent="0.25">
      <c r="F426" s="51" t="str">
        <f>IFERROR(VLOOKUP(D426,'Tabelas auxiliares'!$A$3:$B$61,2,FALSE),"")</f>
        <v/>
      </c>
      <c r="G426" s="51" t="str">
        <f>IFERROR(VLOOKUP($B426,'Tabelas auxiliares'!$A$65:$C$102,2,FALSE),"")</f>
        <v/>
      </c>
      <c r="H426" s="51" t="str">
        <f>IFERROR(VLOOKUP($B426,'Tabelas auxiliares'!$A$65:$C$102,3,FALSE),"")</f>
        <v/>
      </c>
      <c r="X426" s="51" t="str">
        <f t="shared" si="12"/>
        <v/>
      </c>
      <c r="Y426" s="51" t="str">
        <f>IF(T426="","",IF(T426&lt;&gt;'Tabelas auxiliares'!$B$236,"FOLHA DE PESSOAL",IF(X426='Tabelas auxiliares'!$A$237,"CUSTEIO",IF(X426='Tabelas auxiliares'!$A$236,"INVESTIMENTO","ERRO - VERIFICAR"))))</f>
        <v/>
      </c>
      <c r="Z426" s="64" t="str">
        <f t="shared" si="13"/>
        <v/>
      </c>
      <c r="AA426" s="44"/>
      <c r="AB426" s="44"/>
      <c r="AC426" s="44"/>
    </row>
    <row r="427" spans="6:29" x14ac:dyDescent="0.25">
      <c r="F427" s="51" t="str">
        <f>IFERROR(VLOOKUP(D427,'Tabelas auxiliares'!$A$3:$B$61,2,FALSE),"")</f>
        <v/>
      </c>
      <c r="G427" s="51" t="str">
        <f>IFERROR(VLOOKUP($B427,'Tabelas auxiliares'!$A$65:$C$102,2,FALSE),"")</f>
        <v/>
      </c>
      <c r="H427" s="51" t="str">
        <f>IFERROR(VLOOKUP($B427,'Tabelas auxiliares'!$A$65:$C$102,3,FALSE),"")</f>
        <v/>
      </c>
      <c r="X427" s="51" t="str">
        <f t="shared" si="12"/>
        <v/>
      </c>
      <c r="Y427" s="51" t="str">
        <f>IF(T427="","",IF(T427&lt;&gt;'Tabelas auxiliares'!$B$236,"FOLHA DE PESSOAL",IF(X427='Tabelas auxiliares'!$A$237,"CUSTEIO",IF(X427='Tabelas auxiliares'!$A$236,"INVESTIMENTO","ERRO - VERIFICAR"))))</f>
        <v/>
      </c>
      <c r="Z427" s="64" t="str">
        <f t="shared" si="13"/>
        <v/>
      </c>
      <c r="AA427" s="44"/>
      <c r="AB427" s="44"/>
      <c r="AC427" s="44"/>
    </row>
    <row r="428" spans="6:29" x14ac:dyDescent="0.25">
      <c r="F428" s="51" t="str">
        <f>IFERROR(VLOOKUP(D428,'Tabelas auxiliares'!$A$3:$B$61,2,FALSE),"")</f>
        <v/>
      </c>
      <c r="G428" s="51" t="str">
        <f>IFERROR(VLOOKUP($B428,'Tabelas auxiliares'!$A$65:$C$102,2,FALSE),"")</f>
        <v/>
      </c>
      <c r="H428" s="51" t="str">
        <f>IFERROR(VLOOKUP($B428,'Tabelas auxiliares'!$A$65:$C$102,3,FALSE),"")</f>
        <v/>
      </c>
      <c r="X428" s="51" t="str">
        <f t="shared" si="12"/>
        <v/>
      </c>
      <c r="Y428" s="51" t="str">
        <f>IF(T428="","",IF(T428&lt;&gt;'Tabelas auxiliares'!$B$236,"FOLHA DE PESSOAL",IF(X428='Tabelas auxiliares'!$A$237,"CUSTEIO",IF(X428='Tabelas auxiliares'!$A$236,"INVESTIMENTO","ERRO - VERIFICAR"))))</f>
        <v/>
      </c>
      <c r="Z428" s="64" t="str">
        <f t="shared" si="13"/>
        <v/>
      </c>
      <c r="AA428" s="44"/>
      <c r="AB428" s="44"/>
      <c r="AC428" s="44"/>
    </row>
    <row r="429" spans="6:29" x14ac:dyDescent="0.25">
      <c r="F429" s="51" t="str">
        <f>IFERROR(VLOOKUP(D429,'Tabelas auxiliares'!$A$3:$B$61,2,FALSE),"")</f>
        <v/>
      </c>
      <c r="G429" s="51" t="str">
        <f>IFERROR(VLOOKUP($B429,'Tabelas auxiliares'!$A$65:$C$102,2,FALSE),"")</f>
        <v/>
      </c>
      <c r="H429" s="51" t="str">
        <f>IFERROR(VLOOKUP($B429,'Tabelas auxiliares'!$A$65:$C$102,3,FALSE),"")</f>
        <v/>
      </c>
      <c r="X429" s="51" t="str">
        <f t="shared" si="12"/>
        <v/>
      </c>
      <c r="Y429" s="51" t="str">
        <f>IF(T429="","",IF(T429&lt;&gt;'Tabelas auxiliares'!$B$236,"FOLHA DE PESSOAL",IF(X429='Tabelas auxiliares'!$A$237,"CUSTEIO",IF(X429='Tabelas auxiliares'!$A$236,"INVESTIMENTO","ERRO - VERIFICAR"))))</f>
        <v/>
      </c>
      <c r="Z429" s="64" t="str">
        <f t="shared" si="13"/>
        <v/>
      </c>
      <c r="AA429" s="44"/>
      <c r="AB429" s="44"/>
      <c r="AC429" s="44"/>
    </row>
    <row r="430" spans="6:29" x14ac:dyDescent="0.25">
      <c r="F430" s="51" t="str">
        <f>IFERROR(VLOOKUP(D430,'Tabelas auxiliares'!$A$3:$B$61,2,FALSE),"")</f>
        <v/>
      </c>
      <c r="G430" s="51" t="str">
        <f>IFERROR(VLOOKUP($B430,'Tabelas auxiliares'!$A$65:$C$102,2,FALSE),"")</f>
        <v/>
      </c>
      <c r="H430" s="51" t="str">
        <f>IFERROR(VLOOKUP($B430,'Tabelas auxiliares'!$A$65:$C$102,3,FALSE),"")</f>
        <v/>
      </c>
      <c r="X430" s="51" t="str">
        <f t="shared" si="12"/>
        <v/>
      </c>
      <c r="Y430" s="51" t="str">
        <f>IF(T430="","",IF(T430&lt;&gt;'Tabelas auxiliares'!$B$236,"FOLHA DE PESSOAL",IF(X430='Tabelas auxiliares'!$A$237,"CUSTEIO",IF(X430='Tabelas auxiliares'!$A$236,"INVESTIMENTO","ERRO - VERIFICAR"))))</f>
        <v/>
      </c>
      <c r="Z430" s="64" t="str">
        <f t="shared" si="13"/>
        <v/>
      </c>
      <c r="AA430" s="44"/>
      <c r="AB430" s="44"/>
      <c r="AC430" s="44"/>
    </row>
    <row r="431" spans="6:29" x14ac:dyDescent="0.25">
      <c r="F431" s="51" t="str">
        <f>IFERROR(VLOOKUP(D431,'Tabelas auxiliares'!$A$3:$B$61,2,FALSE),"")</f>
        <v/>
      </c>
      <c r="G431" s="51" t="str">
        <f>IFERROR(VLOOKUP($B431,'Tabelas auxiliares'!$A$65:$C$102,2,FALSE),"")</f>
        <v/>
      </c>
      <c r="H431" s="51" t="str">
        <f>IFERROR(VLOOKUP($B431,'Tabelas auxiliares'!$A$65:$C$102,3,FALSE),"")</f>
        <v/>
      </c>
      <c r="X431" s="51" t="str">
        <f t="shared" si="12"/>
        <v/>
      </c>
      <c r="Y431" s="51" t="str">
        <f>IF(T431="","",IF(T431&lt;&gt;'Tabelas auxiliares'!$B$236,"FOLHA DE PESSOAL",IF(X431='Tabelas auxiliares'!$A$237,"CUSTEIO",IF(X431='Tabelas auxiliares'!$A$236,"INVESTIMENTO","ERRO - VERIFICAR"))))</f>
        <v/>
      </c>
      <c r="Z431" s="64" t="str">
        <f t="shared" si="13"/>
        <v/>
      </c>
      <c r="AA431" s="44"/>
      <c r="AB431" s="44"/>
      <c r="AC431" s="44"/>
    </row>
    <row r="432" spans="6:29" x14ac:dyDescent="0.25">
      <c r="F432" s="51" t="str">
        <f>IFERROR(VLOOKUP(D432,'Tabelas auxiliares'!$A$3:$B$61,2,FALSE),"")</f>
        <v/>
      </c>
      <c r="G432" s="51" t="str">
        <f>IFERROR(VLOOKUP($B432,'Tabelas auxiliares'!$A$65:$C$102,2,FALSE),"")</f>
        <v/>
      </c>
      <c r="H432" s="51" t="str">
        <f>IFERROR(VLOOKUP($B432,'Tabelas auxiliares'!$A$65:$C$102,3,FALSE),"")</f>
        <v/>
      </c>
      <c r="X432" s="51" t="str">
        <f t="shared" si="12"/>
        <v/>
      </c>
      <c r="Y432" s="51" t="str">
        <f>IF(T432="","",IF(T432&lt;&gt;'Tabelas auxiliares'!$B$236,"FOLHA DE PESSOAL",IF(X432='Tabelas auxiliares'!$A$237,"CUSTEIO",IF(X432='Tabelas auxiliares'!$A$236,"INVESTIMENTO","ERRO - VERIFICAR"))))</f>
        <v/>
      </c>
      <c r="Z432" s="64" t="str">
        <f t="shared" si="13"/>
        <v/>
      </c>
      <c r="AA432" s="44"/>
      <c r="AB432" s="44"/>
      <c r="AC432" s="44"/>
    </row>
    <row r="433" spans="6:29" x14ac:dyDescent="0.25">
      <c r="F433" s="51" t="str">
        <f>IFERROR(VLOOKUP(D433,'Tabelas auxiliares'!$A$3:$B$61,2,FALSE),"")</f>
        <v/>
      </c>
      <c r="G433" s="51" t="str">
        <f>IFERROR(VLOOKUP($B433,'Tabelas auxiliares'!$A$65:$C$102,2,FALSE),"")</f>
        <v/>
      </c>
      <c r="H433" s="51" t="str">
        <f>IFERROR(VLOOKUP($B433,'Tabelas auxiliares'!$A$65:$C$102,3,FALSE),"")</f>
        <v/>
      </c>
      <c r="X433" s="51" t="str">
        <f t="shared" si="12"/>
        <v/>
      </c>
      <c r="Y433" s="51" t="str">
        <f>IF(T433="","",IF(T433&lt;&gt;'Tabelas auxiliares'!$B$236,"FOLHA DE PESSOAL",IF(X433='Tabelas auxiliares'!$A$237,"CUSTEIO",IF(X433='Tabelas auxiliares'!$A$236,"INVESTIMENTO","ERRO - VERIFICAR"))))</f>
        <v/>
      </c>
      <c r="Z433" s="64" t="str">
        <f t="shared" si="13"/>
        <v/>
      </c>
      <c r="AA433" s="44"/>
      <c r="AB433" s="44"/>
      <c r="AC433" s="44"/>
    </row>
    <row r="434" spans="6:29" x14ac:dyDescent="0.25">
      <c r="F434" s="51" t="str">
        <f>IFERROR(VLOOKUP(D434,'Tabelas auxiliares'!$A$3:$B$61,2,FALSE),"")</f>
        <v/>
      </c>
      <c r="G434" s="51" t="str">
        <f>IFERROR(VLOOKUP($B434,'Tabelas auxiliares'!$A$65:$C$102,2,FALSE),"")</f>
        <v/>
      </c>
      <c r="H434" s="51" t="str">
        <f>IFERROR(VLOOKUP($B434,'Tabelas auxiliares'!$A$65:$C$102,3,FALSE),"")</f>
        <v/>
      </c>
      <c r="X434" s="51" t="str">
        <f t="shared" si="12"/>
        <v/>
      </c>
      <c r="Y434" s="51" t="str">
        <f>IF(T434="","",IF(T434&lt;&gt;'Tabelas auxiliares'!$B$236,"FOLHA DE PESSOAL",IF(X434='Tabelas auxiliares'!$A$237,"CUSTEIO",IF(X434='Tabelas auxiliares'!$A$236,"INVESTIMENTO","ERRO - VERIFICAR"))))</f>
        <v/>
      </c>
      <c r="Z434" s="64" t="str">
        <f t="shared" si="13"/>
        <v/>
      </c>
      <c r="AA434" s="44"/>
      <c r="AB434" s="44"/>
      <c r="AC434" s="44"/>
    </row>
    <row r="435" spans="6:29" x14ac:dyDescent="0.25">
      <c r="F435" s="51" t="str">
        <f>IFERROR(VLOOKUP(D435,'Tabelas auxiliares'!$A$3:$B$61,2,FALSE),"")</f>
        <v/>
      </c>
      <c r="G435" s="51" t="str">
        <f>IFERROR(VLOOKUP($B435,'Tabelas auxiliares'!$A$65:$C$102,2,FALSE),"")</f>
        <v/>
      </c>
      <c r="H435" s="51" t="str">
        <f>IFERROR(VLOOKUP($B435,'Tabelas auxiliares'!$A$65:$C$102,3,FALSE),"")</f>
        <v/>
      </c>
      <c r="X435" s="51" t="str">
        <f t="shared" si="12"/>
        <v/>
      </c>
      <c r="Y435" s="51" t="str">
        <f>IF(T435="","",IF(T435&lt;&gt;'Tabelas auxiliares'!$B$236,"FOLHA DE PESSOAL",IF(X435='Tabelas auxiliares'!$A$237,"CUSTEIO",IF(X435='Tabelas auxiliares'!$A$236,"INVESTIMENTO","ERRO - VERIFICAR"))))</f>
        <v/>
      </c>
      <c r="Z435" s="64" t="str">
        <f t="shared" si="13"/>
        <v/>
      </c>
      <c r="AA435" s="44"/>
      <c r="AB435" s="44"/>
      <c r="AC435" s="44"/>
    </row>
    <row r="436" spans="6:29" x14ac:dyDescent="0.25">
      <c r="F436" s="51" t="str">
        <f>IFERROR(VLOOKUP(D436,'Tabelas auxiliares'!$A$3:$B$61,2,FALSE),"")</f>
        <v/>
      </c>
      <c r="G436" s="51" t="str">
        <f>IFERROR(VLOOKUP($B436,'Tabelas auxiliares'!$A$65:$C$102,2,FALSE),"")</f>
        <v/>
      </c>
      <c r="H436" s="51" t="str">
        <f>IFERROR(VLOOKUP($B436,'Tabelas auxiliares'!$A$65:$C$102,3,FALSE),"")</f>
        <v/>
      </c>
      <c r="X436" s="51" t="str">
        <f t="shared" si="12"/>
        <v/>
      </c>
      <c r="Y436" s="51" t="str">
        <f>IF(T436="","",IF(T436&lt;&gt;'Tabelas auxiliares'!$B$236,"FOLHA DE PESSOAL",IF(X436='Tabelas auxiliares'!$A$237,"CUSTEIO",IF(X436='Tabelas auxiliares'!$A$236,"INVESTIMENTO","ERRO - VERIFICAR"))))</f>
        <v/>
      </c>
      <c r="Z436" s="64" t="str">
        <f t="shared" si="13"/>
        <v/>
      </c>
      <c r="AA436" s="44"/>
      <c r="AB436" s="44"/>
      <c r="AC436" s="44"/>
    </row>
    <row r="437" spans="6:29" x14ac:dyDescent="0.25">
      <c r="F437" s="51" t="str">
        <f>IFERROR(VLOOKUP(D437,'Tabelas auxiliares'!$A$3:$B$61,2,FALSE),"")</f>
        <v/>
      </c>
      <c r="G437" s="51" t="str">
        <f>IFERROR(VLOOKUP($B437,'Tabelas auxiliares'!$A$65:$C$102,2,FALSE),"")</f>
        <v/>
      </c>
      <c r="H437" s="51" t="str">
        <f>IFERROR(VLOOKUP($B437,'Tabelas auxiliares'!$A$65:$C$102,3,FALSE),"")</f>
        <v/>
      </c>
      <c r="X437" s="51" t="str">
        <f t="shared" si="12"/>
        <v/>
      </c>
      <c r="Y437" s="51" t="str">
        <f>IF(T437="","",IF(T437&lt;&gt;'Tabelas auxiliares'!$B$236,"FOLHA DE PESSOAL",IF(X437='Tabelas auxiliares'!$A$237,"CUSTEIO",IF(X437='Tabelas auxiliares'!$A$236,"INVESTIMENTO","ERRO - VERIFICAR"))))</f>
        <v/>
      </c>
      <c r="Z437" s="64" t="str">
        <f t="shared" si="13"/>
        <v/>
      </c>
      <c r="AA437" s="44"/>
      <c r="AB437" s="44"/>
      <c r="AC437" s="44"/>
    </row>
    <row r="438" spans="6:29" x14ac:dyDescent="0.25">
      <c r="F438" s="51" t="str">
        <f>IFERROR(VLOOKUP(D438,'Tabelas auxiliares'!$A$3:$B$61,2,FALSE),"")</f>
        <v/>
      </c>
      <c r="G438" s="51" t="str">
        <f>IFERROR(VLOOKUP($B438,'Tabelas auxiliares'!$A$65:$C$102,2,FALSE),"")</f>
        <v/>
      </c>
      <c r="H438" s="51" t="str">
        <f>IFERROR(VLOOKUP($B438,'Tabelas auxiliares'!$A$65:$C$102,3,FALSE),"")</f>
        <v/>
      </c>
      <c r="X438" s="51" t="str">
        <f t="shared" si="12"/>
        <v/>
      </c>
      <c r="Y438" s="51" t="str">
        <f>IF(T438="","",IF(T438&lt;&gt;'Tabelas auxiliares'!$B$236,"FOLHA DE PESSOAL",IF(X438='Tabelas auxiliares'!$A$237,"CUSTEIO",IF(X438='Tabelas auxiliares'!$A$236,"INVESTIMENTO","ERRO - VERIFICAR"))))</f>
        <v/>
      </c>
      <c r="Z438" s="64" t="str">
        <f t="shared" si="13"/>
        <v/>
      </c>
      <c r="AA438" s="44"/>
      <c r="AB438" s="44"/>
      <c r="AC438" s="44"/>
    </row>
    <row r="439" spans="6:29" x14ac:dyDescent="0.25">
      <c r="F439" s="51" t="str">
        <f>IFERROR(VLOOKUP(D439,'Tabelas auxiliares'!$A$3:$B$61,2,FALSE),"")</f>
        <v/>
      </c>
      <c r="G439" s="51" t="str">
        <f>IFERROR(VLOOKUP($B439,'Tabelas auxiliares'!$A$65:$C$102,2,FALSE),"")</f>
        <v/>
      </c>
      <c r="H439" s="51" t="str">
        <f>IFERROR(VLOOKUP($B439,'Tabelas auxiliares'!$A$65:$C$102,3,FALSE),"")</f>
        <v/>
      </c>
      <c r="X439" s="51" t="str">
        <f t="shared" si="12"/>
        <v/>
      </c>
      <c r="Y439" s="51" t="str">
        <f>IF(T439="","",IF(T439&lt;&gt;'Tabelas auxiliares'!$B$236,"FOLHA DE PESSOAL",IF(X439='Tabelas auxiliares'!$A$237,"CUSTEIO",IF(X439='Tabelas auxiliares'!$A$236,"INVESTIMENTO","ERRO - VERIFICAR"))))</f>
        <v/>
      </c>
      <c r="Z439" s="64" t="str">
        <f t="shared" si="13"/>
        <v/>
      </c>
      <c r="AA439" s="44"/>
      <c r="AB439" s="44"/>
      <c r="AC439" s="44"/>
    </row>
    <row r="440" spans="6:29" x14ac:dyDescent="0.25">
      <c r="F440" s="51" t="str">
        <f>IFERROR(VLOOKUP(D440,'Tabelas auxiliares'!$A$3:$B$61,2,FALSE),"")</f>
        <v/>
      </c>
      <c r="G440" s="51" t="str">
        <f>IFERROR(VLOOKUP($B440,'Tabelas auxiliares'!$A$65:$C$102,2,FALSE),"")</f>
        <v/>
      </c>
      <c r="H440" s="51" t="str">
        <f>IFERROR(VLOOKUP($B440,'Tabelas auxiliares'!$A$65:$C$102,3,FALSE),"")</f>
        <v/>
      </c>
      <c r="X440" s="51" t="str">
        <f t="shared" si="12"/>
        <v/>
      </c>
      <c r="Y440" s="51" t="str">
        <f>IF(T440="","",IF(T440&lt;&gt;'Tabelas auxiliares'!$B$236,"FOLHA DE PESSOAL",IF(X440='Tabelas auxiliares'!$A$237,"CUSTEIO",IF(X440='Tabelas auxiliares'!$A$236,"INVESTIMENTO","ERRO - VERIFICAR"))))</f>
        <v/>
      </c>
      <c r="Z440" s="64" t="str">
        <f t="shared" si="13"/>
        <v/>
      </c>
      <c r="AA440" s="44"/>
      <c r="AB440" s="44"/>
      <c r="AC440" s="44"/>
    </row>
    <row r="441" spans="6:29" x14ac:dyDescent="0.25">
      <c r="F441" s="51" t="str">
        <f>IFERROR(VLOOKUP(D441,'Tabelas auxiliares'!$A$3:$B$61,2,FALSE),"")</f>
        <v/>
      </c>
      <c r="G441" s="51" t="str">
        <f>IFERROR(VLOOKUP($B441,'Tabelas auxiliares'!$A$65:$C$102,2,FALSE),"")</f>
        <v/>
      </c>
      <c r="H441" s="51" t="str">
        <f>IFERROR(VLOOKUP($B441,'Tabelas auxiliares'!$A$65:$C$102,3,FALSE),"")</f>
        <v/>
      </c>
      <c r="X441" s="51" t="str">
        <f t="shared" si="12"/>
        <v/>
      </c>
      <c r="Y441" s="51" t="str">
        <f>IF(T441="","",IF(T441&lt;&gt;'Tabelas auxiliares'!$B$236,"FOLHA DE PESSOAL",IF(X441='Tabelas auxiliares'!$A$237,"CUSTEIO",IF(X441='Tabelas auxiliares'!$A$236,"INVESTIMENTO","ERRO - VERIFICAR"))))</f>
        <v/>
      </c>
      <c r="Z441" s="64" t="str">
        <f t="shared" si="13"/>
        <v/>
      </c>
      <c r="AA441" s="44"/>
      <c r="AB441" s="44"/>
      <c r="AC441" s="44"/>
    </row>
    <row r="442" spans="6:29" x14ac:dyDescent="0.25">
      <c r="F442" s="51" t="str">
        <f>IFERROR(VLOOKUP(D442,'Tabelas auxiliares'!$A$3:$B$61,2,FALSE),"")</f>
        <v/>
      </c>
      <c r="G442" s="51" t="str">
        <f>IFERROR(VLOOKUP($B442,'Tabelas auxiliares'!$A$65:$C$102,2,FALSE),"")</f>
        <v/>
      </c>
      <c r="H442" s="51" t="str">
        <f>IFERROR(VLOOKUP($B442,'Tabelas auxiliares'!$A$65:$C$102,3,FALSE),"")</f>
        <v/>
      </c>
      <c r="X442" s="51" t="str">
        <f t="shared" si="12"/>
        <v/>
      </c>
      <c r="Y442" s="51" t="str">
        <f>IF(T442="","",IF(T442&lt;&gt;'Tabelas auxiliares'!$B$236,"FOLHA DE PESSOAL",IF(X442='Tabelas auxiliares'!$A$237,"CUSTEIO",IF(X442='Tabelas auxiliares'!$A$236,"INVESTIMENTO","ERRO - VERIFICAR"))))</f>
        <v/>
      </c>
      <c r="Z442" s="64" t="str">
        <f t="shared" si="13"/>
        <v/>
      </c>
      <c r="AA442" s="44"/>
      <c r="AB442" s="44"/>
      <c r="AC442" s="44"/>
    </row>
    <row r="443" spans="6:29" x14ac:dyDescent="0.25">
      <c r="F443" s="51" t="str">
        <f>IFERROR(VLOOKUP(D443,'Tabelas auxiliares'!$A$3:$B$61,2,FALSE),"")</f>
        <v/>
      </c>
      <c r="G443" s="51" t="str">
        <f>IFERROR(VLOOKUP($B443,'Tabelas auxiliares'!$A$65:$C$102,2,FALSE),"")</f>
        <v/>
      </c>
      <c r="H443" s="51" t="str">
        <f>IFERROR(VLOOKUP($B443,'Tabelas auxiliares'!$A$65:$C$102,3,FALSE),"")</f>
        <v/>
      </c>
      <c r="X443" s="51" t="str">
        <f t="shared" si="12"/>
        <v/>
      </c>
      <c r="Y443" s="51" t="str">
        <f>IF(T443="","",IF(T443&lt;&gt;'Tabelas auxiliares'!$B$236,"FOLHA DE PESSOAL",IF(X443='Tabelas auxiliares'!$A$237,"CUSTEIO",IF(X443='Tabelas auxiliares'!$A$236,"INVESTIMENTO","ERRO - VERIFICAR"))))</f>
        <v/>
      </c>
      <c r="Z443" s="64" t="str">
        <f t="shared" si="13"/>
        <v/>
      </c>
      <c r="AA443" s="44"/>
      <c r="AB443" s="44"/>
      <c r="AC443" s="44"/>
    </row>
    <row r="444" spans="6:29" x14ac:dyDescent="0.25">
      <c r="F444" s="51" t="str">
        <f>IFERROR(VLOOKUP(D444,'Tabelas auxiliares'!$A$3:$B$61,2,FALSE),"")</f>
        <v/>
      </c>
      <c r="G444" s="51" t="str">
        <f>IFERROR(VLOOKUP($B444,'Tabelas auxiliares'!$A$65:$C$102,2,FALSE),"")</f>
        <v/>
      </c>
      <c r="H444" s="51" t="str">
        <f>IFERROR(VLOOKUP($B444,'Tabelas auxiliares'!$A$65:$C$102,3,FALSE),"")</f>
        <v/>
      </c>
      <c r="X444" s="51" t="str">
        <f t="shared" si="12"/>
        <v/>
      </c>
      <c r="Y444" s="51" t="str">
        <f>IF(T444="","",IF(T444&lt;&gt;'Tabelas auxiliares'!$B$236,"FOLHA DE PESSOAL",IF(X444='Tabelas auxiliares'!$A$237,"CUSTEIO",IF(X444='Tabelas auxiliares'!$A$236,"INVESTIMENTO","ERRO - VERIFICAR"))))</f>
        <v/>
      </c>
      <c r="Z444" s="64" t="str">
        <f t="shared" si="13"/>
        <v/>
      </c>
      <c r="AA444" s="44"/>
      <c r="AB444" s="44"/>
      <c r="AC444" s="44"/>
    </row>
    <row r="445" spans="6:29" x14ac:dyDescent="0.25">
      <c r="F445" s="51" t="str">
        <f>IFERROR(VLOOKUP(D445,'Tabelas auxiliares'!$A$3:$B$61,2,FALSE),"")</f>
        <v/>
      </c>
      <c r="G445" s="51" t="str">
        <f>IFERROR(VLOOKUP($B445,'Tabelas auxiliares'!$A$65:$C$102,2,FALSE),"")</f>
        <v/>
      </c>
      <c r="H445" s="51" t="str">
        <f>IFERROR(VLOOKUP($B445,'Tabelas auxiliares'!$A$65:$C$102,3,FALSE),"")</f>
        <v/>
      </c>
      <c r="X445" s="51" t="str">
        <f t="shared" si="12"/>
        <v/>
      </c>
      <c r="Y445" s="51" t="str">
        <f>IF(T445="","",IF(T445&lt;&gt;'Tabelas auxiliares'!$B$236,"FOLHA DE PESSOAL",IF(X445='Tabelas auxiliares'!$A$237,"CUSTEIO",IF(X445='Tabelas auxiliares'!$A$236,"INVESTIMENTO","ERRO - VERIFICAR"))))</f>
        <v/>
      </c>
      <c r="Z445" s="64" t="str">
        <f t="shared" si="13"/>
        <v/>
      </c>
      <c r="AA445" s="44"/>
      <c r="AB445" s="44"/>
      <c r="AC445" s="44"/>
    </row>
    <row r="446" spans="6:29" x14ac:dyDescent="0.25">
      <c r="F446" s="51" t="str">
        <f>IFERROR(VLOOKUP(D446,'Tabelas auxiliares'!$A$3:$B$61,2,FALSE),"")</f>
        <v/>
      </c>
      <c r="G446" s="51" t="str">
        <f>IFERROR(VLOOKUP($B446,'Tabelas auxiliares'!$A$65:$C$102,2,FALSE),"")</f>
        <v/>
      </c>
      <c r="H446" s="51" t="str">
        <f>IFERROR(VLOOKUP($B446,'Tabelas auxiliares'!$A$65:$C$102,3,FALSE),"")</f>
        <v/>
      </c>
      <c r="X446" s="51" t="str">
        <f t="shared" si="12"/>
        <v/>
      </c>
      <c r="Y446" s="51" t="str">
        <f>IF(T446="","",IF(T446&lt;&gt;'Tabelas auxiliares'!$B$236,"FOLHA DE PESSOAL",IF(X446='Tabelas auxiliares'!$A$237,"CUSTEIO",IF(X446='Tabelas auxiliares'!$A$236,"INVESTIMENTO","ERRO - VERIFICAR"))))</f>
        <v/>
      </c>
      <c r="Z446" s="64" t="str">
        <f t="shared" si="13"/>
        <v/>
      </c>
      <c r="AA446" s="44"/>
      <c r="AB446" s="44"/>
      <c r="AC446" s="44"/>
    </row>
    <row r="447" spans="6:29" x14ac:dyDescent="0.25">
      <c r="F447" s="51" t="str">
        <f>IFERROR(VLOOKUP(D447,'Tabelas auxiliares'!$A$3:$B$61,2,FALSE),"")</f>
        <v/>
      </c>
      <c r="G447" s="51" t="str">
        <f>IFERROR(VLOOKUP($B447,'Tabelas auxiliares'!$A$65:$C$102,2,FALSE),"")</f>
        <v/>
      </c>
      <c r="H447" s="51" t="str">
        <f>IFERROR(VLOOKUP($B447,'Tabelas auxiliares'!$A$65:$C$102,3,FALSE),"")</f>
        <v/>
      </c>
      <c r="X447" s="51" t="str">
        <f t="shared" si="12"/>
        <v/>
      </c>
      <c r="Y447" s="51" t="str">
        <f>IF(T447="","",IF(T447&lt;&gt;'Tabelas auxiliares'!$B$236,"FOLHA DE PESSOAL",IF(X447='Tabelas auxiliares'!$A$237,"CUSTEIO",IF(X447='Tabelas auxiliares'!$A$236,"INVESTIMENTO","ERRO - VERIFICAR"))))</f>
        <v/>
      </c>
      <c r="Z447" s="64" t="str">
        <f t="shared" si="13"/>
        <v/>
      </c>
      <c r="AA447" s="44"/>
      <c r="AB447" s="44"/>
      <c r="AC447" s="44"/>
    </row>
    <row r="448" spans="6:29" x14ac:dyDescent="0.25">
      <c r="F448" s="51" t="str">
        <f>IFERROR(VLOOKUP(D448,'Tabelas auxiliares'!$A$3:$B$61,2,FALSE),"")</f>
        <v/>
      </c>
      <c r="G448" s="51" t="str">
        <f>IFERROR(VLOOKUP($B448,'Tabelas auxiliares'!$A$65:$C$102,2,FALSE),"")</f>
        <v/>
      </c>
      <c r="H448" s="51" t="str">
        <f>IFERROR(VLOOKUP($B448,'Tabelas auxiliares'!$A$65:$C$102,3,FALSE),"")</f>
        <v/>
      </c>
      <c r="X448" s="51" t="str">
        <f t="shared" si="12"/>
        <v/>
      </c>
      <c r="Y448" s="51" t="str">
        <f>IF(T448="","",IF(T448&lt;&gt;'Tabelas auxiliares'!$B$236,"FOLHA DE PESSOAL",IF(X448='Tabelas auxiliares'!$A$237,"CUSTEIO",IF(X448='Tabelas auxiliares'!$A$236,"INVESTIMENTO","ERRO - VERIFICAR"))))</f>
        <v/>
      </c>
      <c r="Z448" s="64" t="str">
        <f t="shared" si="13"/>
        <v/>
      </c>
      <c r="AA448" s="44"/>
      <c r="AB448" s="44"/>
      <c r="AC448" s="44"/>
    </row>
    <row r="449" spans="6:29" x14ac:dyDescent="0.25">
      <c r="F449" s="51" t="str">
        <f>IFERROR(VLOOKUP(D449,'Tabelas auxiliares'!$A$3:$B$61,2,FALSE),"")</f>
        <v/>
      </c>
      <c r="G449" s="51" t="str">
        <f>IFERROR(VLOOKUP($B449,'Tabelas auxiliares'!$A$65:$C$102,2,FALSE),"")</f>
        <v/>
      </c>
      <c r="H449" s="51" t="str">
        <f>IFERROR(VLOOKUP($B449,'Tabelas auxiliares'!$A$65:$C$102,3,FALSE),"")</f>
        <v/>
      </c>
      <c r="X449" s="51" t="str">
        <f t="shared" si="12"/>
        <v/>
      </c>
      <c r="Y449" s="51" t="str">
        <f>IF(T449="","",IF(T449&lt;&gt;'Tabelas auxiliares'!$B$236,"FOLHA DE PESSOAL",IF(X449='Tabelas auxiliares'!$A$237,"CUSTEIO",IF(X449='Tabelas auxiliares'!$A$236,"INVESTIMENTO","ERRO - VERIFICAR"))))</f>
        <v/>
      </c>
      <c r="Z449" s="64" t="str">
        <f t="shared" si="13"/>
        <v/>
      </c>
      <c r="AA449" s="44"/>
      <c r="AB449" s="44"/>
      <c r="AC449" s="44"/>
    </row>
    <row r="450" spans="6:29" x14ac:dyDescent="0.25">
      <c r="F450" s="51" t="str">
        <f>IFERROR(VLOOKUP(D450,'Tabelas auxiliares'!$A$3:$B$61,2,FALSE),"")</f>
        <v/>
      </c>
      <c r="G450" s="51" t="str">
        <f>IFERROR(VLOOKUP($B450,'Tabelas auxiliares'!$A$65:$C$102,2,FALSE),"")</f>
        <v/>
      </c>
      <c r="H450" s="51" t="str">
        <f>IFERROR(VLOOKUP($B450,'Tabelas auxiliares'!$A$65:$C$102,3,FALSE),"")</f>
        <v/>
      </c>
      <c r="X450" s="51" t="str">
        <f t="shared" si="12"/>
        <v/>
      </c>
      <c r="Y450" s="51" t="str">
        <f>IF(T450="","",IF(T450&lt;&gt;'Tabelas auxiliares'!$B$236,"FOLHA DE PESSOAL",IF(X450='Tabelas auxiliares'!$A$237,"CUSTEIO",IF(X450='Tabelas auxiliares'!$A$236,"INVESTIMENTO","ERRO - VERIFICAR"))))</f>
        <v/>
      </c>
      <c r="Z450" s="64" t="str">
        <f t="shared" si="13"/>
        <v/>
      </c>
      <c r="AA450" s="44"/>
      <c r="AB450" s="44"/>
      <c r="AC450" s="44"/>
    </row>
    <row r="451" spans="6:29" x14ac:dyDescent="0.25">
      <c r="F451" s="51" t="str">
        <f>IFERROR(VLOOKUP(D451,'Tabelas auxiliares'!$A$3:$B$61,2,FALSE),"")</f>
        <v/>
      </c>
      <c r="G451" s="51" t="str">
        <f>IFERROR(VLOOKUP($B451,'Tabelas auxiliares'!$A$65:$C$102,2,FALSE),"")</f>
        <v/>
      </c>
      <c r="H451" s="51" t="str">
        <f>IFERROR(VLOOKUP($B451,'Tabelas auxiliares'!$A$65:$C$102,3,FALSE),"")</f>
        <v/>
      </c>
      <c r="X451" s="51" t="str">
        <f t="shared" si="12"/>
        <v/>
      </c>
      <c r="Y451" s="51" t="str">
        <f>IF(T451="","",IF(T451&lt;&gt;'Tabelas auxiliares'!$B$236,"FOLHA DE PESSOAL",IF(X451='Tabelas auxiliares'!$A$237,"CUSTEIO",IF(X451='Tabelas auxiliares'!$A$236,"INVESTIMENTO","ERRO - VERIFICAR"))))</f>
        <v/>
      </c>
      <c r="Z451" s="64" t="str">
        <f t="shared" si="13"/>
        <v/>
      </c>
      <c r="AA451" s="44"/>
      <c r="AB451" s="44"/>
      <c r="AC451" s="44"/>
    </row>
    <row r="452" spans="6:29" x14ac:dyDescent="0.25">
      <c r="F452" s="51" t="str">
        <f>IFERROR(VLOOKUP(D452,'Tabelas auxiliares'!$A$3:$B$61,2,FALSE),"")</f>
        <v/>
      </c>
      <c r="G452" s="51" t="str">
        <f>IFERROR(VLOOKUP($B452,'Tabelas auxiliares'!$A$65:$C$102,2,FALSE),"")</f>
        <v/>
      </c>
      <c r="H452" s="51" t="str">
        <f>IFERROR(VLOOKUP($B452,'Tabelas auxiliares'!$A$65:$C$102,3,FALSE),"")</f>
        <v/>
      </c>
      <c r="X452" s="51" t="str">
        <f t="shared" ref="X452:X515" si="14">LEFT(V452,1)</f>
        <v/>
      </c>
      <c r="Y452" s="51" t="str">
        <f>IF(T452="","",IF(T452&lt;&gt;'Tabelas auxiliares'!$B$236,"FOLHA DE PESSOAL",IF(X452='Tabelas auxiliares'!$A$237,"CUSTEIO",IF(X452='Tabelas auxiliares'!$A$236,"INVESTIMENTO","ERRO - VERIFICAR"))))</f>
        <v/>
      </c>
      <c r="Z452" s="64" t="str">
        <f t="shared" si="13"/>
        <v/>
      </c>
      <c r="AA452" s="44"/>
      <c r="AB452" s="44"/>
      <c r="AC452" s="44"/>
    </row>
    <row r="453" spans="6:29" x14ac:dyDescent="0.25">
      <c r="F453" s="51" t="str">
        <f>IFERROR(VLOOKUP(D453,'Tabelas auxiliares'!$A$3:$B$61,2,FALSE),"")</f>
        <v/>
      </c>
      <c r="G453" s="51" t="str">
        <f>IFERROR(VLOOKUP($B453,'Tabelas auxiliares'!$A$65:$C$102,2,FALSE),"")</f>
        <v/>
      </c>
      <c r="H453" s="51" t="str">
        <f>IFERROR(VLOOKUP($B453,'Tabelas auxiliares'!$A$65:$C$102,3,FALSE),"")</f>
        <v/>
      </c>
      <c r="X453" s="51" t="str">
        <f t="shared" si="14"/>
        <v/>
      </c>
      <c r="Y453" s="51" t="str">
        <f>IF(T453="","",IF(T453&lt;&gt;'Tabelas auxiliares'!$B$236,"FOLHA DE PESSOAL",IF(X453='Tabelas auxiliares'!$A$237,"CUSTEIO",IF(X453='Tabelas auxiliares'!$A$236,"INVESTIMENTO","ERRO - VERIFICAR"))))</f>
        <v/>
      </c>
      <c r="Z453" s="64" t="str">
        <f t="shared" ref="Z453:Z516" si="15">IF(AA453+AB453+AC453&lt;&gt;0,AA453+AB453+AC453,"")</f>
        <v/>
      </c>
      <c r="AA453" s="44"/>
      <c r="AB453" s="44"/>
      <c r="AC453" s="44"/>
    </row>
    <row r="454" spans="6:29" x14ac:dyDescent="0.25">
      <c r="F454" s="51" t="str">
        <f>IFERROR(VLOOKUP(D454,'Tabelas auxiliares'!$A$3:$B$61,2,FALSE),"")</f>
        <v/>
      </c>
      <c r="G454" s="51" t="str">
        <f>IFERROR(VLOOKUP($B454,'Tabelas auxiliares'!$A$65:$C$102,2,FALSE),"")</f>
        <v/>
      </c>
      <c r="H454" s="51" t="str">
        <f>IFERROR(VLOOKUP($B454,'Tabelas auxiliares'!$A$65:$C$102,3,FALSE),"")</f>
        <v/>
      </c>
      <c r="X454" s="51" t="str">
        <f t="shared" si="14"/>
        <v/>
      </c>
      <c r="Y454" s="51" t="str">
        <f>IF(T454="","",IF(T454&lt;&gt;'Tabelas auxiliares'!$B$236,"FOLHA DE PESSOAL",IF(X454='Tabelas auxiliares'!$A$237,"CUSTEIO",IF(X454='Tabelas auxiliares'!$A$236,"INVESTIMENTO","ERRO - VERIFICAR"))))</f>
        <v/>
      </c>
      <c r="Z454" s="64" t="str">
        <f t="shared" si="15"/>
        <v/>
      </c>
      <c r="AA454" s="44"/>
      <c r="AB454" s="44"/>
      <c r="AC454" s="44"/>
    </row>
    <row r="455" spans="6:29" x14ac:dyDescent="0.25">
      <c r="F455" s="51" t="str">
        <f>IFERROR(VLOOKUP(D455,'Tabelas auxiliares'!$A$3:$B$61,2,FALSE),"")</f>
        <v/>
      </c>
      <c r="G455" s="51" t="str">
        <f>IFERROR(VLOOKUP($B455,'Tabelas auxiliares'!$A$65:$C$102,2,FALSE),"")</f>
        <v/>
      </c>
      <c r="H455" s="51" t="str">
        <f>IFERROR(VLOOKUP($B455,'Tabelas auxiliares'!$A$65:$C$102,3,FALSE),"")</f>
        <v/>
      </c>
      <c r="X455" s="51" t="str">
        <f t="shared" si="14"/>
        <v/>
      </c>
      <c r="Y455" s="51" t="str">
        <f>IF(T455="","",IF(T455&lt;&gt;'Tabelas auxiliares'!$B$236,"FOLHA DE PESSOAL",IF(X455='Tabelas auxiliares'!$A$237,"CUSTEIO",IF(X455='Tabelas auxiliares'!$A$236,"INVESTIMENTO","ERRO - VERIFICAR"))))</f>
        <v/>
      </c>
      <c r="Z455" s="64" t="str">
        <f t="shared" si="15"/>
        <v/>
      </c>
      <c r="AA455" s="44"/>
      <c r="AB455" s="44"/>
      <c r="AC455" s="44"/>
    </row>
    <row r="456" spans="6:29" x14ac:dyDescent="0.25">
      <c r="F456" s="51" t="str">
        <f>IFERROR(VLOOKUP(D456,'Tabelas auxiliares'!$A$3:$B$61,2,FALSE),"")</f>
        <v/>
      </c>
      <c r="G456" s="51" t="str">
        <f>IFERROR(VLOOKUP($B456,'Tabelas auxiliares'!$A$65:$C$102,2,FALSE),"")</f>
        <v/>
      </c>
      <c r="H456" s="51" t="str">
        <f>IFERROR(VLOOKUP($B456,'Tabelas auxiliares'!$A$65:$C$102,3,FALSE),"")</f>
        <v/>
      </c>
      <c r="X456" s="51" t="str">
        <f t="shared" si="14"/>
        <v/>
      </c>
      <c r="Y456" s="51" t="str">
        <f>IF(T456="","",IF(T456&lt;&gt;'Tabelas auxiliares'!$B$236,"FOLHA DE PESSOAL",IF(X456='Tabelas auxiliares'!$A$237,"CUSTEIO",IF(X456='Tabelas auxiliares'!$A$236,"INVESTIMENTO","ERRO - VERIFICAR"))))</f>
        <v/>
      </c>
      <c r="Z456" s="64" t="str">
        <f t="shared" si="15"/>
        <v/>
      </c>
      <c r="AA456" s="44"/>
      <c r="AB456" s="44"/>
      <c r="AC456" s="44"/>
    </row>
    <row r="457" spans="6:29" x14ac:dyDescent="0.25">
      <c r="F457" s="51" t="str">
        <f>IFERROR(VLOOKUP(D457,'Tabelas auxiliares'!$A$3:$B$61,2,FALSE),"")</f>
        <v/>
      </c>
      <c r="G457" s="51" t="str">
        <f>IFERROR(VLOOKUP($B457,'Tabelas auxiliares'!$A$65:$C$102,2,FALSE),"")</f>
        <v/>
      </c>
      <c r="H457" s="51" t="str">
        <f>IFERROR(VLOOKUP($B457,'Tabelas auxiliares'!$A$65:$C$102,3,FALSE),"")</f>
        <v/>
      </c>
      <c r="X457" s="51" t="str">
        <f t="shared" si="14"/>
        <v/>
      </c>
      <c r="Y457" s="51" t="str">
        <f>IF(T457="","",IF(T457&lt;&gt;'Tabelas auxiliares'!$B$236,"FOLHA DE PESSOAL",IF(X457='Tabelas auxiliares'!$A$237,"CUSTEIO",IF(X457='Tabelas auxiliares'!$A$236,"INVESTIMENTO","ERRO - VERIFICAR"))))</f>
        <v/>
      </c>
      <c r="Z457" s="64" t="str">
        <f t="shared" si="15"/>
        <v/>
      </c>
      <c r="AA457" s="44"/>
      <c r="AB457" s="44"/>
      <c r="AC457" s="44"/>
    </row>
    <row r="458" spans="6:29" x14ac:dyDescent="0.25">
      <c r="F458" s="51" t="str">
        <f>IFERROR(VLOOKUP(D458,'Tabelas auxiliares'!$A$3:$B$61,2,FALSE),"")</f>
        <v/>
      </c>
      <c r="G458" s="51" t="str">
        <f>IFERROR(VLOOKUP($B458,'Tabelas auxiliares'!$A$65:$C$102,2,FALSE),"")</f>
        <v/>
      </c>
      <c r="H458" s="51" t="str">
        <f>IFERROR(VLOOKUP($B458,'Tabelas auxiliares'!$A$65:$C$102,3,FALSE),"")</f>
        <v/>
      </c>
      <c r="X458" s="51" t="str">
        <f t="shared" si="14"/>
        <v/>
      </c>
      <c r="Y458" s="51" t="str">
        <f>IF(T458="","",IF(T458&lt;&gt;'Tabelas auxiliares'!$B$236,"FOLHA DE PESSOAL",IF(X458='Tabelas auxiliares'!$A$237,"CUSTEIO",IF(X458='Tabelas auxiliares'!$A$236,"INVESTIMENTO","ERRO - VERIFICAR"))))</f>
        <v/>
      </c>
      <c r="Z458" s="64" t="str">
        <f t="shared" si="15"/>
        <v/>
      </c>
      <c r="AA458" s="44"/>
      <c r="AB458" s="44"/>
      <c r="AC458" s="44"/>
    </row>
    <row r="459" spans="6:29" x14ac:dyDescent="0.25">
      <c r="F459" s="51" t="str">
        <f>IFERROR(VLOOKUP(D459,'Tabelas auxiliares'!$A$3:$B$61,2,FALSE),"")</f>
        <v/>
      </c>
      <c r="G459" s="51" t="str">
        <f>IFERROR(VLOOKUP($B459,'Tabelas auxiliares'!$A$65:$C$102,2,FALSE),"")</f>
        <v/>
      </c>
      <c r="H459" s="51" t="str">
        <f>IFERROR(VLOOKUP($B459,'Tabelas auxiliares'!$A$65:$C$102,3,FALSE),"")</f>
        <v/>
      </c>
      <c r="X459" s="51" t="str">
        <f t="shared" si="14"/>
        <v/>
      </c>
      <c r="Y459" s="51" t="str">
        <f>IF(T459="","",IF(T459&lt;&gt;'Tabelas auxiliares'!$B$236,"FOLHA DE PESSOAL",IF(X459='Tabelas auxiliares'!$A$237,"CUSTEIO",IF(X459='Tabelas auxiliares'!$A$236,"INVESTIMENTO","ERRO - VERIFICAR"))))</f>
        <v/>
      </c>
      <c r="Z459" s="64" t="str">
        <f t="shared" si="15"/>
        <v/>
      </c>
      <c r="AA459" s="44"/>
      <c r="AB459" s="44"/>
      <c r="AC459" s="44"/>
    </row>
    <row r="460" spans="6:29" x14ac:dyDescent="0.25">
      <c r="F460" s="51" t="str">
        <f>IFERROR(VLOOKUP(D460,'Tabelas auxiliares'!$A$3:$B$61,2,FALSE),"")</f>
        <v/>
      </c>
      <c r="G460" s="51" t="str">
        <f>IFERROR(VLOOKUP($B460,'Tabelas auxiliares'!$A$65:$C$102,2,FALSE),"")</f>
        <v/>
      </c>
      <c r="H460" s="51" t="str">
        <f>IFERROR(VLOOKUP($B460,'Tabelas auxiliares'!$A$65:$C$102,3,FALSE),"")</f>
        <v/>
      </c>
      <c r="X460" s="51" t="str">
        <f t="shared" si="14"/>
        <v/>
      </c>
      <c r="Y460" s="51" t="str">
        <f>IF(T460="","",IF(T460&lt;&gt;'Tabelas auxiliares'!$B$236,"FOLHA DE PESSOAL",IF(X460='Tabelas auxiliares'!$A$237,"CUSTEIO",IF(X460='Tabelas auxiliares'!$A$236,"INVESTIMENTO","ERRO - VERIFICAR"))))</f>
        <v/>
      </c>
      <c r="Z460" s="64" t="str">
        <f t="shared" si="15"/>
        <v/>
      </c>
      <c r="AA460" s="44"/>
      <c r="AB460" s="44"/>
      <c r="AC460" s="44"/>
    </row>
    <row r="461" spans="6:29" x14ac:dyDescent="0.25">
      <c r="F461" s="51" t="str">
        <f>IFERROR(VLOOKUP(D461,'Tabelas auxiliares'!$A$3:$B$61,2,FALSE),"")</f>
        <v/>
      </c>
      <c r="G461" s="51" t="str">
        <f>IFERROR(VLOOKUP($B461,'Tabelas auxiliares'!$A$65:$C$102,2,FALSE),"")</f>
        <v/>
      </c>
      <c r="H461" s="51" t="str">
        <f>IFERROR(VLOOKUP($B461,'Tabelas auxiliares'!$A$65:$C$102,3,FALSE),"")</f>
        <v/>
      </c>
      <c r="X461" s="51" t="str">
        <f t="shared" si="14"/>
        <v/>
      </c>
      <c r="Y461" s="51" t="str">
        <f>IF(T461="","",IF(T461&lt;&gt;'Tabelas auxiliares'!$B$236,"FOLHA DE PESSOAL",IF(X461='Tabelas auxiliares'!$A$237,"CUSTEIO",IF(X461='Tabelas auxiliares'!$A$236,"INVESTIMENTO","ERRO - VERIFICAR"))))</f>
        <v/>
      </c>
      <c r="Z461" s="64" t="str">
        <f t="shared" si="15"/>
        <v/>
      </c>
      <c r="AA461" s="44"/>
      <c r="AB461" s="44"/>
      <c r="AC461" s="44"/>
    </row>
    <row r="462" spans="6:29" x14ac:dyDescent="0.25">
      <c r="F462" s="51" t="str">
        <f>IFERROR(VLOOKUP(D462,'Tabelas auxiliares'!$A$3:$B$61,2,FALSE),"")</f>
        <v/>
      </c>
      <c r="G462" s="51" t="str">
        <f>IFERROR(VLOOKUP($B462,'Tabelas auxiliares'!$A$65:$C$102,2,FALSE),"")</f>
        <v/>
      </c>
      <c r="H462" s="51" t="str">
        <f>IFERROR(VLOOKUP($B462,'Tabelas auxiliares'!$A$65:$C$102,3,FALSE),"")</f>
        <v/>
      </c>
      <c r="X462" s="51" t="str">
        <f t="shared" si="14"/>
        <v/>
      </c>
      <c r="Y462" s="51" t="str">
        <f>IF(T462="","",IF(T462&lt;&gt;'Tabelas auxiliares'!$B$236,"FOLHA DE PESSOAL",IF(X462='Tabelas auxiliares'!$A$237,"CUSTEIO",IF(X462='Tabelas auxiliares'!$A$236,"INVESTIMENTO","ERRO - VERIFICAR"))))</f>
        <v/>
      </c>
      <c r="Z462" s="64" t="str">
        <f t="shared" si="15"/>
        <v/>
      </c>
      <c r="AA462" s="44"/>
      <c r="AB462" s="44"/>
      <c r="AC462" s="44"/>
    </row>
    <row r="463" spans="6:29" x14ac:dyDescent="0.25">
      <c r="F463" s="51" t="str">
        <f>IFERROR(VLOOKUP(D463,'Tabelas auxiliares'!$A$3:$B$61,2,FALSE),"")</f>
        <v/>
      </c>
      <c r="G463" s="51" t="str">
        <f>IFERROR(VLOOKUP($B463,'Tabelas auxiliares'!$A$65:$C$102,2,FALSE),"")</f>
        <v/>
      </c>
      <c r="H463" s="51" t="str">
        <f>IFERROR(VLOOKUP($B463,'Tabelas auxiliares'!$A$65:$C$102,3,FALSE),"")</f>
        <v/>
      </c>
      <c r="X463" s="51" t="str">
        <f t="shared" si="14"/>
        <v/>
      </c>
      <c r="Y463" s="51" t="str">
        <f>IF(T463="","",IF(T463&lt;&gt;'Tabelas auxiliares'!$B$236,"FOLHA DE PESSOAL",IF(X463='Tabelas auxiliares'!$A$237,"CUSTEIO",IF(X463='Tabelas auxiliares'!$A$236,"INVESTIMENTO","ERRO - VERIFICAR"))))</f>
        <v/>
      </c>
      <c r="Z463" s="64" t="str">
        <f t="shared" si="15"/>
        <v/>
      </c>
      <c r="AA463" s="44"/>
      <c r="AB463" s="44"/>
      <c r="AC463" s="44"/>
    </row>
    <row r="464" spans="6:29" x14ac:dyDescent="0.25">
      <c r="F464" s="51" t="str">
        <f>IFERROR(VLOOKUP(D464,'Tabelas auxiliares'!$A$3:$B$61,2,FALSE),"")</f>
        <v/>
      </c>
      <c r="G464" s="51" t="str">
        <f>IFERROR(VLOOKUP($B464,'Tabelas auxiliares'!$A$65:$C$102,2,FALSE),"")</f>
        <v/>
      </c>
      <c r="H464" s="51" t="str">
        <f>IFERROR(VLOOKUP($B464,'Tabelas auxiliares'!$A$65:$C$102,3,FALSE),"")</f>
        <v/>
      </c>
      <c r="X464" s="51" t="str">
        <f t="shared" si="14"/>
        <v/>
      </c>
      <c r="Y464" s="51" t="str">
        <f>IF(T464="","",IF(T464&lt;&gt;'Tabelas auxiliares'!$B$236,"FOLHA DE PESSOAL",IF(X464='Tabelas auxiliares'!$A$237,"CUSTEIO",IF(X464='Tabelas auxiliares'!$A$236,"INVESTIMENTO","ERRO - VERIFICAR"))))</f>
        <v/>
      </c>
      <c r="Z464" s="64" t="str">
        <f t="shared" si="15"/>
        <v/>
      </c>
      <c r="AA464" s="44"/>
      <c r="AB464" s="44"/>
      <c r="AC464" s="44"/>
    </row>
    <row r="465" spans="6:29" x14ac:dyDescent="0.25">
      <c r="F465" s="51" t="str">
        <f>IFERROR(VLOOKUP(D465,'Tabelas auxiliares'!$A$3:$B$61,2,FALSE),"")</f>
        <v/>
      </c>
      <c r="G465" s="51" t="str">
        <f>IFERROR(VLOOKUP($B465,'Tabelas auxiliares'!$A$65:$C$102,2,FALSE),"")</f>
        <v/>
      </c>
      <c r="H465" s="51" t="str">
        <f>IFERROR(VLOOKUP($B465,'Tabelas auxiliares'!$A$65:$C$102,3,FALSE),"")</f>
        <v/>
      </c>
      <c r="X465" s="51" t="str">
        <f t="shared" si="14"/>
        <v/>
      </c>
      <c r="Y465" s="51" t="str">
        <f>IF(T465="","",IF(T465&lt;&gt;'Tabelas auxiliares'!$B$236,"FOLHA DE PESSOAL",IF(X465='Tabelas auxiliares'!$A$237,"CUSTEIO",IF(X465='Tabelas auxiliares'!$A$236,"INVESTIMENTO","ERRO - VERIFICAR"))))</f>
        <v/>
      </c>
      <c r="Z465" s="64" t="str">
        <f t="shared" si="15"/>
        <v/>
      </c>
      <c r="AA465" s="44"/>
      <c r="AB465" s="44"/>
      <c r="AC465" s="44"/>
    </row>
    <row r="466" spans="6:29" x14ac:dyDescent="0.25">
      <c r="F466" s="51" t="str">
        <f>IFERROR(VLOOKUP(D466,'Tabelas auxiliares'!$A$3:$B$61,2,FALSE),"")</f>
        <v/>
      </c>
      <c r="G466" s="51" t="str">
        <f>IFERROR(VLOOKUP($B466,'Tabelas auxiliares'!$A$65:$C$102,2,FALSE),"")</f>
        <v/>
      </c>
      <c r="H466" s="51" t="str">
        <f>IFERROR(VLOOKUP($B466,'Tabelas auxiliares'!$A$65:$C$102,3,FALSE),"")</f>
        <v/>
      </c>
      <c r="X466" s="51" t="str">
        <f t="shared" si="14"/>
        <v/>
      </c>
      <c r="Y466" s="51" t="str">
        <f>IF(T466="","",IF(T466&lt;&gt;'Tabelas auxiliares'!$B$236,"FOLHA DE PESSOAL",IF(X466='Tabelas auxiliares'!$A$237,"CUSTEIO",IF(X466='Tabelas auxiliares'!$A$236,"INVESTIMENTO","ERRO - VERIFICAR"))))</f>
        <v/>
      </c>
      <c r="Z466" s="64" t="str">
        <f t="shared" si="15"/>
        <v/>
      </c>
      <c r="AA466" s="44"/>
      <c r="AB466" s="44"/>
      <c r="AC466" s="44"/>
    </row>
    <row r="467" spans="6:29" x14ac:dyDescent="0.25">
      <c r="F467" s="51" t="str">
        <f>IFERROR(VLOOKUP(D467,'Tabelas auxiliares'!$A$3:$B$61,2,FALSE),"")</f>
        <v/>
      </c>
      <c r="G467" s="51" t="str">
        <f>IFERROR(VLOOKUP($B467,'Tabelas auxiliares'!$A$65:$C$102,2,FALSE),"")</f>
        <v/>
      </c>
      <c r="H467" s="51" t="str">
        <f>IFERROR(VLOOKUP($B467,'Tabelas auxiliares'!$A$65:$C$102,3,FALSE),"")</f>
        <v/>
      </c>
      <c r="X467" s="51" t="str">
        <f t="shared" si="14"/>
        <v/>
      </c>
      <c r="Y467" s="51" t="str">
        <f>IF(T467="","",IF(T467&lt;&gt;'Tabelas auxiliares'!$B$236,"FOLHA DE PESSOAL",IF(X467='Tabelas auxiliares'!$A$237,"CUSTEIO",IF(X467='Tabelas auxiliares'!$A$236,"INVESTIMENTO","ERRO - VERIFICAR"))))</f>
        <v/>
      </c>
      <c r="Z467" s="64" t="str">
        <f t="shared" si="15"/>
        <v/>
      </c>
      <c r="AA467" s="44"/>
      <c r="AB467" s="44"/>
      <c r="AC467" s="44"/>
    </row>
    <row r="468" spans="6:29" x14ac:dyDescent="0.25">
      <c r="F468" s="51" t="str">
        <f>IFERROR(VLOOKUP(D468,'Tabelas auxiliares'!$A$3:$B$61,2,FALSE),"")</f>
        <v/>
      </c>
      <c r="G468" s="51" t="str">
        <f>IFERROR(VLOOKUP($B468,'Tabelas auxiliares'!$A$65:$C$102,2,FALSE),"")</f>
        <v/>
      </c>
      <c r="H468" s="51" t="str">
        <f>IFERROR(VLOOKUP($B468,'Tabelas auxiliares'!$A$65:$C$102,3,FALSE),"")</f>
        <v/>
      </c>
      <c r="X468" s="51" t="str">
        <f t="shared" si="14"/>
        <v/>
      </c>
      <c r="Y468" s="51" t="str">
        <f>IF(T468="","",IF(T468&lt;&gt;'Tabelas auxiliares'!$B$236,"FOLHA DE PESSOAL",IF(X468='Tabelas auxiliares'!$A$237,"CUSTEIO",IF(X468='Tabelas auxiliares'!$A$236,"INVESTIMENTO","ERRO - VERIFICAR"))))</f>
        <v/>
      </c>
      <c r="Z468" s="64" t="str">
        <f t="shared" si="15"/>
        <v/>
      </c>
      <c r="AA468" s="44"/>
      <c r="AB468" s="44"/>
      <c r="AC468" s="44"/>
    </row>
    <row r="469" spans="6:29" x14ac:dyDescent="0.25">
      <c r="F469" s="51" t="str">
        <f>IFERROR(VLOOKUP(D469,'Tabelas auxiliares'!$A$3:$B$61,2,FALSE),"")</f>
        <v/>
      </c>
      <c r="G469" s="51" t="str">
        <f>IFERROR(VLOOKUP($B469,'Tabelas auxiliares'!$A$65:$C$102,2,FALSE),"")</f>
        <v/>
      </c>
      <c r="H469" s="51" t="str">
        <f>IFERROR(VLOOKUP($B469,'Tabelas auxiliares'!$A$65:$C$102,3,FALSE),"")</f>
        <v/>
      </c>
      <c r="X469" s="51" t="str">
        <f t="shared" si="14"/>
        <v/>
      </c>
      <c r="Y469" s="51" t="str">
        <f>IF(T469="","",IF(T469&lt;&gt;'Tabelas auxiliares'!$B$236,"FOLHA DE PESSOAL",IF(X469='Tabelas auxiliares'!$A$237,"CUSTEIO",IF(X469='Tabelas auxiliares'!$A$236,"INVESTIMENTO","ERRO - VERIFICAR"))))</f>
        <v/>
      </c>
      <c r="Z469" s="64" t="str">
        <f t="shared" si="15"/>
        <v/>
      </c>
      <c r="AA469" s="44"/>
      <c r="AB469" s="44"/>
      <c r="AC469" s="44"/>
    </row>
    <row r="470" spans="6:29" x14ac:dyDescent="0.25">
      <c r="F470" s="51" t="str">
        <f>IFERROR(VLOOKUP(D470,'Tabelas auxiliares'!$A$3:$B$61,2,FALSE),"")</f>
        <v/>
      </c>
      <c r="G470" s="51" t="str">
        <f>IFERROR(VLOOKUP($B470,'Tabelas auxiliares'!$A$65:$C$102,2,FALSE),"")</f>
        <v/>
      </c>
      <c r="H470" s="51" t="str">
        <f>IFERROR(VLOOKUP($B470,'Tabelas auxiliares'!$A$65:$C$102,3,FALSE),"")</f>
        <v/>
      </c>
      <c r="X470" s="51" t="str">
        <f t="shared" si="14"/>
        <v/>
      </c>
      <c r="Y470" s="51" t="str">
        <f>IF(T470="","",IF(T470&lt;&gt;'Tabelas auxiliares'!$B$236,"FOLHA DE PESSOAL",IF(X470='Tabelas auxiliares'!$A$237,"CUSTEIO",IF(X470='Tabelas auxiliares'!$A$236,"INVESTIMENTO","ERRO - VERIFICAR"))))</f>
        <v/>
      </c>
      <c r="Z470" s="64" t="str">
        <f t="shared" si="15"/>
        <v/>
      </c>
      <c r="AA470" s="44"/>
      <c r="AB470" s="44"/>
      <c r="AC470" s="44"/>
    </row>
    <row r="471" spans="6:29" x14ac:dyDescent="0.25">
      <c r="F471" s="51" t="str">
        <f>IFERROR(VLOOKUP(D471,'Tabelas auxiliares'!$A$3:$B$61,2,FALSE),"")</f>
        <v/>
      </c>
      <c r="G471" s="51" t="str">
        <f>IFERROR(VLOOKUP($B471,'Tabelas auxiliares'!$A$65:$C$102,2,FALSE),"")</f>
        <v/>
      </c>
      <c r="H471" s="51" t="str">
        <f>IFERROR(VLOOKUP($B471,'Tabelas auxiliares'!$A$65:$C$102,3,FALSE),"")</f>
        <v/>
      </c>
      <c r="X471" s="51" t="str">
        <f t="shared" si="14"/>
        <v/>
      </c>
      <c r="Y471" s="51" t="str">
        <f>IF(T471="","",IF(T471&lt;&gt;'Tabelas auxiliares'!$B$236,"FOLHA DE PESSOAL",IF(X471='Tabelas auxiliares'!$A$237,"CUSTEIO",IF(X471='Tabelas auxiliares'!$A$236,"INVESTIMENTO","ERRO - VERIFICAR"))))</f>
        <v/>
      </c>
      <c r="Z471" s="64" t="str">
        <f t="shared" si="15"/>
        <v/>
      </c>
      <c r="AA471" s="44"/>
      <c r="AB471" s="44"/>
      <c r="AC471" s="44"/>
    </row>
    <row r="472" spans="6:29" x14ac:dyDescent="0.25">
      <c r="F472" s="51" t="str">
        <f>IFERROR(VLOOKUP(D472,'Tabelas auxiliares'!$A$3:$B$61,2,FALSE),"")</f>
        <v/>
      </c>
      <c r="G472" s="51" t="str">
        <f>IFERROR(VLOOKUP($B472,'Tabelas auxiliares'!$A$65:$C$102,2,FALSE),"")</f>
        <v/>
      </c>
      <c r="H472" s="51" t="str">
        <f>IFERROR(VLOOKUP($B472,'Tabelas auxiliares'!$A$65:$C$102,3,FALSE),"")</f>
        <v/>
      </c>
      <c r="X472" s="51" t="str">
        <f t="shared" si="14"/>
        <v/>
      </c>
      <c r="Y472" s="51" t="str">
        <f>IF(T472="","",IF(T472&lt;&gt;'Tabelas auxiliares'!$B$236,"FOLHA DE PESSOAL",IF(X472='Tabelas auxiliares'!$A$237,"CUSTEIO",IF(X472='Tabelas auxiliares'!$A$236,"INVESTIMENTO","ERRO - VERIFICAR"))))</f>
        <v/>
      </c>
      <c r="Z472" s="64" t="str">
        <f t="shared" si="15"/>
        <v/>
      </c>
      <c r="AA472" s="44"/>
      <c r="AB472" s="44"/>
      <c r="AC472" s="44"/>
    </row>
    <row r="473" spans="6:29" x14ac:dyDescent="0.25">
      <c r="F473" s="51" t="str">
        <f>IFERROR(VLOOKUP(D473,'Tabelas auxiliares'!$A$3:$B$61,2,FALSE),"")</f>
        <v/>
      </c>
      <c r="G473" s="51" t="str">
        <f>IFERROR(VLOOKUP($B473,'Tabelas auxiliares'!$A$65:$C$102,2,FALSE),"")</f>
        <v/>
      </c>
      <c r="H473" s="51" t="str">
        <f>IFERROR(VLOOKUP($B473,'Tabelas auxiliares'!$A$65:$C$102,3,FALSE),"")</f>
        <v/>
      </c>
      <c r="X473" s="51" t="str">
        <f t="shared" si="14"/>
        <v/>
      </c>
      <c r="Y473" s="51" t="str">
        <f>IF(T473="","",IF(T473&lt;&gt;'Tabelas auxiliares'!$B$236,"FOLHA DE PESSOAL",IF(X473='Tabelas auxiliares'!$A$237,"CUSTEIO",IF(X473='Tabelas auxiliares'!$A$236,"INVESTIMENTO","ERRO - VERIFICAR"))))</f>
        <v/>
      </c>
      <c r="Z473" s="64" t="str">
        <f t="shared" si="15"/>
        <v/>
      </c>
      <c r="AA473" s="44"/>
      <c r="AB473" s="44"/>
      <c r="AC473" s="44"/>
    </row>
    <row r="474" spans="6:29" x14ac:dyDescent="0.25">
      <c r="F474" s="51" t="str">
        <f>IFERROR(VLOOKUP(D474,'Tabelas auxiliares'!$A$3:$B$61,2,FALSE),"")</f>
        <v/>
      </c>
      <c r="G474" s="51" t="str">
        <f>IFERROR(VLOOKUP($B474,'Tabelas auxiliares'!$A$65:$C$102,2,FALSE),"")</f>
        <v/>
      </c>
      <c r="H474" s="51" t="str">
        <f>IFERROR(VLOOKUP($B474,'Tabelas auxiliares'!$A$65:$C$102,3,FALSE),"")</f>
        <v/>
      </c>
      <c r="X474" s="51" t="str">
        <f t="shared" si="14"/>
        <v/>
      </c>
      <c r="Y474" s="51" t="str">
        <f>IF(T474="","",IF(T474&lt;&gt;'Tabelas auxiliares'!$B$236,"FOLHA DE PESSOAL",IF(X474='Tabelas auxiliares'!$A$237,"CUSTEIO",IF(X474='Tabelas auxiliares'!$A$236,"INVESTIMENTO","ERRO - VERIFICAR"))))</f>
        <v/>
      </c>
      <c r="Z474" s="64" t="str">
        <f t="shared" si="15"/>
        <v/>
      </c>
      <c r="AA474" s="44"/>
      <c r="AB474" s="44"/>
      <c r="AC474" s="44"/>
    </row>
    <row r="475" spans="6:29" x14ac:dyDescent="0.25">
      <c r="F475" s="51" t="str">
        <f>IFERROR(VLOOKUP(D475,'Tabelas auxiliares'!$A$3:$B$61,2,FALSE),"")</f>
        <v/>
      </c>
      <c r="G475" s="51" t="str">
        <f>IFERROR(VLOOKUP($B475,'Tabelas auxiliares'!$A$65:$C$102,2,FALSE),"")</f>
        <v/>
      </c>
      <c r="H475" s="51" t="str">
        <f>IFERROR(VLOOKUP($B475,'Tabelas auxiliares'!$A$65:$C$102,3,FALSE),"")</f>
        <v/>
      </c>
      <c r="X475" s="51" t="str">
        <f t="shared" si="14"/>
        <v/>
      </c>
      <c r="Y475" s="51" t="str">
        <f>IF(T475="","",IF(T475&lt;&gt;'Tabelas auxiliares'!$B$236,"FOLHA DE PESSOAL",IF(X475='Tabelas auxiliares'!$A$237,"CUSTEIO",IF(X475='Tabelas auxiliares'!$A$236,"INVESTIMENTO","ERRO - VERIFICAR"))))</f>
        <v/>
      </c>
      <c r="Z475" s="64" t="str">
        <f t="shared" si="15"/>
        <v/>
      </c>
      <c r="AA475" s="44"/>
      <c r="AB475" s="44"/>
      <c r="AC475" s="44"/>
    </row>
    <row r="476" spans="6:29" x14ac:dyDescent="0.25">
      <c r="F476" s="51" t="str">
        <f>IFERROR(VLOOKUP(D476,'Tabelas auxiliares'!$A$3:$B$61,2,FALSE),"")</f>
        <v/>
      </c>
      <c r="G476" s="51" t="str">
        <f>IFERROR(VLOOKUP($B476,'Tabelas auxiliares'!$A$65:$C$102,2,FALSE),"")</f>
        <v/>
      </c>
      <c r="H476" s="51" t="str">
        <f>IFERROR(VLOOKUP($B476,'Tabelas auxiliares'!$A$65:$C$102,3,FALSE),"")</f>
        <v/>
      </c>
      <c r="X476" s="51" t="str">
        <f t="shared" si="14"/>
        <v/>
      </c>
      <c r="Y476" s="51" t="str">
        <f>IF(T476="","",IF(T476&lt;&gt;'Tabelas auxiliares'!$B$236,"FOLHA DE PESSOAL",IF(X476='Tabelas auxiliares'!$A$237,"CUSTEIO",IF(X476='Tabelas auxiliares'!$A$236,"INVESTIMENTO","ERRO - VERIFICAR"))))</f>
        <v/>
      </c>
      <c r="Z476" s="64" t="str">
        <f t="shared" si="15"/>
        <v/>
      </c>
      <c r="AA476" s="44"/>
      <c r="AB476" s="44"/>
      <c r="AC476" s="44"/>
    </row>
    <row r="477" spans="6:29" x14ac:dyDescent="0.25">
      <c r="F477" s="51" t="str">
        <f>IFERROR(VLOOKUP(D477,'Tabelas auxiliares'!$A$3:$B$61,2,FALSE),"")</f>
        <v/>
      </c>
      <c r="G477" s="51" t="str">
        <f>IFERROR(VLOOKUP($B477,'Tabelas auxiliares'!$A$65:$C$102,2,FALSE),"")</f>
        <v/>
      </c>
      <c r="H477" s="51" t="str">
        <f>IFERROR(VLOOKUP($B477,'Tabelas auxiliares'!$A$65:$C$102,3,FALSE),"")</f>
        <v/>
      </c>
      <c r="X477" s="51" t="str">
        <f t="shared" si="14"/>
        <v/>
      </c>
      <c r="Y477" s="51" t="str">
        <f>IF(T477="","",IF(T477&lt;&gt;'Tabelas auxiliares'!$B$236,"FOLHA DE PESSOAL",IF(X477='Tabelas auxiliares'!$A$237,"CUSTEIO",IF(X477='Tabelas auxiliares'!$A$236,"INVESTIMENTO","ERRO - VERIFICAR"))))</f>
        <v/>
      </c>
      <c r="Z477" s="64" t="str">
        <f t="shared" si="15"/>
        <v/>
      </c>
      <c r="AA477" s="44"/>
      <c r="AB477" s="44"/>
      <c r="AC477" s="44"/>
    </row>
    <row r="478" spans="6:29" x14ac:dyDescent="0.25">
      <c r="F478" s="51" t="str">
        <f>IFERROR(VLOOKUP(D478,'Tabelas auxiliares'!$A$3:$B$61,2,FALSE),"")</f>
        <v/>
      </c>
      <c r="G478" s="51" t="str">
        <f>IFERROR(VLOOKUP($B478,'Tabelas auxiliares'!$A$65:$C$102,2,FALSE),"")</f>
        <v/>
      </c>
      <c r="H478" s="51" t="str">
        <f>IFERROR(VLOOKUP($B478,'Tabelas auxiliares'!$A$65:$C$102,3,FALSE),"")</f>
        <v/>
      </c>
      <c r="X478" s="51" t="str">
        <f t="shared" si="14"/>
        <v/>
      </c>
      <c r="Y478" s="51" t="str">
        <f>IF(T478="","",IF(T478&lt;&gt;'Tabelas auxiliares'!$B$236,"FOLHA DE PESSOAL",IF(X478='Tabelas auxiliares'!$A$237,"CUSTEIO",IF(X478='Tabelas auxiliares'!$A$236,"INVESTIMENTO","ERRO - VERIFICAR"))))</f>
        <v/>
      </c>
      <c r="Z478" s="64" t="str">
        <f t="shared" si="15"/>
        <v/>
      </c>
      <c r="AA478" s="44"/>
      <c r="AB478" s="44"/>
      <c r="AC478" s="44"/>
    </row>
    <row r="479" spans="6:29" x14ac:dyDescent="0.25">
      <c r="F479" s="51" t="str">
        <f>IFERROR(VLOOKUP(D479,'Tabelas auxiliares'!$A$3:$B$61,2,FALSE),"")</f>
        <v/>
      </c>
      <c r="G479" s="51" t="str">
        <f>IFERROR(VLOOKUP($B479,'Tabelas auxiliares'!$A$65:$C$102,2,FALSE),"")</f>
        <v/>
      </c>
      <c r="H479" s="51" t="str">
        <f>IFERROR(VLOOKUP($B479,'Tabelas auxiliares'!$A$65:$C$102,3,FALSE),"")</f>
        <v/>
      </c>
      <c r="X479" s="51" t="str">
        <f t="shared" si="14"/>
        <v/>
      </c>
      <c r="Y479" s="51" t="str">
        <f>IF(T479="","",IF(T479&lt;&gt;'Tabelas auxiliares'!$B$236,"FOLHA DE PESSOAL",IF(X479='Tabelas auxiliares'!$A$237,"CUSTEIO",IF(X479='Tabelas auxiliares'!$A$236,"INVESTIMENTO","ERRO - VERIFICAR"))))</f>
        <v/>
      </c>
      <c r="Z479" s="64" t="str">
        <f t="shared" si="15"/>
        <v/>
      </c>
      <c r="AA479" s="44"/>
      <c r="AB479" s="44"/>
      <c r="AC479" s="44"/>
    </row>
    <row r="480" spans="6:29" x14ac:dyDescent="0.25">
      <c r="F480" s="51" t="str">
        <f>IFERROR(VLOOKUP(D480,'Tabelas auxiliares'!$A$3:$B$61,2,FALSE),"")</f>
        <v/>
      </c>
      <c r="G480" s="51" t="str">
        <f>IFERROR(VLOOKUP($B480,'Tabelas auxiliares'!$A$65:$C$102,2,FALSE),"")</f>
        <v/>
      </c>
      <c r="H480" s="51" t="str">
        <f>IFERROR(VLOOKUP($B480,'Tabelas auxiliares'!$A$65:$C$102,3,FALSE),"")</f>
        <v/>
      </c>
      <c r="X480" s="51" t="str">
        <f t="shared" si="14"/>
        <v/>
      </c>
      <c r="Y480" s="51" t="str">
        <f>IF(T480="","",IF(T480&lt;&gt;'Tabelas auxiliares'!$B$236,"FOLHA DE PESSOAL",IF(X480='Tabelas auxiliares'!$A$237,"CUSTEIO",IF(X480='Tabelas auxiliares'!$A$236,"INVESTIMENTO","ERRO - VERIFICAR"))))</f>
        <v/>
      </c>
      <c r="Z480" s="64" t="str">
        <f t="shared" si="15"/>
        <v/>
      </c>
      <c r="AA480" s="44"/>
      <c r="AB480" s="44"/>
      <c r="AC480" s="44"/>
    </row>
    <row r="481" spans="6:29" x14ac:dyDescent="0.25">
      <c r="F481" s="51" t="str">
        <f>IFERROR(VLOOKUP(D481,'Tabelas auxiliares'!$A$3:$B$61,2,FALSE),"")</f>
        <v/>
      </c>
      <c r="G481" s="51" t="str">
        <f>IFERROR(VLOOKUP($B481,'Tabelas auxiliares'!$A$65:$C$102,2,FALSE),"")</f>
        <v/>
      </c>
      <c r="H481" s="51" t="str">
        <f>IFERROR(VLOOKUP($B481,'Tabelas auxiliares'!$A$65:$C$102,3,FALSE),"")</f>
        <v/>
      </c>
      <c r="X481" s="51" t="str">
        <f t="shared" si="14"/>
        <v/>
      </c>
      <c r="Y481" s="51" t="str">
        <f>IF(T481="","",IF(T481&lt;&gt;'Tabelas auxiliares'!$B$236,"FOLHA DE PESSOAL",IF(X481='Tabelas auxiliares'!$A$237,"CUSTEIO",IF(X481='Tabelas auxiliares'!$A$236,"INVESTIMENTO","ERRO - VERIFICAR"))))</f>
        <v/>
      </c>
      <c r="Z481" s="64" t="str">
        <f t="shared" si="15"/>
        <v/>
      </c>
      <c r="AA481" s="44"/>
      <c r="AB481" s="44"/>
      <c r="AC481" s="44"/>
    </row>
    <row r="482" spans="6:29" x14ac:dyDescent="0.25">
      <c r="F482" s="51" t="str">
        <f>IFERROR(VLOOKUP(D482,'Tabelas auxiliares'!$A$3:$B$61,2,FALSE),"")</f>
        <v/>
      </c>
      <c r="G482" s="51" t="str">
        <f>IFERROR(VLOOKUP($B482,'Tabelas auxiliares'!$A$65:$C$102,2,FALSE),"")</f>
        <v/>
      </c>
      <c r="H482" s="51" t="str">
        <f>IFERROR(VLOOKUP($B482,'Tabelas auxiliares'!$A$65:$C$102,3,FALSE),"")</f>
        <v/>
      </c>
      <c r="X482" s="51" t="str">
        <f t="shared" si="14"/>
        <v/>
      </c>
      <c r="Y482" s="51" t="str">
        <f>IF(T482="","",IF(T482&lt;&gt;'Tabelas auxiliares'!$B$236,"FOLHA DE PESSOAL",IF(X482='Tabelas auxiliares'!$A$237,"CUSTEIO",IF(X482='Tabelas auxiliares'!$A$236,"INVESTIMENTO","ERRO - VERIFICAR"))))</f>
        <v/>
      </c>
      <c r="Z482" s="64" t="str">
        <f t="shared" si="15"/>
        <v/>
      </c>
      <c r="AA482" s="44"/>
      <c r="AB482" s="44"/>
      <c r="AC482" s="44"/>
    </row>
    <row r="483" spans="6:29" x14ac:dyDescent="0.25">
      <c r="F483" s="51" t="str">
        <f>IFERROR(VLOOKUP(D483,'Tabelas auxiliares'!$A$3:$B$61,2,FALSE),"")</f>
        <v/>
      </c>
      <c r="G483" s="51" t="str">
        <f>IFERROR(VLOOKUP($B483,'Tabelas auxiliares'!$A$65:$C$102,2,FALSE),"")</f>
        <v/>
      </c>
      <c r="H483" s="51" t="str">
        <f>IFERROR(VLOOKUP($B483,'Tabelas auxiliares'!$A$65:$C$102,3,FALSE),"")</f>
        <v/>
      </c>
      <c r="X483" s="51" t="str">
        <f t="shared" si="14"/>
        <v/>
      </c>
      <c r="Y483" s="51" t="str">
        <f>IF(T483="","",IF(T483&lt;&gt;'Tabelas auxiliares'!$B$236,"FOLHA DE PESSOAL",IF(X483='Tabelas auxiliares'!$A$237,"CUSTEIO",IF(X483='Tabelas auxiliares'!$A$236,"INVESTIMENTO","ERRO - VERIFICAR"))))</f>
        <v/>
      </c>
      <c r="Z483" s="64" t="str">
        <f t="shared" si="15"/>
        <v/>
      </c>
      <c r="AA483" s="44"/>
      <c r="AB483" s="44"/>
      <c r="AC483" s="44"/>
    </row>
    <row r="484" spans="6:29" x14ac:dyDescent="0.25">
      <c r="F484" s="51" t="str">
        <f>IFERROR(VLOOKUP(D484,'Tabelas auxiliares'!$A$3:$B$61,2,FALSE),"")</f>
        <v/>
      </c>
      <c r="G484" s="51" t="str">
        <f>IFERROR(VLOOKUP($B484,'Tabelas auxiliares'!$A$65:$C$102,2,FALSE),"")</f>
        <v/>
      </c>
      <c r="H484" s="51" t="str">
        <f>IFERROR(VLOOKUP($B484,'Tabelas auxiliares'!$A$65:$C$102,3,FALSE),"")</f>
        <v/>
      </c>
      <c r="X484" s="51" t="str">
        <f t="shared" si="14"/>
        <v/>
      </c>
      <c r="Y484" s="51" t="str">
        <f>IF(T484="","",IF(T484&lt;&gt;'Tabelas auxiliares'!$B$236,"FOLHA DE PESSOAL",IF(X484='Tabelas auxiliares'!$A$237,"CUSTEIO",IF(X484='Tabelas auxiliares'!$A$236,"INVESTIMENTO","ERRO - VERIFICAR"))))</f>
        <v/>
      </c>
      <c r="Z484" s="64" t="str">
        <f t="shared" si="15"/>
        <v/>
      </c>
      <c r="AA484" s="44"/>
      <c r="AB484" s="44"/>
      <c r="AC484" s="44"/>
    </row>
    <row r="485" spans="6:29" x14ac:dyDescent="0.25">
      <c r="F485" s="51" t="str">
        <f>IFERROR(VLOOKUP(D485,'Tabelas auxiliares'!$A$3:$B$61,2,FALSE),"")</f>
        <v/>
      </c>
      <c r="G485" s="51" t="str">
        <f>IFERROR(VLOOKUP($B485,'Tabelas auxiliares'!$A$65:$C$102,2,FALSE),"")</f>
        <v/>
      </c>
      <c r="H485" s="51" t="str">
        <f>IFERROR(VLOOKUP($B485,'Tabelas auxiliares'!$A$65:$C$102,3,FALSE),"")</f>
        <v/>
      </c>
      <c r="X485" s="51" t="str">
        <f t="shared" si="14"/>
        <v/>
      </c>
      <c r="Y485" s="51" t="str">
        <f>IF(T485="","",IF(T485&lt;&gt;'Tabelas auxiliares'!$B$236,"FOLHA DE PESSOAL",IF(X485='Tabelas auxiliares'!$A$237,"CUSTEIO",IF(X485='Tabelas auxiliares'!$A$236,"INVESTIMENTO","ERRO - VERIFICAR"))))</f>
        <v/>
      </c>
      <c r="Z485" s="64" t="str">
        <f t="shared" si="15"/>
        <v/>
      </c>
      <c r="AA485" s="44"/>
      <c r="AB485" s="44"/>
      <c r="AC485" s="44"/>
    </row>
    <row r="486" spans="6:29" x14ac:dyDescent="0.25">
      <c r="F486" s="51" t="str">
        <f>IFERROR(VLOOKUP(D486,'Tabelas auxiliares'!$A$3:$B$61,2,FALSE),"")</f>
        <v/>
      </c>
      <c r="G486" s="51" t="str">
        <f>IFERROR(VLOOKUP($B486,'Tabelas auxiliares'!$A$65:$C$102,2,FALSE),"")</f>
        <v/>
      </c>
      <c r="H486" s="51" t="str">
        <f>IFERROR(VLOOKUP($B486,'Tabelas auxiliares'!$A$65:$C$102,3,FALSE),"")</f>
        <v/>
      </c>
      <c r="X486" s="51" t="str">
        <f t="shared" si="14"/>
        <v/>
      </c>
      <c r="Y486" s="51" t="str">
        <f>IF(T486="","",IF(T486&lt;&gt;'Tabelas auxiliares'!$B$236,"FOLHA DE PESSOAL",IF(X486='Tabelas auxiliares'!$A$237,"CUSTEIO",IF(X486='Tabelas auxiliares'!$A$236,"INVESTIMENTO","ERRO - VERIFICAR"))))</f>
        <v/>
      </c>
      <c r="Z486" s="64" t="str">
        <f t="shared" si="15"/>
        <v/>
      </c>
      <c r="AA486" s="44"/>
      <c r="AB486" s="44"/>
      <c r="AC486" s="44"/>
    </row>
    <row r="487" spans="6:29" x14ac:dyDescent="0.25">
      <c r="F487" s="51" t="str">
        <f>IFERROR(VLOOKUP(D487,'Tabelas auxiliares'!$A$3:$B$61,2,FALSE),"")</f>
        <v/>
      </c>
      <c r="G487" s="51" t="str">
        <f>IFERROR(VLOOKUP($B487,'Tabelas auxiliares'!$A$65:$C$102,2,FALSE),"")</f>
        <v/>
      </c>
      <c r="H487" s="51" t="str">
        <f>IFERROR(VLOOKUP($B487,'Tabelas auxiliares'!$A$65:$C$102,3,FALSE),"")</f>
        <v/>
      </c>
      <c r="X487" s="51" t="str">
        <f t="shared" si="14"/>
        <v/>
      </c>
      <c r="Y487" s="51" t="str">
        <f>IF(T487="","",IF(T487&lt;&gt;'Tabelas auxiliares'!$B$236,"FOLHA DE PESSOAL",IF(X487='Tabelas auxiliares'!$A$237,"CUSTEIO",IF(X487='Tabelas auxiliares'!$A$236,"INVESTIMENTO","ERRO - VERIFICAR"))))</f>
        <v/>
      </c>
      <c r="Z487" s="64" t="str">
        <f t="shared" si="15"/>
        <v/>
      </c>
      <c r="AA487" s="44"/>
      <c r="AB487" s="44"/>
      <c r="AC487" s="44"/>
    </row>
    <row r="488" spans="6:29" x14ac:dyDescent="0.25">
      <c r="F488" s="51" t="str">
        <f>IFERROR(VLOOKUP(D488,'Tabelas auxiliares'!$A$3:$B$61,2,FALSE),"")</f>
        <v/>
      </c>
      <c r="G488" s="51" t="str">
        <f>IFERROR(VLOOKUP($B488,'Tabelas auxiliares'!$A$65:$C$102,2,FALSE),"")</f>
        <v/>
      </c>
      <c r="H488" s="51" t="str">
        <f>IFERROR(VLOOKUP($B488,'Tabelas auxiliares'!$A$65:$C$102,3,FALSE),"")</f>
        <v/>
      </c>
      <c r="X488" s="51" t="str">
        <f t="shared" si="14"/>
        <v/>
      </c>
      <c r="Y488" s="51" t="str">
        <f>IF(T488="","",IF(T488&lt;&gt;'Tabelas auxiliares'!$B$236,"FOLHA DE PESSOAL",IF(X488='Tabelas auxiliares'!$A$237,"CUSTEIO",IF(X488='Tabelas auxiliares'!$A$236,"INVESTIMENTO","ERRO - VERIFICAR"))))</f>
        <v/>
      </c>
      <c r="Z488" s="64" t="str">
        <f t="shared" si="15"/>
        <v/>
      </c>
      <c r="AA488" s="44"/>
      <c r="AB488" s="44"/>
      <c r="AC488" s="44"/>
    </row>
    <row r="489" spans="6:29" x14ac:dyDescent="0.25">
      <c r="F489" s="51" t="str">
        <f>IFERROR(VLOOKUP(D489,'Tabelas auxiliares'!$A$3:$B$61,2,FALSE),"")</f>
        <v/>
      </c>
      <c r="G489" s="51" t="str">
        <f>IFERROR(VLOOKUP($B489,'Tabelas auxiliares'!$A$65:$C$102,2,FALSE),"")</f>
        <v/>
      </c>
      <c r="H489" s="51" t="str">
        <f>IFERROR(VLOOKUP($B489,'Tabelas auxiliares'!$A$65:$C$102,3,FALSE),"")</f>
        <v/>
      </c>
      <c r="X489" s="51" t="str">
        <f t="shared" si="14"/>
        <v/>
      </c>
      <c r="Y489" s="51" t="str">
        <f>IF(T489="","",IF(T489&lt;&gt;'Tabelas auxiliares'!$B$236,"FOLHA DE PESSOAL",IF(X489='Tabelas auxiliares'!$A$237,"CUSTEIO",IF(X489='Tabelas auxiliares'!$A$236,"INVESTIMENTO","ERRO - VERIFICAR"))))</f>
        <v/>
      </c>
      <c r="Z489" s="64" t="str">
        <f t="shared" si="15"/>
        <v/>
      </c>
      <c r="AA489" s="44"/>
      <c r="AB489" s="44"/>
      <c r="AC489" s="44"/>
    </row>
    <row r="490" spans="6:29" x14ac:dyDescent="0.25">
      <c r="F490" s="51" t="str">
        <f>IFERROR(VLOOKUP(D490,'Tabelas auxiliares'!$A$3:$B$61,2,FALSE),"")</f>
        <v/>
      </c>
      <c r="G490" s="51" t="str">
        <f>IFERROR(VLOOKUP($B490,'Tabelas auxiliares'!$A$65:$C$102,2,FALSE),"")</f>
        <v/>
      </c>
      <c r="H490" s="51" t="str">
        <f>IFERROR(VLOOKUP($B490,'Tabelas auxiliares'!$A$65:$C$102,3,FALSE),"")</f>
        <v/>
      </c>
      <c r="X490" s="51" t="str">
        <f t="shared" si="14"/>
        <v/>
      </c>
      <c r="Y490" s="51" t="str">
        <f>IF(T490="","",IF(T490&lt;&gt;'Tabelas auxiliares'!$B$236,"FOLHA DE PESSOAL",IF(X490='Tabelas auxiliares'!$A$237,"CUSTEIO",IF(X490='Tabelas auxiliares'!$A$236,"INVESTIMENTO","ERRO - VERIFICAR"))))</f>
        <v/>
      </c>
      <c r="Z490" s="64" t="str">
        <f t="shared" si="15"/>
        <v/>
      </c>
      <c r="AA490" s="44"/>
      <c r="AB490" s="44"/>
      <c r="AC490" s="44"/>
    </row>
    <row r="491" spans="6:29" x14ac:dyDescent="0.25">
      <c r="F491" s="51" t="str">
        <f>IFERROR(VLOOKUP(D491,'Tabelas auxiliares'!$A$3:$B$61,2,FALSE),"")</f>
        <v/>
      </c>
      <c r="G491" s="51" t="str">
        <f>IFERROR(VLOOKUP($B491,'Tabelas auxiliares'!$A$65:$C$102,2,FALSE),"")</f>
        <v/>
      </c>
      <c r="H491" s="51" t="str">
        <f>IFERROR(VLOOKUP($B491,'Tabelas auxiliares'!$A$65:$C$102,3,FALSE),"")</f>
        <v/>
      </c>
      <c r="X491" s="51" t="str">
        <f t="shared" si="14"/>
        <v/>
      </c>
      <c r="Y491" s="51" t="str">
        <f>IF(T491="","",IF(T491&lt;&gt;'Tabelas auxiliares'!$B$236,"FOLHA DE PESSOAL",IF(X491='Tabelas auxiliares'!$A$237,"CUSTEIO",IF(X491='Tabelas auxiliares'!$A$236,"INVESTIMENTO","ERRO - VERIFICAR"))))</f>
        <v/>
      </c>
      <c r="Z491" s="64" t="str">
        <f t="shared" si="15"/>
        <v/>
      </c>
      <c r="AA491" s="44"/>
      <c r="AB491" s="44"/>
      <c r="AC491" s="44"/>
    </row>
    <row r="492" spans="6:29" x14ac:dyDescent="0.25">
      <c r="F492" s="51" t="str">
        <f>IFERROR(VLOOKUP(D492,'Tabelas auxiliares'!$A$3:$B$61,2,FALSE),"")</f>
        <v/>
      </c>
      <c r="G492" s="51" t="str">
        <f>IFERROR(VLOOKUP($B492,'Tabelas auxiliares'!$A$65:$C$102,2,FALSE),"")</f>
        <v/>
      </c>
      <c r="H492" s="51" t="str">
        <f>IFERROR(VLOOKUP($B492,'Tabelas auxiliares'!$A$65:$C$102,3,FALSE),"")</f>
        <v/>
      </c>
      <c r="X492" s="51" t="str">
        <f t="shared" si="14"/>
        <v/>
      </c>
      <c r="Y492" s="51" t="str">
        <f>IF(T492="","",IF(T492&lt;&gt;'Tabelas auxiliares'!$B$236,"FOLHA DE PESSOAL",IF(X492='Tabelas auxiliares'!$A$237,"CUSTEIO",IF(X492='Tabelas auxiliares'!$A$236,"INVESTIMENTO","ERRO - VERIFICAR"))))</f>
        <v/>
      </c>
      <c r="Z492" s="64" t="str">
        <f t="shared" si="15"/>
        <v/>
      </c>
      <c r="AA492" s="44"/>
      <c r="AB492" s="44"/>
      <c r="AC492" s="44"/>
    </row>
    <row r="493" spans="6:29" x14ac:dyDescent="0.25">
      <c r="F493" s="51" t="str">
        <f>IFERROR(VLOOKUP(D493,'Tabelas auxiliares'!$A$3:$B$61,2,FALSE),"")</f>
        <v/>
      </c>
      <c r="G493" s="51" t="str">
        <f>IFERROR(VLOOKUP($B493,'Tabelas auxiliares'!$A$65:$C$102,2,FALSE),"")</f>
        <v/>
      </c>
      <c r="H493" s="51" t="str">
        <f>IFERROR(VLOOKUP($B493,'Tabelas auxiliares'!$A$65:$C$102,3,FALSE),"")</f>
        <v/>
      </c>
      <c r="X493" s="51" t="str">
        <f t="shared" si="14"/>
        <v/>
      </c>
      <c r="Y493" s="51" t="str">
        <f>IF(T493="","",IF(T493&lt;&gt;'Tabelas auxiliares'!$B$236,"FOLHA DE PESSOAL",IF(X493='Tabelas auxiliares'!$A$237,"CUSTEIO",IF(X493='Tabelas auxiliares'!$A$236,"INVESTIMENTO","ERRO - VERIFICAR"))))</f>
        <v/>
      </c>
      <c r="Z493" s="64" t="str">
        <f t="shared" si="15"/>
        <v/>
      </c>
      <c r="AA493" s="44"/>
      <c r="AB493" s="44"/>
      <c r="AC493" s="44"/>
    </row>
    <row r="494" spans="6:29" x14ac:dyDescent="0.25">
      <c r="F494" s="51" t="str">
        <f>IFERROR(VLOOKUP(D494,'Tabelas auxiliares'!$A$3:$B$61,2,FALSE),"")</f>
        <v/>
      </c>
      <c r="G494" s="51" t="str">
        <f>IFERROR(VLOOKUP($B494,'Tabelas auxiliares'!$A$65:$C$102,2,FALSE),"")</f>
        <v/>
      </c>
      <c r="H494" s="51" t="str">
        <f>IFERROR(VLOOKUP($B494,'Tabelas auxiliares'!$A$65:$C$102,3,FALSE),"")</f>
        <v/>
      </c>
      <c r="X494" s="51" t="str">
        <f t="shared" si="14"/>
        <v/>
      </c>
      <c r="Y494" s="51" t="str">
        <f>IF(T494="","",IF(T494&lt;&gt;'Tabelas auxiliares'!$B$236,"FOLHA DE PESSOAL",IF(X494='Tabelas auxiliares'!$A$237,"CUSTEIO",IF(X494='Tabelas auxiliares'!$A$236,"INVESTIMENTO","ERRO - VERIFICAR"))))</f>
        <v/>
      </c>
      <c r="Z494" s="64" t="str">
        <f t="shared" si="15"/>
        <v/>
      </c>
      <c r="AA494" s="44"/>
      <c r="AB494" s="44"/>
      <c r="AC494" s="44"/>
    </row>
    <row r="495" spans="6:29" x14ac:dyDescent="0.25">
      <c r="F495" s="51" t="str">
        <f>IFERROR(VLOOKUP(D495,'Tabelas auxiliares'!$A$3:$B$61,2,FALSE),"")</f>
        <v/>
      </c>
      <c r="G495" s="51" t="str">
        <f>IFERROR(VLOOKUP($B495,'Tabelas auxiliares'!$A$65:$C$102,2,FALSE),"")</f>
        <v/>
      </c>
      <c r="H495" s="51" t="str">
        <f>IFERROR(VLOOKUP($B495,'Tabelas auxiliares'!$A$65:$C$102,3,FALSE),"")</f>
        <v/>
      </c>
      <c r="X495" s="51" t="str">
        <f t="shared" si="14"/>
        <v/>
      </c>
      <c r="Y495" s="51" t="str">
        <f>IF(T495="","",IF(T495&lt;&gt;'Tabelas auxiliares'!$B$236,"FOLHA DE PESSOAL",IF(X495='Tabelas auxiliares'!$A$237,"CUSTEIO",IF(X495='Tabelas auxiliares'!$A$236,"INVESTIMENTO","ERRO - VERIFICAR"))))</f>
        <v/>
      </c>
      <c r="Z495" s="64" t="str">
        <f t="shared" si="15"/>
        <v/>
      </c>
      <c r="AA495" s="44"/>
      <c r="AB495" s="44"/>
      <c r="AC495" s="44"/>
    </row>
    <row r="496" spans="6:29" x14ac:dyDescent="0.25">
      <c r="F496" s="51" t="str">
        <f>IFERROR(VLOOKUP(D496,'Tabelas auxiliares'!$A$3:$B$61,2,FALSE),"")</f>
        <v/>
      </c>
      <c r="G496" s="51" t="str">
        <f>IFERROR(VLOOKUP($B496,'Tabelas auxiliares'!$A$65:$C$102,2,FALSE),"")</f>
        <v/>
      </c>
      <c r="H496" s="51" t="str">
        <f>IFERROR(VLOOKUP($B496,'Tabelas auxiliares'!$A$65:$C$102,3,FALSE),"")</f>
        <v/>
      </c>
      <c r="X496" s="51" t="str">
        <f t="shared" si="14"/>
        <v/>
      </c>
      <c r="Y496" s="51" t="str">
        <f>IF(T496="","",IF(T496&lt;&gt;'Tabelas auxiliares'!$B$236,"FOLHA DE PESSOAL",IF(X496='Tabelas auxiliares'!$A$237,"CUSTEIO",IF(X496='Tabelas auxiliares'!$A$236,"INVESTIMENTO","ERRO - VERIFICAR"))))</f>
        <v/>
      </c>
      <c r="Z496" s="64" t="str">
        <f t="shared" si="15"/>
        <v/>
      </c>
      <c r="AA496" s="44"/>
      <c r="AB496" s="44"/>
      <c r="AC496" s="44"/>
    </row>
    <row r="497" spans="6:29" x14ac:dyDescent="0.25">
      <c r="F497" s="51" t="str">
        <f>IFERROR(VLOOKUP(D497,'Tabelas auxiliares'!$A$3:$B$61,2,FALSE),"")</f>
        <v/>
      </c>
      <c r="G497" s="51" t="str">
        <f>IFERROR(VLOOKUP($B497,'Tabelas auxiliares'!$A$65:$C$102,2,FALSE),"")</f>
        <v/>
      </c>
      <c r="H497" s="51" t="str">
        <f>IFERROR(VLOOKUP($B497,'Tabelas auxiliares'!$A$65:$C$102,3,FALSE),"")</f>
        <v/>
      </c>
      <c r="X497" s="51" t="str">
        <f t="shared" si="14"/>
        <v/>
      </c>
      <c r="Y497" s="51" t="str">
        <f>IF(T497="","",IF(T497&lt;&gt;'Tabelas auxiliares'!$B$236,"FOLHA DE PESSOAL",IF(X497='Tabelas auxiliares'!$A$237,"CUSTEIO",IF(X497='Tabelas auxiliares'!$A$236,"INVESTIMENTO","ERRO - VERIFICAR"))))</f>
        <v/>
      </c>
      <c r="Z497" s="64" t="str">
        <f t="shared" si="15"/>
        <v/>
      </c>
      <c r="AA497" s="44"/>
      <c r="AB497" s="44"/>
      <c r="AC497" s="44"/>
    </row>
    <row r="498" spans="6:29" x14ac:dyDescent="0.25">
      <c r="F498" s="51" t="str">
        <f>IFERROR(VLOOKUP(D498,'Tabelas auxiliares'!$A$3:$B$61,2,FALSE),"")</f>
        <v/>
      </c>
      <c r="G498" s="51" t="str">
        <f>IFERROR(VLOOKUP($B498,'Tabelas auxiliares'!$A$65:$C$102,2,FALSE),"")</f>
        <v/>
      </c>
      <c r="H498" s="51" t="str">
        <f>IFERROR(VLOOKUP($B498,'Tabelas auxiliares'!$A$65:$C$102,3,FALSE),"")</f>
        <v/>
      </c>
      <c r="X498" s="51" t="str">
        <f t="shared" si="14"/>
        <v/>
      </c>
      <c r="Y498" s="51" t="str">
        <f>IF(T498="","",IF(T498&lt;&gt;'Tabelas auxiliares'!$B$236,"FOLHA DE PESSOAL",IF(X498='Tabelas auxiliares'!$A$237,"CUSTEIO",IF(X498='Tabelas auxiliares'!$A$236,"INVESTIMENTO","ERRO - VERIFICAR"))))</f>
        <v/>
      </c>
      <c r="Z498" s="64" t="str">
        <f t="shared" si="15"/>
        <v/>
      </c>
      <c r="AA498" s="44"/>
      <c r="AB498" s="44"/>
      <c r="AC498" s="44"/>
    </row>
    <row r="499" spans="6:29" x14ac:dyDescent="0.25">
      <c r="F499" s="51" t="str">
        <f>IFERROR(VLOOKUP(D499,'Tabelas auxiliares'!$A$3:$B$61,2,FALSE),"")</f>
        <v/>
      </c>
      <c r="G499" s="51" t="str">
        <f>IFERROR(VLOOKUP($B499,'Tabelas auxiliares'!$A$65:$C$102,2,FALSE),"")</f>
        <v/>
      </c>
      <c r="H499" s="51" t="str">
        <f>IFERROR(VLOOKUP($B499,'Tabelas auxiliares'!$A$65:$C$102,3,FALSE),"")</f>
        <v/>
      </c>
      <c r="X499" s="51" t="str">
        <f t="shared" si="14"/>
        <v/>
      </c>
      <c r="Y499" s="51" t="str">
        <f>IF(T499="","",IF(T499&lt;&gt;'Tabelas auxiliares'!$B$236,"FOLHA DE PESSOAL",IF(X499='Tabelas auxiliares'!$A$237,"CUSTEIO",IF(X499='Tabelas auxiliares'!$A$236,"INVESTIMENTO","ERRO - VERIFICAR"))))</f>
        <v/>
      </c>
      <c r="Z499" s="64" t="str">
        <f t="shared" si="15"/>
        <v/>
      </c>
      <c r="AA499" s="44"/>
      <c r="AB499" s="44"/>
      <c r="AC499" s="44"/>
    </row>
    <row r="500" spans="6:29" x14ac:dyDescent="0.25">
      <c r="F500" s="51" t="str">
        <f>IFERROR(VLOOKUP(D500,'Tabelas auxiliares'!$A$3:$B$61,2,FALSE),"")</f>
        <v/>
      </c>
      <c r="G500" s="51" t="str">
        <f>IFERROR(VLOOKUP($B500,'Tabelas auxiliares'!$A$65:$C$102,2,FALSE),"")</f>
        <v/>
      </c>
      <c r="H500" s="51" t="str">
        <f>IFERROR(VLOOKUP($B500,'Tabelas auxiliares'!$A$65:$C$102,3,FALSE),"")</f>
        <v/>
      </c>
      <c r="X500" s="51" t="str">
        <f t="shared" si="14"/>
        <v/>
      </c>
      <c r="Y500" s="51" t="str">
        <f>IF(T500="","",IF(T500&lt;&gt;'Tabelas auxiliares'!$B$236,"FOLHA DE PESSOAL",IF(X500='Tabelas auxiliares'!$A$237,"CUSTEIO",IF(X500='Tabelas auxiliares'!$A$236,"INVESTIMENTO","ERRO - VERIFICAR"))))</f>
        <v/>
      </c>
      <c r="Z500" s="64" t="str">
        <f t="shared" si="15"/>
        <v/>
      </c>
      <c r="AA500" s="44"/>
      <c r="AB500" s="44"/>
      <c r="AC500" s="44"/>
    </row>
    <row r="501" spans="6:29" x14ac:dyDescent="0.25">
      <c r="F501" s="51" t="str">
        <f>IFERROR(VLOOKUP(D501,'Tabelas auxiliares'!$A$3:$B$61,2,FALSE),"")</f>
        <v/>
      </c>
      <c r="G501" s="51" t="str">
        <f>IFERROR(VLOOKUP($B501,'Tabelas auxiliares'!$A$65:$C$102,2,FALSE),"")</f>
        <v/>
      </c>
      <c r="H501" s="51" t="str">
        <f>IFERROR(VLOOKUP($B501,'Tabelas auxiliares'!$A$65:$C$102,3,FALSE),"")</f>
        <v/>
      </c>
      <c r="X501" s="51" t="str">
        <f t="shared" si="14"/>
        <v/>
      </c>
      <c r="Y501" s="51" t="str">
        <f>IF(T501="","",IF(T501&lt;&gt;'Tabelas auxiliares'!$B$236,"FOLHA DE PESSOAL",IF(X501='Tabelas auxiliares'!$A$237,"CUSTEIO",IF(X501='Tabelas auxiliares'!$A$236,"INVESTIMENTO","ERRO - VERIFICAR"))))</f>
        <v/>
      </c>
      <c r="Z501" s="64" t="str">
        <f t="shared" si="15"/>
        <v/>
      </c>
      <c r="AA501" s="44"/>
      <c r="AB501" s="44"/>
      <c r="AC501" s="44"/>
    </row>
    <row r="502" spans="6:29" x14ac:dyDescent="0.25">
      <c r="F502" s="51" t="str">
        <f>IFERROR(VLOOKUP(D502,'Tabelas auxiliares'!$A$3:$B$61,2,FALSE),"")</f>
        <v/>
      </c>
      <c r="G502" s="51" t="str">
        <f>IFERROR(VLOOKUP($B502,'Tabelas auxiliares'!$A$65:$C$102,2,FALSE),"")</f>
        <v/>
      </c>
      <c r="H502" s="51" t="str">
        <f>IFERROR(VLOOKUP($B502,'Tabelas auxiliares'!$A$65:$C$102,3,FALSE),"")</f>
        <v/>
      </c>
      <c r="X502" s="51" t="str">
        <f t="shared" si="14"/>
        <v/>
      </c>
      <c r="Y502" s="51" t="str">
        <f>IF(T502="","",IF(T502&lt;&gt;'Tabelas auxiliares'!$B$236,"FOLHA DE PESSOAL",IF(X502='Tabelas auxiliares'!$A$237,"CUSTEIO",IF(X502='Tabelas auxiliares'!$A$236,"INVESTIMENTO","ERRO - VERIFICAR"))))</f>
        <v/>
      </c>
      <c r="Z502" s="64" t="str">
        <f t="shared" si="15"/>
        <v/>
      </c>
      <c r="AA502" s="44"/>
      <c r="AB502" s="44"/>
      <c r="AC502" s="44"/>
    </row>
    <row r="503" spans="6:29" x14ac:dyDescent="0.25">
      <c r="F503" s="51" t="str">
        <f>IFERROR(VLOOKUP(D503,'Tabelas auxiliares'!$A$3:$B$61,2,FALSE),"")</f>
        <v/>
      </c>
      <c r="G503" s="51" t="str">
        <f>IFERROR(VLOOKUP($B503,'Tabelas auxiliares'!$A$65:$C$102,2,FALSE),"")</f>
        <v/>
      </c>
      <c r="H503" s="51" t="str">
        <f>IFERROR(VLOOKUP($B503,'Tabelas auxiliares'!$A$65:$C$102,3,FALSE),"")</f>
        <v/>
      </c>
      <c r="X503" s="51" t="str">
        <f t="shared" si="14"/>
        <v/>
      </c>
      <c r="Y503" s="51" t="str">
        <f>IF(T503="","",IF(T503&lt;&gt;'Tabelas auxiliares'!$B$236,"FOLHA DE PESSOAL",IF(X503='Tabelas auxiliares'!$A$237,"CUSTEIO",IF(X503='Tabelas auxiliares'!$A$236,"INVESTIMENTO","ERRO - VERIFICAR"))))</f>
        <v/>
      </c>
      <c r="Z503" s="64" t="str">
        <f t="shared" si="15"/>
        <v/>
      </c>
      <c r="AA503" s="44"/>
      <c r="AB503" s="44"/>
      <c r="AC503" s="44"/>
    </row>
    <row r="504" spans="6:29" x14ac:dyDescent="0.25">
      <c r="F504" s="51" t="str">
        <f>IFERROR(VLOOKUP(D504,'Tabelas auxiliares'!$A$3:$B$61,2,FALSE),"")</f>
        <v/>
      </c>
      <c r="G504" s="51" t="str">
        <f>IFERROR(VLOOKUP($B504,'Tabelas auxiliares'!$A$65:$C$102,2,FALSE),"")</f>
        <v/>
      </c>
      <c r="H504" s="51" t="str">
        <f>IFERROR(VLOOKUP($B504,'Tabelas auxiliares'!$A$65:$C$102,3,FALSE),"")</f>
        <v/>
      </c>
      <c r="X504" s="51" t="str">
        <f t="shared" si="14"/>
        <v/>
      </c>
      <c r="Y504" s="51" t="str">
        <f>IF(T504="","",IF(T504&lt;&gt;'Tabelas auxiliares'!$B$236,"FOLHA DE PESSOAL",IF(X504='Tabelas auxiliares'!$A$237,"CUSTEIO",IF(X504='Tabelas auxiliares'!$A$236,"INVESTIMENTO","ERRO - VERIFICAR"))))</f>
        <v/>
      </c>
      <c r="Z504" s="64" t="str">
        <f t="shared" si="15"/>
        <v/>
      </c>
      <c r="AA504" s="44"/>
      <c r="AB504" s="44"/>
      <c r="AC504" s="44"/>
    </row>
    <row r="505" spans="6:29" x14ac:dyDescent="0.25">
      <c r="F505" s="51" t="str">
        <f>IFERROR(VLOOKUP(D505,'Tabelas auxiliares'!$A$3:$B$61,2,FALSE),"")</f>
        <v/>
      </c>
      <c r="G505" s="51" t="str">
        <f>IFERROR(VLOOKUP($B505,'Tabelas auxiliares'!$A$65:$C$102,2,FALSE),"")</f>
        <v/>
      </c>
      <c r="H505" s="51" t="str">
        <f>IFERROR(VLOOKUP($B505,'Tabelas auxiliares'!$A$65:$C$102,3,FALSE),"")</f>
        <v/>
      </c>
      <c r="X505" s="51" t="str">
        <f t="shared" si="14"/>
        <v/>
      </c>
      <c r="Y505" s="51" t="str">
        <f>IF(T505="","",IF(T505&lt;&gt;'Tabelas auxiliares'!$B$236,"FOLHA DE PESSOAL",IF(X505='Tabelas auxiliares'!$A$237,"CUSTEIO",IF(X505='Tabelas auxiliares'!$A$236,"INVESTIMENTO","ERRO - VERIFICAR"))))</f>
        <v/>
      </c>
      <c r="Z505" s="64" t="str">
        <f t="shared" si="15"/>
        <v/>
      </c>
      <c r="AA505" s="44"/>
      <c r="AB505" s="44"/>
      <c r="AC505" s="44"/>
    </row>
    <row r="506" spans="6:29" x14ac:dyDescent="0.25">
      <c r="F506" s="51" t="str">
        <f>IFERROR(VLOOKUP(D506,'Tabelas auxiliares'!$A$3:$B$61,2,FALSE),"")</f>
        <v/>
      </c>
      <c r="G506" s="51" t="str">
        <f>IFERROR(VLOOKUP($B506,'Tabelas auxiliares'!$A$65:$C$102,2,FALSE),"")</f>
        <v/>
      </c>
      <c r="H506" s="51" t="str">
        <f>IFERROR(VLOOKUP($B506,'Tabelas auxiliares'!$A$65:$C$102,3,FALSE),"")</f>
        <v/>
      </c>
      <c r="X506" s="51" t="str">
        <f t="shared" si="14"/>
        <v/>
      </c>
      <c r="Y506" s="51" t="str">
        <f>IF(T506="","",IF(T506&lt;&gt;'Tabelas auxiliares'!$B$236,"FOLHA DE PESSOAL",IF(X506='Tabelas auxiliares'!$A$237,"CUSTEIO",IF(X506='Tabelas auxiliares'!$A$236,"INVESTIMENTO","ERRO - VERIFICAR"))))</f>
        <v/>
      </c>
      <c r="Z506" s="64" t="str">
        <f t="shared" si="15"/>
        <v/>
      </c>
      <c r="AA506" s="44"/>
      <c r="AB506" s="44"/>
      <c r="AC506" s="44"/>
    </row>
    <row r="507" spans="6:29" x14ac:dyDescent="0.25">
      <c r="F507" s="51" t="str">
        <f>IFERROR(VLOOKUP(D507,'Tabelas auxiliares'!$A$3:$B$61,2,FALSE),"")</f>
        <v/>
      </c>
      <c r="G507" s="51" t="str">
        <f>IFERROR(VLOOKUP($B507,'Tabelas auxiliares'!$A$65:$C$102,2,FALSE),"")</f>
        <v/>
      </c>
      <c r="H507" s="51" t="str">
        <f>IFERROR(VLOOKUP($B507,'Tabelas auxiliares'!$A$65:$C$102,3,FALSE),"")</f>
        <v/>
      </c>
      <c r="X507" s="51" t="str">
        <f t="shared" si="14"/>
        <v/>
      </c>
      <c r="Y507" s="51" t="str">
        <f>IF(T507="","",IF(T507&lt;&gt;'Tabelas auxiliares'!$B$236,"FOLHA DE PESSOAL",IF(X507='Tabelas auxiliares'!$A$237,"CUSTEIO",IF(X507='Tabelas auxiliares'!$A$236,"INVESTIMENTO","ERRO - VERIFICAR"))))</f>
        <v/>
      </c>
      <c r="Z507" s="64" t="str">
        <f t="shared" si="15"/>
        <v/>
      </c>
      <c r="AA507" s="44"/>
      <c r="AB507" s="44"/>
      <c r="AC507" s="44"/>
    </row>
    <row r="508" spans="6:29" x14ac:dyDescent="0.25">
      <c r="F508" s="51" t="str">
        <f>IFERROR(VLOOKUP(D508,'Tabelas auxiliares'!$A$3:$B$61,2,FALSE),"")</f>
        <v/>
      </c>
      <c r="G508" s="51" t="str">
        <f>IFERROR(VLOOKUP($B508,'Tabelas auxiliares'!$A$65:$C$102,2,FALSE),"")</f>
        <v/>
      </c>
      <c r="H508" s="51" t="str">
        <f>IFERROR(VLOOKUP($B508,'Tabelas auxiliares'!$A$65:$C$102,3,FALSE),"")</f>
        <v/>
      </c>
      <c r="X508" s="51" t="str">
        <f t="shared" si="14"/>
        <v/>
      </c>
      <c r="Y508" s="51" t="str">
        <f>IF(T508="","",IF(T508&lt;&gt;'Tabelas auxiliares'!$B$236,"FOLHA DE PESSOAL",IF(X508='Tabelas auxiliares'!$A$237,"CUSTEIO",IF(X508='Tabelas auxiliares'!$A$236,"INVESTIMENTO","ERRO - VERIFICAR"))))</f>
        <v/>
      </c>
      <c r="Z508" s="64" t="str">
        <f t="shared" si="15"/>
        <v/>
      </c>
      <c r="AA508" s="44"/>
      <c r="AB508" s="44"/>
      <c r="AC508" s="44"/>
    </row>
    <row r="509" spans="6:29" x14ac:dyDescent="0.25">
      <c r="F509" s="51" t="str">
        <f>IFERROR(VLOOKUP(D509,'Tabelas auxiliares'!$A$3:$B$61,2,FALSE),"")</f>
        <v/>
      </c>
      <c r="G509" s="51" t="str">
        <f>IFERROR(VLOOKUP($B509,'Tabelas auxiliares'!$A$65:$C$102,2,FALSE),"")</f>
        <v/>
      </c>
      <c r="H509" s="51" t="str">
        <f>IFERROR(VLOOKUP($B509,'Tabelas auxiliares'!$A$65:$C$102,3,FALSE),"")</f>
        <v/>
      </c>
      <c r="X509" s="51" t="str">
        <f t="shared" si="14"/>
        <v/>
      </c>
      <c r="Y509" s="51" t="str">
        <f>IF(T509="","",IF(T509&lt;&gt;'Tabelas auxiliares'!$B$236,"FOLHA DE PESSOAL",IF(X509='Tabelas auxiliares'!$A$237,"CUSTEIO",IF(X509='Tabelas auxiliares'!$A$236,"INVESTIMENTO","ERRO - VERIFICAR"))))</f>
        <v/>
      </c>
      <c r="Z509" s="64" t="str">
        <f t="shared" si="15"/>
        <v/>
      </c>
      <c r="AA509" s="44"/>
      <c r="AB509" s="44"/>
      <c r="AC509" s="44"/>
    </row>
    <row r="510" spans="6:29" x14ac:dyDescent="0.25">
      <c r="F510" s="51" t="str">
        <f>IFERROR(VLOOKUP(D510,'Tabelas auxiliares'!$A$3:$B$61,2,FALSE),"")</f>
        <v/>
      </c>
      <c r="G510" s="51" t="str">
        <f>IFERROR(VLOOKUP($B510,'Tabelas auxiliares'!$A$65:$C$102,2,FALSE),"")</f>
        <v/>
      </c>
      <c r="H510" s="51" t="str">
        <f>IFERROR(VLOOKUP($B510,'Tabelas auxiliares'!$A$65:$C$102,3,FALSE),"")</f>
        <v/>
      </c>
      <c r="X510" s="51" t="str">
        <f t="shared" si="14"/>
        <v/>
      </c>
      <c r="Y510" s="51" t="str">
        <f>IF(T510="","",IF(T510&lt;&gt;'Tabelas auxiliares'!$B$236,"FOLHA DE PESSOAL",IF(X510='Tabelas auxiliares'!$A$237,"CUSTEIO",IF(X510='Tabelas auxiliares'!$A$236,"INVESTIMENTO","ERRO - VERIFICAR"))))</f>
        <v/>
      </c>
      <c r="Z510" s="64" t="str">
        <f t="shared" si="15"/>
        <v/>
      </c>
      <c r="AA510" s="44"/>
      <c r="AB510" s="44"/>
      <c r="AC510" s="44"/>
    </row>
    <row r="511" spans="6:29" x14ac:dyDescent="0.25">
      <c r="F511" s="51" t="str">
        <f>IFERROR(VLOOKUP(D511,'Tabelas auxiliares'!$A$3:$B$61,2,FALSE),"")</f>
        <v/>
      </c>
      <c r="G511" s="51" t="str">
        <f>IFERROR(VLOOKUP($B511,'Tabelas auxiliares'!$A$65:$C$102,2,FALSE),"")</f>
        <v/>
      </c>
      <c r="H511" s="51" t="str">
        <f>IFERROR(VLOOKUP($B511,'Tabelas auxiliares'!$A$65:$C$102,3,FALSE),"")</f>
        <v/>
      </c>
      <c r="X511" s="51" t="str">
        <f t="shared" si="14"/>
        <v/>
      </c>
      <c r="Y511" s="51" t="str">
        <f>IF(T511="","",IF(T511&lt;&gt;'Tabelas auxiliares'!$B$236,"FOLHA DE PESSOAL",IF(X511='Tabelas auxiliares'!$A$237,"CUSTEIO",IF(X511='Tabelas auxiliares'!$A$236,"INVESTIMENTO","ERRO - VERIFICAR"))))</f>
        <v/>
      </c>
      <c r="Z511" s="64" t="str">
        <f t="shared" si="15"/>
        <v/>
      </c>
      <c r="AA511" s="44"/>
      <c r="AB511" s="44"/>
      <c r="AC511" s="44"/>
    </row>
    <row r="512" spans="6:29" x14ac:dyDescent="0.25">
      <c r="F512" s="51" t="str">
        <f>IFERROR(VLOOKUP(D512,'Tabelas auxiliares'!$A$3:$B$61,2,FALSE),"")</f>
        <v/>
      </c>
      <c r="G512" s="51" t="str">
        <f>IFERROR(VLOOKUP($B512,'Tabelas auxiliares'!$A$65:$C$102,2,FALSE),"")</f>
        <v/>
      </c>
      <c r="H512" s="51" t="str">
        <f>IFERROR(VLOOKUP($B512,'Tabelas auxiliares'!$A$65:$C$102,3,FALSE),"")</f>
        <v/>
      </c>
      <c r="X512" s="51" t="str">
        <f t="shared" si="14"/>
        <v/>
      </c>
      <c r="Y512" s="51" t="str">
        <f>IF(T512="","",IF(T512&lt;&gt;'Tabelas auxiliares'!$B$236,"FOLHA DE PESSOAL",IF(X512='Tabelas auxiliares'!$A$237,"CUSTEIO",IF(X512='Tabelas auxiliares'!$A$236,"INVESTIMENTO","ERRO - VERIFICAR"))))</f>
        <v/>
      </c>
      <c r="Z512" s="64" t="str">
        <f t="shared" si="15"/>
        <v/>
      </c>
      <c r="AA512" s="44"/>
      <c r="AB512" s="44"/>
      <c r="AC512" s="44"/>
    </row>
    <row r="513" spans="6:29" x14ac:dyDescent="0.25">
      <c r="F513" s="51" t="str">
        <f>IFERROR(VLOOKUP(D513,'Tabelas auxiliares'!$A$3:$B$61,2,FALSE),"")</f>
        <v/>
      </c>
      <c r="G513" s="51" t="str">
        <f>IFERROR(VLOOKUP($B513,'Tabelas auxiliares'!$A$65:$C$102,2,FALSE),"")</f>
        <v/>
      </c>
      <c r="H513" s="51" t="str">
        <f>IFERROR(VLOOKUP($B513,'Tabelas auxiliares'!$A$65:$C$102,3,FALSE),"")</f>
        <v/>
      </c>
      <c r="X513" s="51" t="str">
        <f t="shared" si="14"/>
        <v/>
      </c>
      <c r="Y513" s="51" t="str">
        <f>IF(T513="","",IF(T513&lt;&gt;'Tabelas auxiliares'!$B$236,"FOLHA DE PESSOAL",IF(X513='Tabelas auxiliares'!$A$237,"CUSTEIO",IF(X513='Tabelas auxiliares'!$A$236,"INVESTIMENTO","ERRO - VERIFICAR"))))</f>
        <v/>
      </c>
      <c r="Z513" s="64" t="str">
        <f t="shared" si="15"/>
        <v/>
      </c>
      <c r="AA513" s="44"/>
      <c r="AB513" s="44"/>
      <c r="AC513" s="44"/>
    </row>
    <row r="514" spans="6:29" x14ac:dyDescent="0.25">
      <c r="F514" s="51" t="str">
        <f>IFERROR(VLOOKUP(D514,'Tabelas auxiliares'!$A$3:$B$61,2,FALSE),"")</f>
        <v/>
      </c>
      <c r="G514" s="51" t="str">
        <f>IFERROR(VLOOKUP($B514,'Tabelas auxiliares'!$A$65:$C$102,2,FALSE),"")</f>
        <v/>
      </c>
      <c r="H514" s="51" t="str">
        <f>IFERROR(VLOOKUP($B514,'Tabelas auxiliares'!$A$65:$C$102,3,FALSE),"")</f>
        <v/>
      </c>
      <c r="X514" s="51" t="str">
        <f t="shared" si="14"/>
        <v/>
      </c>
      <c r="Y514" s="51" t="str">
        <f>IF(T514="","",IF(T514&lt;&gt;'Tabelas auxiliares'!$B$236,"FOLHA DE PESSOAL",IF(X514='Tabelas auxiliares'!$A$237,"CUSTEIO",IF(X514='Tabelas auxiliares'!$A$236,"INVESTIMENTO","ERRO - VERIFICAR"))))</f>
        <v/>
      </c>
      <c r="Z514" s="64" t="str">
        <f t="shared" si="15"/>
        <v/>
      </c>
      <c r="AA514" s="44"/>
      <c r="AB514" s="44"/>
      <c r="AC514" s="44"/>
    </row>
    <row r="515" spans="6:29" x14ac:dyDescent="0.25">
      <c r="F515" s="51" t="str">
        <f>IFERROR(VLOOKUP(D515,'Tabelas auxiliares'!$A$3:$B$61,2,FALSE),"")</f>
        <v/>
      </c>
      <c r="G515" s="51" t="str">
        <f>IFERROR(VLOOKUP($B515,'Tabelas auxiliares'!$A$65:$C$102,2,FALSE),"")</f>
        <v/>
      </c>
      <c r="H515" s="51" t="str">
        <f>IFERROR(VLOOKUP($B515,'Tabelas auxiliares'!$A$65:$C$102,3,FALSE),"")</f>
        <v/>
      </c>
      <c r="X515" s="51" t="str">
        <f t="shared" si="14"/>
        <v/>
      </c>
      <c r="Y515" s="51" t="str">
        <f>IF(T515="","",IF(T515&lt;&gt;'Tabelas auxiliares'!$B$236,"FOLHA DE PESSOAL",IF(X515='Tabelas auxiliares'!$A$237,"CUSTEIO",IF(X515='Tabelas auxiliares'!$A$236,"INVESTIMENTO","ERRO - VERIFICAR"))))</f>
        <v/>
      </c>
      <c r="Z515" s="64" t="str">
        <f t="shared" si="15"/>
        <v/>
      </c>
      <c r="AA515" s="44"/>
      <c r="AB515" s="44"/>
      <c r="AC515" s="44"/>
    </row>
    <row r="516" spans="6:29" x14ac:dyDescent="0.25">
      <c r="F516" s="51" t="str">
        <f>IFERROR(VLOOKUP(D516,'Tabelas auxiliares'!$A$3:$B$61,2,FALSE),"")</f>
        <v/>
      </c>
      <c r="G516" s="51" t="str">
        <f>IFERROR(VLOOKUP($B516,'Tabelas auxiliares'!$A$65:$C$102,2,FALSE),"")</f>
        <v/>
      </c>
      <c r="H516" s="51" t="str">
        <f>IFERROR(VLOOKUP($B516,'Tabelas auxiliares'!$A$65:$C$102,3,FALSE),"")</f>
        <v/>
      </c>
      <c r="X516" s="51" t="str">
        <f t="shared" ref="X516:X579" si="16">LEFT(V516,1)</f>
        <v/>
      </c>
      <c r="Y516" s="51" t="str">
        <f>IF(T516="","",IF(T516&lt;&gt;'Tabelas auxiliares'!$B$236,"FOLHA DE PESSOAL",IF(X516='Tabelas auxiliares'!$A$237,"CUSTEIO",IF(X516='Tabelas auxiliares'!$A$236,"INVESTIMENTO","ERRO - VERIFICAR"))))</f>
        <v/>
      </c>
      <c r="Z516" s="64" t="str">
        <f t="shared" si="15"/>
        <v/>
      </c>
      <c r="AA516" s="44"/>
      <c r="AB516" s="44"/>
      <c r="AC516" s="44"/>
    </row>
    <row r="517" spans="6:29" x14ac:dyDescent="0.25">
      <c r="F517" s="51" t="str">
        <f>IFERROR(VLOOKUP(D517,'Tabelas auxiliares'!$A$3:$B$61,2,FALSE),"")</f>
        <v/>
      </c>
      <c r="G517" s="51" t="str">
        <f>IFERROR(VLOOKUP($B517,'Tabelas auxiliares'!$A$65:$C$102,2,FALSE),"")</f>
        <v/>
      </c>
      <c r="H517" s="51" t="str">
        <f>IFERROR(VLOOKUP($B517,'Tabelas auxiliares'!$A$65:$C$102,3,FALSE),"")</f>
        <v/>
      </c>
      <c r="X517" s="51" t="str">
        <f t="shared" si="16"/>
        <v/>
      </c>
      <c r="Y517" s="51" t="str">
        <f>IF(T517="","",IF(T517&lt;&gt;'Tabelas auxiliares'!$B$236,"FOLHA DE PESSOAL",IF(X517='Tabelas auxiliares'!$A$237,"CUSTEIO",IF(X517='Tabelas auxiliares'!$A$236,"INVESTIMENTO","ERRO - VERIFICAR"))))</f>
        <v/>
      </c>
      <c r="Z517" s="64" t="str">
        <f t="shared" ref="Z517:Z580" si="17">IF(AA517+AB517+AC517&lt;&gt;0,AA517+AB517+AC517,"")</f>
        <v/>
      </c>
      <c r="AA517" s="44"/>
      <c r="AB517" s="44"/>
      <c r="AC517" s="44"/>
    </row>
    <row r="518" spans="6:29" x14ac:dyDescent="0.25">
      <c r="F518" s="51" t="str">
        <f>IFERROR(VLOOKUP(D518,'Tabelas auxiliares'!$A$3:$B$61,2,FALSE),"")</f>
        <v/>
      </c>
      <c r="G518" s="51" t="str">
        <f>IFERROR(VLOOKUP($B518,'Tabelas auxiliares'!$A$65:$C$102,2,FALSE),"")</f>
        <v/>
      </c>
      <c r="H518" s="51" t="str">
        <f>IFERROR(VLOOKUP($B518,'Tabelas auxiliares'!$A$65:$C$102,3,FALSE),"")</f>
        <v/>
      </c>
      <c r="X518" s="51" t="str">
        <f t="shared" si="16"/>
        <v/>
      </c>
      <c r="Y518" s="51" t="str">
        <f>IF(T518="","",IF(T518&lt;&gt;'Tabelas auxiliares'!$B$236,"FOLHA DE PESSOAL",IF(X518='Tabelas auxiliares'!$A$237,"CUSTEIO",IF(X518='Tabelas auxiliares'!$A$236,"INVESTIMENTO","ERRO - VERIFICAR"))))</f>
        <v/>
      </c>
      <c r="Z518" s="64" t="str">
        <f t="shared" si="17"/>
        <v/>
      </c>
      <c r="AA518" s="44"/>
      <c r="AB518" s="44"/>
      <c r="AC518" s="44"/>
    </row>
    <row r="519" spans="6:29" x14ac:dyDescent="0.25">
      <c r="F519" s="51" t="str">
        <f>IFERROR(VLOOKUP(D519,'Tabelas auxiliares'!$A$3:$B$61,2,FALSE),"")</f>
        <v/>
      </c>
      <c r="G519" s="51" t="str">
        <f>IFERROR(VLOOKUP($B519,'Tabelas auxiliares'!$A$65:$C$102,2,FALSE),"")</f>
        <v/>
      </c>
      <c r="H519" s="51" t="str">
        <f>IFERROR(VLOOKUP($B519,'Tabelas auxiliares'!$A$65:$C$102,3,FALSE),"")</f>
        <v/>
      </c>
      <c r="X519" s="51" t="str">
        <f t="shared" si="16"/>
        <v/>
      </c>
      <c r="Y519" s="51" t="str">
        <f>IF(T519="","",IF(T519&lt;&gt;'Tabelas auxiliares'!$B$236,"FOLHA DE PESSOAL",IF(X519='Tabelas auxiliares'!$A$237,"CUSTEIO",IF(X519='Tabelas auxiliares'!$A$236,"INVESTIMENTO","ERRO - VERIFICAR"))))</f>
        <v/>
      </c>
      <c r="Z519" s="64" t="str">
        <f t="shared" si="17"/>
        <v/>
      </c>
      <c r="AA519" s="44"/>
      <c r="AB519" s="44"/>
      <c r="AC519" s="44"/>
    </row>
    <row r="520" spans="6:29" x14ac:dyDescent="0.25">
      <c r="F520" s="51" t="str">
        <f>IFERROR(VLOOKUP(D520,'Tabelas auxiliares'!$A$3:$B$61,2,FALSE),"")</f>
        <v/>
      </c>
      <c r="G520" s="51" t="str">
        <f>IFERROR(VLOOKUP($B520,'Tabelas auxiliares'!$A$65:$C$102,2,FALSE),"")</f>
        <v/>
      </c>
      <c r="H520" s="51" t="str">
        <f>IFERROR(VLOOKUP($B520,'Tabelas auxiliares'!$A$65:$C$102,3,FALSE),"")</f>
        <v/>
      </c>
      <c r="X520" s="51" t="str">
        <f t="shared" si="16"/>
        <v/>
      </c>
      <c r="Y520" s="51" t="str">
        <f>IF(T520="","",IF(T520&lt;&gt;'Tabelas auxiliares'!$B$236,"FOLHA DE PESSOAL",IF(X520='Tabelas auxiliares'!$A$237,"CUSTEIO",IF(X520='Tabelas auxiliares'!$A$236,"INVESTIMENTO","ERRO - VERIFICAR"))))</f>
        <v/>
      </c>
      <c r="Z520" s="64" t="str">
        <f t="shared" si="17"/>
        <v/>
      </c>
      <c r="AA520" s="44"/>
      <c r="AB520" s="44"/>
      <c r="AC520" s="44"/>
    </row>
    <row r="521" spans="6:29" x14ac:dyDescent="0.25">
      <c r="F521" s="51" t="str">
        <f>IFERROR(VLOOKUP(D521,'Tabelas auxiliares'!$A$3:$B$61,2,FALSE),"")</f>
        <v/>
      </c>
      <c r="G521" s="51" t="str">
        <f>IFERROR(VLOOKUP($B521,'Tabelas auxiliares'!$A$65:$C$102,2,FALSE),"")</f>
        <v/>
      </c>
      <c r="H521" s="51" t="str">
        <f>IFERROR(VLOOKUP($B521,'Tabelas auxiliares'!$A$65:$C$102,3,FALSE),"")</f>
        <v/>
      </c>
      <c r="X521" s="51" t="str">
        <f t="shared" si="16"/>
        <v/>
      </c>
      <c r="Y521" s="51" t="str">
        <f>IF(T521="","",IF(T521&lt;&gt;'Tabelas auxiliares'!$B$236,"FOLHA DE PESSOAL",IF(X521='Tabelas auxiliares'!$A$237,"CUSTEIO",IF(X521='Tabelas auxiliares'!$A$236,"INVESTIMENTO","ERRO - VERIFICAR"))))</f>
        <v/>
      </c>
      <c r="Z521" s="64" t="str">
        <f t="shared" si="17"/>
        <v/>
      </c>
      <c r="AA521" s="44"/>
      <c r="AB521" s="44"/>
      <c r="AC521" s="44"/>
    </row>
    <row r="522" spans="6:29" x14ac:dyDescent="0.25">
      <c r="F522" s="51" t="str">
        <f>IFERROR(VLOOKUP(D522,'Tabelas auxiliares'!$A$3:$B$61,2,FALSE),"")</f>
        <v/>
      </c>
      <c r="G522" s="51" t="str">
        <f>IFERROR(VLOOKUP($B522,'Tabelas auxiliares'!$A$65:$C$102,2,FALSE),"")</f>
        <v/>
      </c>
      <c r="H522" s="51" t="str">
        <f>IFERROR(VLOOKUP($B522,'Tabelas auxiliares'!$A$65:$C$102,3,FALSE),"")</f>
        <v/>
      </c>
      <c r="X522" s="51" t="str">
        <f t="shared" si="16"/>
        <v/>
      </c>
      <c r="Y522" s="51" t="str">
        <f>IF(T522="","",IF(T522&lt;&gt;'Tabelas auxiliares'!$B$236,"FOLHA DE PESSOAL",IF(X522='Tabelas auxiliares'!$A$237,"CUSTEIO",IF(X522='Tabelas auxiliares'!$A$236,"INVESTIMENTO","ERRO - VERIFICAR"))))</f>
        <v/>
      </c>
      <c r="Z522" s="64" t="str">
        <f t="shared" si="17"/>
        <v/>
      </c>
      <c r="AA522" s="44"/>
      <c r="AB522" s="44"/>
      <c r="AC522" s="44"/>
    </row>
    <row r="523" spans="6:29" x14ac:dyDescent="0.25">
      <c r="F523" s="51" t="str">
        <f>IFERROR(VLOOKUP(D523,'Tabelas auxiliares'!$A$3:$B$61,2,FALSE),"")</f>
        <v/>
      </c>
      <c r="G523" s="51" t="str">
        <f>IFERROR(VLOOKUP($B523,'Tabelas auxiliares'!$A$65:$C$102,2,FALSE),"")</f>
        <v/>
      </c>
      <c r="H523" s="51" t="str">
        <f>IFERROR(VLOOKUP($B523,'Tabelas auxiliares'!$A$65:$C$102,3,FALSE),"")</f>
        <v/>
      </c>
      <c r="X523" s="51" t="str">
        <f t="shared" si="16"/>
        <v/>
      </c>
      <c r="Y523" s="51" t="str">
        <f>IF(T523="","",IF(T523&lt;&gt;'Tabelas auxiliares'!$B$236,"FOLHA DE PESSOAL",IF(X523='Tabelas auxiliares'!$A$237,"CUSTEIO",IF(X523='Tabelas auxiliares'!$A$236,"INVESTIMENTO","ERRO - VERIFICAR"))))</f>
        <v/>
      </c>
      <c r="Z523" s="64" t="str">
        <f t="shared" si="17"/>
        <v/>
      </c>
      <c r="AA523" s="44"/>
      <c r="AB523" s="44"/>
      <c r="AC523" s="44"/>
    </row>
    <row r="524" spans="6:29" x14ac:dyDescent="0.25">
      <c r="F524" s="51" t="str">
        <f>IFERROR(VLOOKUP(D524,'Tabelas auxiliares'!$A$3:$B$61,2,FALSE),"")</f>
        <v/>
      </c>
      <c r="G524" s="51" t="str">
        <f>IFERROR(VLOOKUP($B524,'Tabelas auxiliares'!$A$65:$C$102,2,FALSE),"")</f>
        <v/>
      </c>
      <c r="H524" s="51" t="str">
        <f>IFERROR(VLOOKUP($B524,'Tabelas auxiliares'!$A$65:$C$102,3,FALSE),"")</f>
        <v/>
      </c>
      <c r="X524" s="51" t="str">
        <f t="shared" si="16"/>
        <v/>
      </c>
      <c r="Y524" s="51" t="str">
        <f>IF(T524="","",IF(T524&lt;&gt;'Tabelas auxiliares'!$B$236,"FOLHA DE PESSOAL",IF(X524='Tabelas auxiliares'!$A$237,"CUSTEIO",IF(X524='Tabelas auxiliares'!$A$236,"INVESTIMENTO","ERRO - VERIFICAR"))))</f>
        <v/>
      </c>
      <c r="Z524" s="64" t="str">
        <f t="shared" si="17"/>
        <v/>
      </c>
      <c r="AA524" s="44"/>
      <c r="AB524" s="44"/>
      <c r="AC524" s="44"/>
    </row>
    <row r="525" spans="6:29" x14ac:dyDescent="0.25">
      <c r="F525" s="51" t="str">
        <f>IFERROR(VLOOKUP(D525,'Tabelas auxiliares'!$A$3:$B$61,2,FALSE),"")</f>
        <v/>
      </c>
      <c r="G525" s="51" t="str">
        <f>IFERROR(VLOOKUP($B525,'Tabelas auxiliares'!$A$65:$C$102,2,FALSE),"")</f>
        <v/>
      </c>
      <c r="H525" s="51" t="str">
        <f>IFERROR(VLOOKUP($B525,'Tabelas auxiliares'!$A$65:$C$102,3,FALSE),"")</f>
        <v/>
      </c>
      <c r="X525" s="51" t="str">
        <f t="shared" si="16"/>
        <v/>
      </c>
      <c r="Y525" s="51" t="str">
        <f>IF(T525="","",IF(T525&lt;&gt;'Tabelas auxiliares'!$B$236,"FOLHA DE PESSOAL",IF(X525='Tabelas auxiliares'!$A$237,"CUSTEIO",IF(X525='Tabelas auxiliares'!$A$236,"INVESTIMENTO","ERRO - VERIFICAR"))))</f>
        <v/>
      </c>
      <c r="Z525" s="64" t="str">
        <f t="shared" si="17"/>
        <v/>
      </c>
      <c r="AA525" s="44"/>
      <c r="AB525" s="44"/>
      <c r="AC525" s="44"/>
    </row>
    <row r="526" spans="6:29" x14ac:dyDescent="0.25">
      <c r="F526" s="51" t="str">
        <f>IFERROR(VLOOKUP(D526,'Tabelas auxiliares'!$A$3:$B$61,2,FALSE),"")</f>
        <v/>
      </c>
      <c r="G526" s="51" t="str">
        <f>IFERROR(VLOOKUP($B526,'Tabelas auxiliares'!$A$65:$C$102,2,FALSE),"")</f>
        <v/>
      </c>
      <c r="H526" s="51" t="str">
        <f>IFERROR(VLOOKUP($B526,'Tabelas auxiliares'!$A$65:$C$102,3,FALSE),"")</f>
        <v/>
      </c>
      <c r="X526" s="51" t="str">
        <f t="shared" si="16"/>
        <v/>
      </c>
      <c r="Y526" s="51" t="str">
        <f>IF(T526="","",IF(T526&lt;&gt;'Tabelas auxiliares'!$B$236,"FOLHA DE PESSOAL",IF(X526='Tabelas auxiliares'!$A$237,"CUSTEIO",IF(X526='Tabelas auxiliares'!$A$236,"INVESTIMENTO","ERRO - VERIFICAR"))))</f>
        <v/>
      </c>
      <c r="Z526" s="64" t="str">
        <f t="shared" si="17"/>
        <v/>
      </c>
      <c r="AA526" s="44"/>
      <c r="AB526" s="44"/>
      <c r="AC526" s="44"/>
    </row>
    <row r="527" spans="6:29" x14ac:dyDescent="0.25">
      <c r="F527" s="51" t="str">
        <f>IFERROR(VLOOKUP(D527,'Tabelas auxiliares'!$A$3:$B$61,2,FALSE),"")</f>
        <v/>
      </c>
      <c r="G527" s="51" t="str">
        <f>IFERROR(VLOOKUP($B527,'Tabelas auxiliares'!$A$65:$C$102,2,FALSE),"")</f>
        <v/>
      </c>
      <c r="H527" s="51" t="str">
        <f>IFERROR(VLOOKUP($B527,'Tabelas auxiliares'!$A$65:$C$102,3,FALSE),"")</f>
        <v/>
      </c>
      <c r="X527" s="51" t="str">
        <f t="shared" si="16"/>
        <v/>
      </c>
      <c r="Y527" s="51" t="str">
        <f>IF(T527="","",IF(T527&lt;&gt;'Tabelas auxiliares'!$B$236,"FOLHA DE PESSOAL",IF(X527='Tabelas auxiliares'!$A$237,"CUSTEIO",IF(X527='Tabelas auxiliares'!$A$236,"INVESTIMENTO","ERRO - VERIFICAR"))))</f>
        <v/>
      </c>
      <c r="Z527" s="64" t="str">
        <f t="shared" si="17"/>
        <v/>
      </c>
      <c r="AA527" s="44"/>
      <c r="AB527" s="44"/>
      <c r="AC527" s="44"/>
    </row>
    <row r="528" spans="6:29" x14ac:dyDescent="0.25">
      <c r="F528" s="51" t="str">
        <f>IFERROR(VLOOKUP(D528,'Tabelas auxiliares'!$A$3:$B$61,2,FALSE),"")</f>
        <v/>
      </c>
      <c r="G528" s="51" t="str">
        <f>IFERROR(VLOOKUP($B528,'Tabelas auxiliares'!$A$65:$C$102,2,FALSE),"")</f>
        <v/>
      </c>
      <c r="H528" s="51" t="str">
        <f>IFERROR(VLOOKUP($B528,'Tabelas auxiliares'!$A$65:$C$102,3,FALSE),"")</f>
        <v/>
      </c>
      <c r="X528" s="51" t="str">
        <f t="shared" si="16"/>
        <v/>
      </c>
      <c r="Y528" s="51" t="str">
        <f>IF(T528="","",IF(T528&lt;&gt;'Tabelas auxiliares'!$B$236,"FOLHA DE PESSOAL",IF(X528='Tabelas auxiliares'!$A$237,"CUSTEIO",IF(X528='Tabelas auxiliares'!$A$236,"INVESTIMENTO","ERRO - VERIFICAR"))))</f>
        <v/>
      </c>
      <c r="Z528" s="64" t="str">
        <f t="shared" si="17"/>
        <v/>
      </c>
      <c r="AA528" s="44"/>
      <c r="AB528" s="44"/>
      <c r="AC528" s="44"/>
    </row>
    <row r="529" spans="6:29" x14ac:dyDescent="0.25">
      <c r="F529" s="51" t="str">
        <f>IFERROR(VLOOKUP(D529,'Tabelas auxiliares'!$A$3:$B$61,2,FALSE),"")</f>
        <v/>
      </c>
      <c r="G529" s="51" t="str">
        <f>IFERROR(VLOOKUP($B529,'Tabelas auxiliares'!$A$65:$C$102,2,FALSE),"")</f>
        <v/>
      </c>
      <c r="H529" s="51" t="str">
        <f>IFERROR(VLOOKUP($B529,'Tabelas auxiliares'!$A$65:$C$102,3,FALSE),"")</f>
        <v/>
      </c>
      <c r="X529" s="51" t="str">
        <f t="shared" si="16"/>
        <v/>
      </c>
      <c r="Y529" s="51" t="str">
        <f>IF(T529="","",IF(T529&lt;&gt;'Tabelas auxiliares'!$B$236,"FOLHA DE PESSOAL",IF(X529='Tabelas auxiliares'!$A$237,"CUSTEIO",IF(X529='Tabelas auxiliares'!$A$236,"INVESTIMENTO","ERRO - VERIFICAR"))))</f>
        <v/>
      </c>
      <c r="Z529" s="64" t="str">
        <f t="shared" si="17"/>
        <v/>
      </c>
      <c r="AA529" s="44"/>
      <c r="AB529" s="44"/>
      <c r="AC529" s="44"/>
    </row>
    <row r="530" spans="6:29" x14ac:dyDescent="0.25">
      <c r="F530" s="51" t="str">
        <f>IFERROR(VLOOKUP(D530,'Tabelas auxiliares'!$A$3:$B$61,2,FALSE),"")</f>
        <v/>
      </c>
      <c r="G530" s="51" t="str">
        <f>IFERROR(VLOOKUP($B530,'Tabelas auxiliares'!$A$65:$C$102,2,FALSE),"")</f>
        <v/>
      </c>
      <c r="H530" s="51" t="str">
        <f>IFERROR(VLOOKUP($B530,'Tabelas auxiliares'!$A$65:$C$102,3,FALSE),"")</f>
        <v/>
      </c>
      <c r="X530" s="51" t="str">
        <f t="shared" si="16"/>
        <v/>
      </c>
      <c r="Y530" s="51" t="str">
        <f>IF(T530="","",IF(T530&lt;&gt;'Tabelas auxiliares'!$B$236,"FOLHA DE PESSOAL",IF(X530='Tabelas auxiliares'!$A$237,"CUSTEIO",IF(X530='Tabelas auxiliares'!$A$236,"INVESTIMENTO","ERRO - VERIFICAR"))))</f>
        <v/>
      </c>
      <c r="Z530" s="64" t="str">
        <f t="shared" si="17"/>
        <v/>
      </c>
      <c r="AA530" s="44"/>
      <c r="AB530" s="44"/>
      <c r="AC530" s="44"/>
    </row>
    <row r="531" spans="6:29" x14ac:dyDescent="0.25">
      <c r="F531" s="51" t="str">
        <f>IFERROR(VLOOKUP(D531,'Tabelas auxiliares'!$A$3:$B$61,2,FALSE),"")</f>
        <v/>
      </c>
      <c r="G531" s="51" t="str">
        <f>IFERROR(VLOOKUP($B531,'Tabelas auxiliares'!$A$65:$C$102,2,FALSE),"")</f>
        <v/>
      </c>
      <c r="H531" s="51" t="str">
        <f>IFERROR(VLOOKUP($B531,'Tabelas auxiliares'!$A$65:$C$102,3,FALSE),"")</f>
        <v/>
      </c>
      <c r="X531" s="51" t="str">
        <f t="shared" si="16"/>
        <v/>
      </c>
      <c r="Y531" s="51" t="str">
        <f>IF(T531="","",IF(T531&lt;&gt;'Tabelas auxiliares'!$B$236,"FOLHA DE PESSOAL",IF(X531='Tabelas auxiliares'!$A$237,"CUSTEIO",IF(X531='Tabelas auxiliares'!$A$236,"INVESTIMENTO","ERRO - VERIFICAR"))))</f>
        <v/>
      </c>
      <c r="Z531" s="64" t="str">
        <f t="shared" si="17"/>
        <v/>
      </c>
      <c r="AA531" s="44"/>
      <c r="AB531" s="44"/>
      <c r="AC531" s="44"/>
    </row>
    <row r="532" spans="6:29" x14ac:dyDescent="0.25">
      <c r="F532" s="51" t="str">
        <f>IFERROR(VLOOKUP(D532,'Tabelas auxiliares'!$A$3:$B$61,2,FALSE),"")</f>
        <v/>
      </c>
      <c r="G532" s="51" t="str">
        <f>IFERROR(VLOOKUP($B532,'Tabelas auxiliares'!$A$65:$C$102,2,FALSE),"")</f>
        <v/>
      </c>
      <c r="H532" s="51" t="str">
        <f>IFERROR(VLOOKUP($B532,'Tabelas auxiliares'!$A$65:$C$102,3,FALSE),"")</f>
        <v/>
      </c>
      <c r="X532" s="51" t="str">
        <f t="shared" si="16"/>
        <v/>
      </c>
      <c r="Y532" s="51" t="str">
        <f>IF(T532="","",IF(T532&lt;&gt;'Tabelas auxiliares'!$B$236,"FOLHA DE PESSOAL",IF(X532='Tabelas auxiliares'!$A$237,"CUSTEIO",IF(X532='Tabelas auxiliares'!$A$236,"INVESTIMENTO","ERRO - VERIFICAR"))))</f>
        <v/>
      </c>
      <c r="Z532" s="64" t="str">
        <f t="shared" si="17"/>
        <v/>
      </c>
      <c r="AA532" s="44"/>
      <c r="AB532" s="44"/>
      <c r="AC532" s="44"/>
    </row>
    <row r="533" spans="6:29" x14ac:dyDescent="0.25">
      <c r="F533" s="51" t="str">
        <f>IFERROR(VLOOKUP(D533,'Tabelas auxiliares'!$A$3:$B$61,2,FALSE),"")</f>
        <v/>
      </c>
      <c r="G533" s="51" t="str">
        <f>IFERROR(VLOOKUP($B533,'Tabelas auxiliares'!$A$65:$C$102,2,FALSE),"")</f>
        <v/>
      </c>
      <c r="H533" s="51" t="str">
        <f>IFERROR(VLOOKUP($B533,'Tabelas auxiliares'!$A$65:$C$102,3,FALSE),"")</f>
        <v/>
      </c>
      <c r="X533" s="51" t="str">
        <f t="shared" si="16"/>
        <v/>
      </c>
      <c r="Y533" s="51" t="str">
        <f>IF(T533="","",IF(T533&lt;&gt;'Tabelas auxiliares'!$B$236,"FOLHA DE PESSOAL",IF(X533='Tabelas auxiliares'!$A$237,"CUSTEIO",IF(X533='Tabelas auxiliares'!$A$236,"INVESTIMENTO","ERRO - VERIFICAR"))))</f>
        <v/>
      </c>
      <c r="Z533" s="64" t="str">
        <f t="shared" si="17"/>
        <v/>
      </c>
      <c r="AA533" s="44"/>
      <c r="AB533" s="44"/>
      <c r="AC533" s="44"/>
    </row>
    <row r="534" spans="6:29" x14ac:dyDescent="0.25">
      <c r="F534" s="51" t="str">
        <f>IFERROR(VLOOKUP(D534,'Tabelas auxiliares'!$A$3:$B$61,2,FALSE),"")</f>
        <v/>
      </c>
      <c r="G534" s="51" t="str">
        <f>IFERROR(VLOOKUP($B534,'Tabelas auxiliares'!$A$65:$C$102,2,FALSE),"")</f>
        <v/>
      </c>
      <c r="H534" s="51" t="str">
        <f>IFERROR(VLOOKUP($B534,'Tabelas auxiliares'!$A$65:$C$102,3,FALSE),"")</f>
        <v/>
      </c>
      <c r="X534" s="51" t="str">
        <f t="shared" si="16"/>
        <v/>
      </c>
      <c r="Y534" s="51" t="str">
        <f>IF(T534="","",IF(T534&lt;&gt;'Tabelas auxiliares'!$B$236,"FOLHA DE PESSOAL",IF(X534='Tabelas auxiliares'!$A$237,"CUSTEIO",IF(X534='Tabelas auxiliares'!$A$236,"INVESTIMENTO","ERRO - VERIFICAR"))))</f>
        <v/>
      </c>
      <c r="Z534" s="64" t="str">
        <f t="shared" si="17"/>
        <v/>
      </c>
      <c r="AA534" s="44"/>
      <c r="AB534" s="44"/>
      <c r="AC534" s="44"/>
    </row>
    <row r="535" spans="6:29" x14ac:dyDescent="0.25">
      <c r="F535" s="51" t="str">
        <f>IFERROR(VLOOKUP(D535,'Tabelas auxiliares'!$A$3:$B$61,2,FALSE),"")</f>
        <v/>
      </c>
      <c r="G535" s="51" t="str">
        <f>IFERROR(VLOOKUP($B535,'Tabelas auxiliares'!$A$65:$C$102,2,FALSE),"")</f>
        <v/>
      </c>
      <c r="H535" s="51" t="str">
        <f>IFERROR(VLOOKUP($B535,'Tabelas auxiliares'!$A$65:$C$102,3,FALSE),"")</f>
        <v/>
      </c>
      <c r="X535" s="51" t="str">
        <f t="shared" si="16"/>
        <v/>
      </c>
      <c r="Y535" s="51" t="str">
        <f>IF(T535="","",IF(T535&lt;&gt;'Tabelas auxiliares'!$B$236,"FOLHA DE PESSOAL",IF(X535='Tabelas auxiliares'!$A$237,"CUSTEIO",IF(X535='Tabelas auxiliares'!$A$236,"INVESTIMENTO","ERRO - VERIFICAR"))))</f>
        <v/>
      </c>
      <c r="Z535" s="64" t="str">
        <f t="shared" si="17"/>
        <v/>
      </c>
      <c r="AA535" s="44"/>
      <c r="AB535" s="44"/>
      <c r="AC535" s="44"/>
    </row>
    <row r="536" spans="6:29" x14ac:dyDescent="0.25">
      <c r="F536" s="51" t="str">
        <f>IFERROR(VLOOKUP(D536,'Tabelas auxiliares'!$A$3:$B$61,2,FALSE),"")</f>
        <v/>
      </c>
      <c r="G536" s="51" t="str">
        <f>IFERROR(VLOOKUP($B536,'Tabelas auxiliares'!$A$65:$C$102,2,FALSE),"")</f>
        <v/>
      </c>
      <c r="H536" s="51" t="str">
        <f>IFERROR(VLOOKUP($B536,'Tabelas auxiliares'!$A$65:$C$102,3,FALSE),"")</f>
        <v/>
      </c>
      <c r="X536" s="51" t="str">
        <f t="shared" si="16"/>
        <v/>
      </c>
      <c r="Y536" s="51" t="str">
        <f>IF(T536="","",IF(T536&lt;&gt;'Tabelas auxiliares'!$B$236,"FOLHA DE PESSOAL",IF(X536='Tabelas auxiliares'!$A$237,"CUSTEIO",IF(X536='Tabelas auxiliares'!$A$236,"INVESTIMENTO","ERRO - VERIFICAR"))))</f>
        <v/>
      </c>
      <c r="Z536" s="64" t="str">
        <f t="shared" si="17"/>
        <v/>
      </c>
      <c r="AA536" s="44"/>
      <c r="AB536" s="44"/>
      <c r="AC536" s="44"/>
    </row>
    <row r="537" spans="6:29" x14ac:dyDescent="0.25">
      <c r="F537" s="51" t="str">
        <f>IFERROR(VLOOKUP(D537,'Tabelas auxiliares'!$A$3:$B$61,2,FALSE),"")</f>
        <v/>
      </c>
      <c r="G537" s="51" t="str">
        <f>IFERROR(VLOOKUP($B537,'Tabelas auxiliares'!$A$65:$C$102,2,FALSE),"")</f>
        <v/>
      </c>
      <c r="H537" s="51" t="str">
        <f>IFERROR(VLOOKUP($B537,'Tabelas auxiliares'!$A$65:$C$102,3,FALSE),"")</f>
        <v/>
      </c>
      <c r="X537" s="51" t="str">
        <f t="shared" si="16"/>
        <v/>
      </c>
      <c r="Y537" s="51" t="str">
        <f>IF(T537="","",IF(T537&lt;&gt;'Tabelas auxiliares'!$B$236,"FOLHA DE PESSOAL",IF(X537='Tabelas auxiliares'!$A$237,"CUSTEIO",IF(X537='Tabelas auxiliares'!$A$236,"INVESTIMENTO","ERRO - VERIFICAR"))))</f>
        <v/>
      </c>
      <c r="Z537" s="64" t="str">
        <f t="shared" si="17"/>
        <v/>
      </c>
      <c r="AA537" s="44"/>
      <c r="AB537" s="44"/>
      <c r="AC537" s="44"/>
    </row>
    <row r="538" spans="6:29" x14ac:dyDescent="0.25">
      <c r="F538" s="51" t="str">
        <f>IFERROR(VLOOKUP(D538,'Tabelas auxiliares'!$A$3:$B$61,2,FALSE),"")</f>
        <v/>
      </c>
      <c r="G538" s="51" t="str">
        <f>IFERROR(VLOOKUP($B538,'Tabelas auxiliares'!$A$65:$C$102,2,FALSE),"")</f>
        <v/>
      </c>
      <c r="H538" s="51" t="str">
        <f>IFERROR(VLOOKUP($B538,'Tabelas auxiliares'!$A$65:$C$102,3,FALSE),"")</f>
        <v/>
      </c>
      <c r="X538" s="51" t="str">
        <f t="shared" si="16"/>
        <v/>
      </c>
      <c r="Y538" s="51" t="str">
        <f>IF(T538="","",IF(T538&lt;&gt;'Tabelas auxiliares'!$B$236,"FOLHA DE PESSOAL",IF(X538='Tabelas auxiliares'!$A$237,"CUSTEIO",IF(X538='Tabelas auxiliares'!$A$236,"INVESTIMENTO","ERRO - VERIFICAR"))))</f>
        <v/>
      </c>
      <c r="Z538" s="64" t="str">
        <f t="shared" si="17"/>
        <v/>
      </c>
      <c r="AA538" s="44"/>
      <c r="AB538" s="44"/>
      <c r="AC538" s="44"/>
    </row>
    <row r="539" spans="6:29" x14ac:dyDescent="0.25">
      <c r="F539" s="51" t="str">
        <f>IFERROR(VLOOKUP(D539,'Tabelas auxiliares'!$A$3:$B$61,2,FALSE),"")</f>
        <v/>
      </c>
      <c r="G539" s="51" t="str">
        <f>IFERROR(VLOOKUP($B539,'Tabelas auxiliares'!$A$65:$C$102,2,FALSE),"")</f>
        <v/>
      </c>
      <c r="H539" s="51" t="str">
        <f>IFERROR(VLOOKUP($B539,'Tabelas auxiliares'!$A$65:$C$102,3,FALSE),"")</f>
        <v/>
      </c>
      <c r="X539" s="51" t="str">
        <f t="shared" si="16"/>
        <v/>
      </c>
      <c r="Y539" s="51" t="str">
        <f>IF(T539="","",IF(T539&lt;&gt;'Tabelas auxiliares'!$B$236,"FOLHA DE PESSOAL",IF(X539='Tabelas auxiliares'!$A$237,"CUSTEIO",IF(X539='Tabelas auxiliares'!$A$236,"INVESTIMENTO","ERRO - VERIFICAR"))))</f>
        <v/>
      </c>
      <c r="Z539" s="64" t="str">
        <f t="shared" si="17"/>
        <v/>
      </c>
      <c r="AA539" s="44"/>
      <c r="AB539" s="44"/>
      <c r="AC539" s="44"/>
    </row>
    <row r="540" spans="6:29" x14ac:dyDescent="0.25">
      <c r="F540" s="51" t="str">
        <f>IFERROR(VLOOKUP(D540,'Tabelas auxiliares'!$A$3:$B$61,2,FALSE),"")</f>
        <v/>
      </c>
      <c r="G540" s="51" t="str">
        <f>IFERROR(VLOOKUP($B540,'Tabelas auxiliares'!$A$65:$C$102,2,FALSE),"")</f>
        <v/>
      </c>
      <c r="H540" s="51" t="str">
        <f>IFERROR(VLOOKUP($B540,'Tabelas auxiliares'!$A$65:$C$102,3,FALSE),"")</f>
        <v/>
      </c>
      <c r="X540" s="51" t="str">
        <f t="shared" si="16"/>
        <v/>
      </c>
      <c r="Y540" s="51" t="str">
        <f>IF(T540="","",IF(T540&lt;&gt;'Tabelas auxiliares'!$B$236,"FOLHA DE PESSOAL",IF(X540='Tabelas auxiliares'!$A$237,"CUSTEIO",IF(X540='Tabelas auxiliares'!$A$236,"INVESTIMENTO","ERRO - VERIFICAR"))))</f>
        <v/>
      </c>
      <c r="Z540" s="64" t="str">
        <f t="shared" si="17"/>
        <v/>
      </c>
      <c r="AA540" s="44"/>
      <c r="AB540" s="44"/>
      <c r="AC540" s="44"/>
    </row>
    <row r="541" spans="6:29" x14ac:dyDescent="0.25">
      <c r="F541" s="51" t="str">
        <f>IFERROR(VLOOKUP(D541,'Tabelas auxiliares'!$A$3:$B$61,2,FALSE),"")</f>
        <v/>
      </c>
      <c r="G541" s="51" t="str">
        <f>IFERROR(VLOOKUP($B541,'Tabelas auxiliares'!$A$65:$C$102,2,FALSE),"")</f>
        <v/>
      </c>
      <c r="H541" s="51" t="str">
        <f>IFERROR(VLOOKUP($B541,'Tabelas auxiliares'!$A$65:$C$102,3,FALSE),"")</f>
        <v/>
      </c>
      <c r="X541" s="51" t="str">
        <f t="shared" si="16"/>
        <v/>
      </c>
      <c r="Y541" s="51" t="str">
        <f>IF(T541="","",IF(T541&lt;&gt;'Tabelas auxiliares'!$B$236,"FOLHA DE PESSOAL",IF(X541='Tabelas auxiliares'!$A$237,"CUSTEIO",IF(X541='Tabelas auxiliares'!$A$236,"INVESTIMENTO","ERRO - VERIFICAR"))))</f>
        <v/>
      </c>
      <c r="Z541" s="64" t="str">
        <f t="shared" si="17"/>
        <v/>
      </c>
      <c r="AA541" s="44"/>
      <c r="AB541" s="44"/>
      <c r="AC541" s="44"/>
    </row>
    <row r="542" spans="6:29" x14ac:dyDescent="0.25">
      <c r="F542" s="51" t="str">
        <f>IFERROR(VLOOKUP(D542,'Tabelas auxiliares'!$A$3:$B$61,2,FALSE),"")</f>
        <v/>
      </c>
      <c r="G542" s="51" t="str">
        <f>IFERROR(VLOOKUP($B542,'Tabelas auxiliares'!$A$65:$C$102,2,FALSE),"")</f>
        <v/>
      </c>
      <c r="H542" s="51" t="str">
        <f>IFERROR(VLOOKUP($B542,'Tabelas auxiliares'!$A$65:$C$102,3,FALSE),"")</f>
        <v/>
      </c>
      <c r="X542" s="51" t="str">
        <f t="shared" si="16"/>
        <v/>
      </c>
      <c r="Y542" s="51" t="str">
        <f>IF(T542="","",IF(T542&lt;&gt;'Tabelas auxiliares'!$B$236,"FOLHA DE PESSOAL",IF(X542='Tabelas auxiliares'!$A$237,"CUSTEIO",IF(X542='Tabelas auxiliares'!$A$236,"INVESTIMENTO","ERRO - VERIFICAR"))))</f>
        <v/>
      </c>
      <c r="Z542" s="64" t="str">
        <f t="shared" si="17"/>
        <v/>
      </c>
      <c r="AA542" s="44"/>
      <c r="AB542" s="44"/>
      <c r="AC542" s="44"/>
    </row>
    <row r="543" spans="6:29" x14ac:dyDescent="0.25">
      <c r="F543" s="51" t="str">
        <f>IFERROR(VLOOKUP(D543,'Tabelas auxiliares'!$A$3:$B$61,2,FALSE),"")</f>
        <v/>
      </c>
      <c r="G543" s="51" t="str">
        <f>IFERROR(VLOOKUP($B543,'Tabelas auxiliares'!$A$65:$C$102,2,FALSE),"")</f>
        <v/>
      </c>
      <c r="H543" s="51" t="str">
        <f>IFERROR(VLOOKUP($B543,'Tabelas auxiliares'!$A$65:$C$102,3,FALSE),"")</f>
        <v/>
      </c>
      <c r="X543" s="51" t="str">
        <f t="shared" si="16"/>
        <v/>
      </c>
      <c r="Y543" s="51" t="str">
        <f>IF(T543="","",IF(T543&lt;&gt;'Tabelas auxiliares'!$B$236,"FOLHA DE PESSOAL",IF(X543='Tabelas auxiliares'!$A$237,"CUSTEIO",IF(X543='Tabelas auxiliares'!$A$236,"INVESTIMENTO","ERRO - VERIFICAR"))))</f>
        <v/>
      </c>
      <c r="Z543" s="64" t="str">
        <f t="shared" si="17"/>
        <v/>
      </c>
      <c r="AA543" s="44"/>
      <c r="AB543" s="44"/>
      <c r="AC543" s="44"/>
    </row>
    <row r="544" spans="6:29" x14ac:dyDescent="0.25">
      <c r="F544" s="51" t="str">
        <f>IFERROR(VLOOKUP(D544,'Tabelas auxiliares'!$A$3:$B$61,2,FALSE),"")</f>
        <v/>
      </c>
      <c r="G544" s="51" t="str">
        <f>IFERROR(VLOOKUP($B544,'Tabelas auxiliares'!$A$65:$C$102,2,FALSE),"")</f>
        <v/>
      </c>
      <c r="H544" s="51" t="str">
        <f>IFERROR(VLOOKUP($B544,'Tabelas auxiliares'!$A$65:$C$102,3,FALSE),"")</f>
        <v/>
      </c>
      <c r="X544" s="51" t="str">
        <f t="shared" si="16"/>
        <v/>
      </c>
      <c r="Y544" s="51" t="str">
        <f>IF(T544="","",IF(T544&lt;&gt;'Tabelas auxiliares'!$B$236,"FOLHA DE PESSOAL",IF(X544='Tabelas auxiliares'!$A$237,"CUSTEIO",IF(X544='Tabelas auxiliares'!$A$236,"INVESTIMENTO","ERRO - VERIFICAR"))))</f>
        <v/>
      </c>
      <c r="Z544" s="64" t="str">
        <f t="shared" si="17"/>
        <v/>
      </c>
      <c r="AA544" s="44"/>
      <c r="AB544" s="44"/>
      <c r="AC544" s="44"/>
    </row>
    <row r="545" spans="6:29" x14ac:dyDescent="0.25">
      <c r="F545" s="51" t="str">
        <f>IFERROR(VLOOKUP(D545,'Tabelas auxiliares'!$A$3:$B$61,2,FALSE),"")</f>
        <v/>
      </c>
      <c r="G545" s="51" t="str">
        <f>IFERROR(VLOOKUP($B545,'Tabelas auxiliares'!$A$65:$C$102,2,FALSE),"")</f>
        <v/>
      </c>
      <c r="H545" s="51" t="str">
        <f>IFERROR(VLOOKUP($B545,'Tabelas auxiliares'!$A$65:$C$102,3,FALSE),"")</f>
        <v/>
      </c>
      <c r="X545" s="51" t="str">
        <f t="shared" si="16"/>
        <v/>
      </c>
      <c r="Y545" s="51" t="str">
        <f>IF(T545="","",IF(T545&lt;&gt;'Tabelas auxiliares'!$B$236,"FOLHA DE PESSOAL",IF(X545='Tabelas auxiliares'!$A$237,"CUSTEIO",IF(X545='Tabelas auxiliares'!$A$236,"INVESTIMENTO","ERRO - VERIFICAR"))))</f>
        <v/>
      </c>
      <c r="Z545" s="64" t="str">
        <f t="shared" si="17"/>
        <v/>
      </c>
      <c r="AA545" s="44"/>
      <c r="AB545" s="44"/>
      <c r="AC545" s="44"/>
    </row>
    <row r="546" spans="6:29" x14ac:dyDescent="0.25">
      <c r="F546" s="51" t="str">
        <f>IFERROR(VLOOKUP(D546,'Tabelas auxiliares'!$A$3:$B$61,2,FALSE),"")</f>
        <v/>
      </c>
      <c r="G546" s="51" t="str">
        <f>IFERROR(VLOOKUP($B546,'Tabelas auxiliares'!$A$65:$C$102,2,FALSE),"")</f>
        <v/>
      </c>
      <c r="H546" s="51" t="str">
        <f>IFERROR(VLOOKUP($B546,'Tabelas auxiliares'!$A$65:$C$102,3,FALSE),"")</f>
        <v/>
      </c>
      <c r="X546" s="51" t="str">
        <f t="shared" si="16"/>
        <v/>
      </c>
      <c r="Y546" s="51" t="str">
        <f>IF(T546="","",IF(T546&lt;&gt;'Tabelas auxiliares'!$B$236,"FOLHA DE PESSOAL",IF(X546='Tabelas auxiliares'!$A$237,"CUSTEIO",IF(X546='Tabelas auxiliares'!$A$236,"INVESTIMENTO","ERRO - VERIFICAR"))))</f>
        <v/>
      </c>
      <c r="Z546" s="64" t="str">
        <f t="shared" si="17"/>
        <v/>
      </c>
      <c r="AA546" s="44"/>
      <c r="AB546" s="44"/>
      <c r="AC546" s="44"/>
    </row>
    <row r="547" spans="6:29" x14ac:dyDescent="0.25">
      <c r="F547" s="51" t="str">
        <f>IFERROR(VLOOKUP(D547,'Tabelas auxiliares'!$A$3:$B$61,2,FALSE),"")</f>
        <v/>
      </c>
      <c r="G547" s="51" t="str">
        <f>IFERROR(VLOOKUP($B547,'Tabelas auxiliares'!$A$65:$C$102,2,FALSE),"")</f>
        <v/>
      </c>
      <c r="H547" s="51" t="str">
        <f>IFERROR(VLOOKUP($B547,'Tabelas auxiliares'!$A$65:$C$102,3,FALSE),"")</f>
        <v/>
      </c>
      <c r="X547" s="51" t="str">
        <f t="shared" si="16"/>
        <v/>
      </c>
      <c r="Y547" s="51" t="str">
        <f>IF(T547="","",IF(T547&lt;&gt;'Tabelas auxiliares'!$B$236,"FOLHA DE PESSOAL",IF(X547='Tabelas auxiliares'!$A$237,"CUSTEIO",IF(X547='Tabelas auxiliares'!$A$236,"INVESTIMENTO","ERRO - VERIFICAR"))))</f>
        <v/>
      </c>
      <c r="Z547" s="64" t="str">
        <f t="shared" si="17"/>
        <v/>
      </c>
      <c r="AA547" s="44"/>
      <c r="AB547" s="44"/>
      <c r="AC547" s="44"/>
    </row>
    <row r="548" spans="6:29" x14ac:dyDescent="0.25">
      <c r="F548" s="51" t="str">
        <f>IFERROR(VLOOKUP(D548,'Tabelas auxiliares'!$A$3:$B$61,2,FALSE),"")</f>
        <v/>
      </c>
      <c r="G548" s="51" t="str">
        <f>IFERROR(VLOOKUP($B548,'Tabelas auxiliares'!$A$65:$C$102,2,FALSE),"")</f>
        <v/>
      </c>
      <c r="H548" s="51" t="str">
        <f>IFERROR(VLOOKUP($B548,'Tabelas auxiliares'!$A$65:$C$102,3,FALSE),"")</f>
        <v/>
      </c>
      <c r="X548" s="51" t="str">
        <f t="shared" si="16"/>
        <v/>
      </c>
      <c r="Y548" s="51" t="str">
        <f>IF(T548="","",IF(T548&lt;&gt;'Tabelas auxiliares'!$B$236,"FOLHA DE PESSOAL",IF(X548='Tabelas auxiliares'!$A$237,"CUSTEIO",IF(X548='Tabelas auxiliares'!$A$236,"INVESTIMENTO","ERRO - VERIFICAR"))))</f>
        <v/>
      </c>
      <c r="Z548" s="64" t="str">
        <f t="shared" si="17"/>
        <v/>
      </c>
      <c r="AA548" s="44"/>
      <c r="AB548" s="44"/>
      <c r="AC548" s="44"/>
    </row>
    <row r="549" spans="6:29" x14ac:dyDescent="0.25">
      <c r="F549" s="51" t="str">
        <f>IFERROR(VLOOKUP(D549,'Tabelas auxiliares'!$A$3:$B$61,2,FALSE),"")</f>
        <v/>
      </c>
      <c r="G549" s="51" t="str">
        <f>IFERROR(VLOOKUP($B549,'Tabelas auxiliares'!$A$65:$C$102,2,FALSE),"")</f>
        <v/>
      </c>
      <c r="H549" s="51" t="str">
        <f>IFERROR(VLOOKUP($B549,'Tabelas auxiliares'!$A$65:$C$102,3,FALSE),"")</f>
        <v/>
      </c>
      <c r="X549" s="51" t="str">
        <f t="shared" si="16"/>
        <v/>
      </c>
      <c r="Y549" s="51" t="str">
        <f>IF(T549="","",IF(T549&lt;&gt;'Tabelas auxiliares'!$B$236,"FOLHA DE PESSOAL",IF(X549='Tabelas auxiliares'!$A$237,"CUSTEIO",IF(X549='Tabelas auxiliares'!$A$236,"INVESTIMENTO","ERRO - VERIFICAR"))))</f>
        <v/>
      </c>
      <c r="Z549" s="64" t="str">
        <f t="shared" si="17"/>
        <v/>
      </c>
      <c r="AA549" s="44"/>
      <c r="AB549" s="44"/>
      <c r="AC549" s="44"/>
    </row>
    <row r="550" spans="6:29" x14ac:dyDescent="0.25">
      <c r="F550" s="51" t="str">
        <f>IFERROR(VLOOKUP(D550,'Tabelas auxiliares'!$A$3:$B$61,2,FALSE),"")</f>
        <v/>
      </c>
      <c r="G550" s="51" t="str">
        <f>IFERROR(VLOOKUP($B550,'Tabelas auxiliares'!$A$65:$C$102,2,FALSE),"")</f>
        <v/>
      </c>
      <c r="H550" s="51" t="str">
        <f>IFERROR(VLOOKUP($B550,'Tabelas auxiliares'!$A$65:$C$102,3,FALSE),"")</f>
        <v/>
      </c>
      <c r="X550" s="51" t="str">
        <f t="shared" si="16"/>
        <v/>
      </c>
      <c r="Y550" s="51" t="str">
        <f>IF(T550="","",IF(T550&lt;&gt;'Tabelas auxiliares'!$B$236,"FOLHA DE PESSOAL",IF(X550='Tabelas auxiliares'!$A$237,"CUSTEIO",IF(X550='Tabelas auxiliares'!$A$236,"INVESTIMENTO","ERRO - VERIFICAR"))))</f>
        <v/>
      </c>
      <c r="Z550" s="64" t="str">
        <f t="shared" si="17"/>
        <v/>
      </c>
      <c r="AA550" s="44"/>
      <c r="AB550" s="44"/>
      <c r="AC550" s="44"/>
    </row>
    <row r="551" spans="6:29" x14ac:dyDescent="0.25">
      <c r="F551" s="51" t="str">
        <f>IFERROR(VLOOKUP(D551,'Tabelas auxiliares'!$A$3:$B$61,2,FALSE),"")</f>
        <v/>
      </c>
      <c r="G551" s="51" t="str">
        <f>IFERROR(VLOOKUP($B551,'Tabelas auxiliares'!$A$65:$C$102,2,FALSE),"")</f>
        <v/>
      </c>
      <c r="H551" s="51" t="str">
        <f>IFERROR(VLOOKUP($B551,'Tabelas auxiliares'!$A$65:$C$102,3,FALSE),"")</f>
        <v/>
      </c>
      <c r="X551" s="51" t="str">
        <f t="shared" si="16"/>
        <v/>
      </c>
      <c r="Y551" s="51" t="str">
        <f>IF(T551="","",IF(T551&lt;&gt;'Tabelas auxiliares'!$B$236,"FOLHA DE PESSOAL",IF(X551='Tabelas auxiliares'!$A$237,"CUSTEIO",IF(X551='Tabelas auxiliares'!$A$236,"INVESTIMENTO","ERRO - VERIFICAR"))))</f>
        <v/>
      </c>
      <c r="Z551" s="64" t="str">
        <f t="shared" si="17"/>
        <v/>
      </c>
      <c r="AA551" s="44"/>
      <c r="AB551" s="44"/>
      <c r="AC551" s="44"/>
    </row>
    <row r="552" spans="6:29" x14ac:dyDescent="0.25">
      <c r="F552" s="51" t="str">
        <f>IFERROR(VLOOKUP(D552,'Tabelas auxiliares'!$A$3:$B$61,2,FALSE),"")</f>
        <v/>
      </c>
      <c r="G552" s="51" t="str">
        <f>IFERROR(VLOOKUP($B552,'Tabelas auxiliares'!$A$65:$C$102,2,FALSE),"")</f>
        <v/>
      </c>
      <c r="H552" s="51" t="str">
        <f>IFERROR(VLOOKUP($B552,'Tabelas auxiliares'!$A$65:$C$102,3,FALSE),"")</f>
        <v/>
      </c>
      <c r="X552" s="51" t="str">
        <f t="shared" si="16"/>
        <v/>
      </c>
      <c r="Y552" s="51" t="str">
        <f>IF(T552="","",IF(T552&lt;&gt;'Tabelas auxiliares'!$B$236,"FOLHA DE PESSOAL",IF(X552='Tabelas auxiliares'!$A$237,"CUSTEIO",IF(X552='Tabelas auxiliares'!$A$236,"INVESTIMENTO","ERRO - VERIFICAR"))))</f>
        <v/>
      </c>
      <c r="Z552" s="64" t="str">
        <f t="shared" si="17"/>
        <v/>
      </c>
      <c r="AA552" s="44"/>
      <c r="AB552" s="44"/>
      <c r="AC552" s="44"/>
    </row>
    <row r="553" spans="6:29" x14ac:dyDescent="0.25">
      <c r="F553" s="51" t="str">
        <f>IFERROR(VLOOKUP(D553,'Tabelas auxiliares'!$A$3:$B$61,2,FALSE),"")</f>
        <v/>
      </c>
      <c r="G553" s="51" t="str">
        <f>IFERROR(VLOOKUP($B553,'Tabelas auxiliares'!$A$65:$C$102,2,FALSE),"")</f>
        <v/>
      </c>
      <c r="H553" s="51" t="str">
        <f>IFERROR(VLOOKUP($B553,'Tabelas auxiliares'!$A$65:$C$102,3,FALSE),"")</f>
        <v/>
      </c>
      <c r="X553" s="51" t="str">
        <f t="shared" si="16"/>
        <v/>
      </c>
      <c r="Y553" s="51" t="str">
        <f>IF(T553="","",IF(T553&lt;&gt;'Tabelas auxiliares'!$B$236,"FOLHA DE PESSOAL",IF(X553='Tabelas auxiliares'!$A$237,"CUSTEIO",IF(X553='Tabelas auxiliares'!$A$236,"INVESTIMENTO","ERRO - VERIFICAR"))))</f>
        <v/>
      </c>
      <c r="Z553" s="64" t="str">
        <f t="shared" si="17"/>
        <v/>
      </c>
      <c r="AA553" s="44"/>
      <c r="AB553" s="44"/>
      <c r="AC553" s="44"/>
    </row>
    <row r="554" spans="6:29" x14ac:dyDescent="0.25">
      <c r="F554" s="51" t="str">
        <f>IFERROR(VLOOKUP(D554,'Tabelas auxiliares'!$A$3:$B$61,2,FALSE),"")</f>
        <v/>
      </c>
      <c r="G554" s="51" t="str">
        <f>IFERROR(VLOOKUP($B554,'Tabelas auxiliares'!$A$65:$C$102,2,FALSE),"")</f>
        <v/>
      </c>
      <c r="H554" s="51" t="str">
        <f>IFERROR(VLOOKUP($B554,'Tabelas auxiliares'!$A$65:$C$102,3,FALSE),"")</f>
        <v/>
      </c>
      <c r="X554" s="51" t="str">
        <f t="shared" si="16"/>
        <v/>
      </c>
      <c r="Y554" s="51" t="str">
        <f>IF(T554="","",IF(T554&lt;&gt;'Tabelas auxiliares'!$B$236,"FOLHA DE PESSOAL",IF(X554='Tabelas auxiliares'!$A$237,"CUSTEIO",IF(X554='Tabelas auxiliares'!$A$236,"INVESTIMENTO","ERRO - VERIFICAR"))))</f>
        <v/>
      </c>
      <c r="Z554" s="64" t="str">
        <f t="shared" si="17"/>
        <v/>
      </c>
      <c r="AA554" s="44"/>
      <c r="AB554" s="44"/>
      <c r="AC554" s="44"/>
    </row>
    <row r="555" spans="6:29" x14ac:dyDescent="0.25">
      <c r="F555" s="51" t="str">
        <f>IFERROR(VLOOKUP(D555,'Tabelas auxiliares'!$A$3:$B$61,2,FALSE),"")</f>
        <v/>
      </c>
      <c r="G555" s="51" t="str">
        <f>IFERROR(VLOOKUP($B555,'Tabelas auxiliares'!$A$65:$C$102,2,FALSE),"")</f>
        <v/>
      </c>
      <c r="H555" s="51" t="str">
        <f>IFERROR(VLOOKUP($B555,'Tabelas auxiliares'!$A$65:$C$102,3,FALSE),"")</f>
        <v/>
      </c>
      <c r="X555" s="51" t="str">
        <f t="shared" si="16"/>
        <v/>
      </c>
      <c r="Y555" s="51" t="str">
        <f>IF(T555="","",IF(T555&lt;&gt;'Tabelas auxiliares'!$B$236,"FOLHA DE PESSOAL",IF(X555='Tabelas auxiliares'!$A$237,"CUSTEIO",IF(X555='Tabelas auxiliares'!$A$236,"INVESTIMENTO","ERRO - VERIFICAR"))))</f>
        <v/>
      </c>
      <c r="Z555" s="64" t="str">
        <f t="shared" si="17"/>
        <v/>
      </c>
      <c r="AA555" s="44"/>
      <c r="AB555" s="44"/>
      <c r="AC555" s="44"/>
    </row>
    <row r="556" spans="6:29" x14ac:dyDescent="0.25">
      <c r="F556" s="51" t="str">
        <f>IFERROR(VLOOKUP(D556,'Tabelas auxiliares'!$A$3:$B$61,2,FALSE),"")</f>
        <v/>
      </c>
      <c r="G556" s="51" t="str">
        <f>IFERROR(VLOOKUP($B556,'Tabelas auxiliares'!$A$65:$C$102,2,FALSE),"")</f>
        <v/>
      </c>
      <c r="H556" s="51" t="str">
        <f>IFERROR(VLOOKUP($B556,'Tabelas auxiliares'!$A$65:$C$102,3,FALSE),"")</f>
        <v/>
      </c>
      <c r="X556" s="51" t="str">
        <f t="shared" si="16"/>
        <v/>
      </c>
      <c r="Y556" s="51" t="str">
        <f>IF(T556="","",IF(T556&lt;&gt;'Tabelas auxiliares'!$B$236,"FOLHA DE PESSOAL",IF(X556='Tabelas auxiliares'!$A$237,"CUSTEIO",IF(X556='Tabelas auxiliares'!$A$236,"INVESTIMENTO","ERRO - VERIFICAR"))))</f>
        <v/>
      </c>
      <c r="Z556" s="64" t="str">
        <f t="shared" si="17"/>
        <v/>
      </c>
      <c r="AA556" s="44"/>
      <c r="AB556" s="44"/>
      <c r="AC556" s="44"/>
    </row>
    <row r="557" spans="6:29" x14ac:dyDescent="0.25">
      <c r="F557" s="51" t="str">
        <f>IFERROR(VLOOKUP(D557,'Tabelas auxiliares'!$A$3:$B$61,2,FALSE),"")</f>
        <v/>
      </c>
      <c r="G557" s="51" t="str">
        <f>IFERROR(VLOOKUP($B557,'Tabelas auxiliares'!$A$65:$C$102,2,FALSE),"")</f>
        <v/>
      </c>
      <c r="H557" s="51" t="str">
        <f>IFERROR(VLOOKUP($B557,'Tabelas auxiliares'!$A$65:$C$102,3,FALSE),"")</f>
        <v/>
      </c>
      <c r="X557" s="51" t="str">
        <f t="shared" si="16"/>
        <v/>
      </c>
      <c r="Y557" s="51" t="str">
        <f>IF(T557="","",IF(T557&lt;&gt;'Tabelas auxiliares'!$B$236,"FOLHA DE PESSOAL",IF(X557='Tabelas auxiliares'!$A$237,"CUSTEIO",IF(X557='Tabelas auxiliares'!$A$236,"INVESTIMENTO","ERRO - VERIFICAR"))))</f>
        <v/>
      </c>
      <c r="Z557" s="64" t="str">
        <f t="shared" si="17"/>
        <v/>
      </c>
      <c r="AA557" s="44"/>
      <c r="AB557" s="44"/>
      <c r="AC557" s="44"/>
    </row>
    <row r="558" spans="6:29" x14ac:dyDescent="0.25">
      <c r="F558" s="51" t="str">
        <f>IFERROR(VLOOKUP(D558,'Tabelas auxiliares'!$A$3:$B$61,2,FALSE),"")</f>
        <v/>
      </c>
      <c r="G558" s="51" t="str">
        <f>IFERROR(VLOOKUP($B558,'Tabelas auxiliares'!$A$65:$C$102,2,FALSE),"")</f>
        <v/>
      </c>
      <c r="H558" s="51" t="str">
        <f>IFERROR(VLOOKUP($B558,'Tabelas auxiliares'!$A$65:$C$102,3,FALSE),"")</f>
        <v/>
      </c>
      <c r="X558" s="51" t="str">
        <f t="shared" si="16"/>
        <v/>
      </c>
      <c r="Y558" s="51" t="str">
        <f>IF(T558="","",IF(T558&lt;&gt;'Tabelas auxiliares'!$B$236,"FOLHA DE PESSOAL",IF(X558='Tabelas auxiliares'!$A$237,"CUSTEIO",IF(X558='Tabelas auxiliares'!$A$236,"INVESTIMENTO","ERRO - VERIFICAR"))))</f>
        <v/>
      </c>
      <c r="Z558" s="64" t="str">
        <f t="shared" si="17"/>
        <v/>
      </c>
      <c r="AA558" s="44"/>
      <c r="AB558" s="44"/>
      <c r="AC558" s="44"/>
    </row>
    <row r="559" spans="6:29" x14ac:dyDescent="0.25">
      <c r="F559" s="51" t="str">
        <f>IFERROR(VLOOKUP(D559,'Tabelas auxiliares'!$A$3:$B$61,2,FALSE),"")</f>
        <v/>
      </c>
      <c r="G559" s="51" t="str">
        <f>IFERROR(VLOOKUP($B559,'Tabelas auxiliares'!$A$65:$C$102,2,FALSE),"")</f>
        <v/>
      </c>
      <c r="H559" s="51" t="str">
        <f>IFERROR(VLOOKUP($B559,'Tabelas auxiliares'!$A$65:$C$102,3,FALSE),"")</f>
        <v/>
      </c>
      <c r="X559" s="51" t="str">
        <f t="shared" si="16"/>
        <v/>
      </c>
      <c r="Y559" s="51" t="str">
        <f>IF(T559="","",IF(T559&lt;&gt;'Tabelas auxiliares'!$B$236,"FOLHA DE PESSOAL",IF(X559='Tabelas auxiliares'!$A$237,"CUSTEIO",IF(X559='Tabelas auxiliares'!$A$236,"INVESTIMENTO","ERRO - VERIFICAR"))))</f>
        <v/>
      </c>
      <c r="Z559" s="64" t="str">
        <f t="shared" si="17"/>
        <v/>
      </c>
      <c r="AA559" s="44"/>
      <c r="AB559" s="44"/>
      <c r="AC559" s="44"/>
    </row>
    <row r="560" spans="6:29" x14ac:dyDescent="0.25">
      <c r="F560" s="51" t="str">
        <f>IFERROR(VLOOKUP(D560,'Tabelas auxiliares'!$A$3:$B$61,2,FALSE),"")</f>
        <v/>
      </c>
      <c r="G560" s="51" t="str">
        <f>IFERROR(VLOOKUP($B560,'Tabelas auxiliares'!$A$65:$C$102,2,FALSE),"")</f>
        <v/>
      </c>
      <c r="H560" s="51" t="str">
        <f>IFERROR(VLOOKUP($B560,'Tabelas auxiliares'!$A$65:$C$102,3,FALSE),"")</f>
        <v/>
      </c>
      <c r="X560" s="51" t="str">
        <f t="shared" si="16"/>
        <v/>
      </c>
      <c r="Y560" s="51" t="str">
        <f>IF(T560="","",IF(T560&lt;&gt;'Tabelas auxiliares'!$B$236,"FOLHA DE PESSOAL",IF(X560='Tabelas auxiliares'!$A$237,"CUSTEIO",IF(X560='Tabelas auxiliares'!$A$236,"INVESTIMENTO","ERRO - VERIFICAR"))))</f>
        <v/>
      </c>
      <c r="Z560" s="64" t="str">
        <f t="shared" si="17"/>
        <v/>
      </c>
      <c r="AA560" s="44"/>
      <c r="AB560" s="44"/>
      <c r="AC560" s="44"/>
    </row>
    <row r="561" spans="6:29" x14ac:dyDescent="0.25">
      <c r="F561" s="51" t="str">
        <f>IFERROR(VLOOKUP(D561,'Tabelas auxiliares'!$A$3:$B$61,2,FALSE),"")</f>
        <v/>
      </c>
      <c r="G561" s="51" t="str">
        <f>IFERROR(VLOOKUP($B561,'Tabelas auxiliares'!$A$65:$C$102,2,FALSE),"")</f>
        <v/>
      </c>
      <c r="H561" s="51" t="str">
        <f>IFERROR(VLOOKUP($B561,'Tabelas auxiliares'!$A$65:$C$102,3,FALSE),"")</f>
        <v/>
      </c>
      <c r="X561" s="51" t="str">
        <f t="shared" si="16"/>
        <v/>
      </c>
      <c r="Y561" s="51" t="str">
        <f>IF(T561="","",IF(T561&lt;&gt;'Tabelas auxiliares'!$B$236,"FOLHA DE PESSOAL",IF(X561='Tabelas auxiliares'!$A$237,"CUSTEIO",IF(X561='Tabelas auxiliares'!$A$236,"INVESTIMENTO","ERRO - VERIFICAR"))))</f>
        <v/>
      </c>
      <c r="Z561" s="64" t="str">
        <f t="shared" si="17"/>
        <v/>
      </c>
      <c r="AA561" s="44"/>
      <c r="AB561" s="44"/>
      <c r="AC561" s="44"/>
    </row>
    <row r="562" spans="6:29" x14ac:dyDescent="0.25">
      <c r="F562" s="51" t="str">
        <f>IFERROR(VLOOKUP(D562,'Tabelas auxiliares'!$A$3:$B$61,2,FALSE),"")</f>
        <v/>
      </c>
      <c r="G562" s="51" t="str">
        <f>IFERROR(VLOOKUP($B562,'Tabelas auxiliares'!$A$65:$C$102,2,FALSE),"")</f>
        <v/>
      </c>
      <c r="H562" s="51" t="str">
        <f>IFERROR(VLOOKUP($B562,'Tabelas auxiliares'!$A$65:$C$102,3,FALSE),"")</f>
        <v/>
      </c>
      <c r="X562" s="51" t="str">
        <f t="shared" si="16"/>
        <v/>
      </c>
      <c r="Y562" s="51" t="str">
        <f>IF(T562="","",IF(T562&lt;&gt;'Tabelas auxiliares'!$B$236,"FOLHA DE PESSOAL",IF(X562='Tabelas auxiliares'!$A$237,"CUSTEIO",IF(X562='Tabelas auxiliares'!$A$236,"INVESTIMENTO","ERRO - VERIFICAR"))))</f>
        <v/>
      </c>
      <c r="Z562" s="64" t="str">
        <f t="shared" si="17"/>
        <v/>
      </c>
      <c r="AA562" s="44"/>
      <c r="AB562" s="44"/>
      <c r="AC562" s="44"/>
    </row>
    <row r="563" spans="6:29" x14ac:dyDescent="0.25">
      <c r="F563" s="51" t="str">
        <f>IFERROR(VLOOKUP(D563,'Tabelas auxiliares'!$A$3:$B$61,2,FALSE),"")</f>
        <v/>
      </c>
      <c r="G563" s="51" t="str">
        <f>IFERROR(VLOOKUP($B563,'Tabelas auxiliares'!$A$65:$C$102,2,FALSE),"")</f>
        <v/>
      </c>
      <c r="H563" s="51" t="str">
        <f>IFERROR(VLOOKUP($B563,'Tabelas auxiliares'!$A$65:$C$102,3,FALSE),"")</f>
        <v/>
      </c>
      <c r="X563" s="51" t="str">
        <f t="shared" si="16"/>
        <v/>
      </c>
      <c r="Y563" s="51" t="str">
        <f>IF(T563="","",IF(T563&lt;&gt;'Tabelas auxiliares'!$B$236,"FOLHA DE PESSOAL",IF(X563='Tabelas auxiliares'!$A$237,"CUSTEIO",IF(X563='Tabelas auxiliares'!$A$236,"INVESTIMENTO","ERRO - VERIFICAR"))))</f>
        <v/>
      </c>
      <c r="Z563" s="64" t="str">
        <f t="shared" si="17"/>
        <v/>
      </c>
      <c r="AA563" s="44"/>
      <c r="AB563" s="44"/>
      <c r="AC563" s="44"/>
    </row>
    <row r="564" spans="6:29" x14ac:dyDescent="0.25">
      <c r="F564" s="51" t="str">
        <f>IFERROR(VLOOKUP(D564,'Tabelas auxiliares'!$A$3:$B$61,2,FALSE),"")</f>
        <v/>
      </c>
      <c r="G564" s="51" t="str">
        <f>IFERROR(VLOOKUP($B564,'Tabelas auxiliares'!$A$65:$C$102,2,FALSE),"")</f>
        <v/>
      </c>
      <c r="H564" s="51" t="str">
        <f>IFERROR(VLOOKUP($B564,'Tabelas auxiliares'!$A$65:$C$102,3,FALSE),"")</f>
        <v/>
      </c>
      <c r="X564" s="51" t="str">
        <f t="shared" si="16"/>
        <v/>
      </c>
      <c r="Y564" s="51" t="str">
        <f>IF(T564="","",IF(T564&lt;&gt;'Tabelas auxiliares'!$B$236,"FOLHA DE PESSOAL",IF(X564='Tabelas auxiliares'!$A$237,"CUSTEIO",IF(X564='Tabelas auxiliares'!$A$236,"INVESTIMENTO","ERRO - VERIFICAR"))))</f>
        <v/>
      </c>
      <c r="Z564" s="64" t="str">
        <f t="shared" si="17"/>
        <v/>
      </c>
      <c r="AA564" s="44"/>
      <c r="AB564" s="44"/>
      <c r="AC564" s="44"/>
    </row>
    <row r="565" spans="6:29" x14ac:dyDescent="0.25">
      <c r="F565" s="51" t="str">
        <f>IFERROR(VLOOKUP(D565,'Tabelas auxiliares'!$A$3:$B$61,2,FALSE),"")</f>
        <v/>
      </c>
      <c r="G565" s="51" t="str">
        <f>IFERROR(VLOOKUP($B565,'Tabelas auxiliares'!$A$65:$C$102,2,FALSE),"")</f>
        <v/>
      </c>
      <c r="H565" s="51" t="str">
        <f>IFERROR(VLOOKUP($B565,'Tabelas auxiliares'!$A$65:$C$102,3,FALSE),"")</f>
        <v/>
      </c>
      <c r="X565" s="51" t="str">
        <f t="shared" si="16"/>
        <v/>
      </c>
      <c r="Y565" s="51" t="str">
        <f>IF(T565="","",IF(T565&lt;&gt;'Tabelas auxiliares'!$B$236,"FOLHA DE PESSOAL",IF(X565='Tabelas auxiliares'!$A$237,"CUSTEIO",IF(X565='Tabelas auxiliares'!$A$236,"INVESTIMENTO","ERRO - VERIFICAR"))))</f>
        <v/>
      </c>
      <c r="Z565" s="64" t="str">
        <f t="shared" si="17"/>
        <v/>
      </c>
      <c r="AA565" s="44"/>
      <c r="AB565" s="44"/>
      <c r="AC565" s="44"/>
    </row>
    <row r="566" spans="6:29" x14ac:dyDescent="0.25">
      <c r="F566" s="51" t="str">
        <f>IFERROR(VLOOKUP(D566,'Tabelas auxiliares'!$A$3:$B$61,2,FALSE),"")</f>
        <v/>
      </c>
      <c r="G566" s="51" t="str">
        <f>IFERROR(VLOOKUP($B566,'Tabelas auxiliares'!$A$65:$C$102,2,FALSE),"")</f>
        <v/>
      </c>
      <c r="H566" s="51" t="str">
        <f>IFERROR(VLOOKUP($B566,'Tabelas auxiliares'!$A$65:$C$102,3,FALSE),"")</f>
        <v/>
      </c>
      <c r="X566" s="51" t="str">
        <f t="shared" si="16"/>
        <v/>
      </c>
      <c r="Y566" s="51" t="str">
        <f>IF(T566="","",IF(T566&lt;&gt;'Tabelas auxiliares'!$B$236,"FOLHA DE PESSOAL",IF(X566='Tabelas auxiliares'!$A$237,"CUSTEIO",IF(X566='Tabelas auxiliares'!$A$236,"INVESTIMENTO","ERRO - VERIFICAR"))))</f>
        <v/>
      </c>
      <c r="Z566" s="64" t="str">
        <f t="shared" si="17"/>
        <v/>
      </c>
      <c r="AA566" s="44"/>
      <c r="AB566" s="44"/>
      <c r="AC566" s="44"/>
    </row>
    <row r="567" spans="6:29" x14ac:dyDescent="0.25">
      <c r="F567" s="51" t="str">
        <f>IFERROR(VLOOKUP(D567,'Tabelas auxiliares'!$A$3:$B$61,2,FALSE),"")</f>
        <v/>
      </c>
      <c r="G567" s="51" t="str">
        <f>IFERROR(VLOOKUP($B567,'Tabelas auxiliares'!$A$65:$C$102,2,FALSE),"")</f>
        <v/>
      </c>
      <c r="H567" s="51" t="str">
        <f>IFERROR(VLOOKUP($B567,'Tabelas auxiliares'!$A$65:$C$102,3,FALSE),"")</f>
        <v/>
      </c>
      <c r="X567" s="51" t="str">
        <f t="shared" si="16"/>
        <v/>
      </c>
      <c r="Y567" s="51" t="str">
        <f>IF(T567="","",IF(T567&lt;&gt;'Tabelas auxiliares'!$B$236,"FOLHA DE PESSOAL",IF(X567='Tabelas auxiliares'!$A$237,"CUSTEIO",IF(X567='Tabelas auxiliares'!$A$236,"INVESTIMENTO","ERRO - VERIFICAR"))))</f>
        <v/>
      </c>
      <c r="Z567" s="64" t="str">
        <f t="shared" si="17"/>
        <v/>
      </c>
      <c r="AA567" s="44"/>
      <c r="AB567" s="44"/>
      <c r="AC567" s="44"/>
    </row>
    <row r="568" spans="6:29" x14ac:dyDescent="0.25">
      <c r="F568" s="51" t="str">
        <f>IFERROR(VLOOKUP(D568,'Tabelas auxiliares'!$A$3:$B$61,2,FALSE),"")</f>
        <v/>
      </c>
      <c r="G568" s="51" t="str">
        <f>IFERROR(VLOOKUP($B568,'Tabelas auxiliares'!$A$65:$C$102,2,FALSE),"")</f>
        <v/>
      </c>
      <c r="H568" s="51" t="str">
        <f>IFERROR(VLOOKUP($B568,'Tabelas auxiliares'!$A$65:$C$102,3,FALSE),"")</f>
        <v/>
      </c>
      <c r="X568" s="51" t="str">
        <f t="shared" si="16"/>
        <v/>
      </c>
      <c r="Y568" s="51" t="str">
        <f>IF(T568="","",IF(T568&lt;&gt;'Tabelas auxiliares'!$B$236,"FOLHA DE PESSOAL",IF(X568='Tabelas auxiliares'!$A$237,"CUSTEIO",IF(X568='Tabelas auxiliares'!$A$236,"INVESTIMENTO","ERRO - VERIFICAR"))))</f>
        <v/>
      </c>
      <c r="Z568" s="64" t="str">
        <f t="shared" si="17"/>
        <v/>
      </c>
      <c r="AA568" s="44"/>
      <c r="AB568" s="44"/>
      <c r="AC568" s="44"/>
    </row>
    <row r="569" spans="6:29" x14ac:dyDescent="0.25">
      <c r="F569" s="51" t="str">
        <f>IFERROR(VLOOKUP(D569,'Tabelas auxiliares'!$A$3:$B$61,2,FALSE),"")</f>
        <v/>
      </c>
      <c r="G569" s="51" t="str">
        <f>IFERROR(VLOOKUP($B569,'Tabelas auxiliares'!$A$65:$C$102,2,FALSE),"")</f>
        <v/>
      </c>
      <c r="H569" s="51" t="str">
        <f>IFERROR(VLOOKUP($B569,'Tabelas auxiliares'!$A$65:$C$102,3,FALSE),"")</f>
        <v/>
      </c>
      <c r="X569" s="51" t="str">
        <f t="shared" si="16"/>
        <v/>
      </c>
      <c r="Y569" s="51" t="str">
        <f>IF(T569="","",IF(T569&lt;&gt;'Tabelas auxiliares'!$B$236,"FOLHA DE PESSOAL",IF(X569='Tabelas auxiliares'!$A$237,"CUSTEIO",IF(X569='Tabelas auxiliares'!$A$236,"INVESTIMENTO","ERRO - VERIFICAR"))))</f>
        <v/>
      </c>
      <c r="Z569" s="64" t="str">
        <f t="shared" si="17"/>
        <v/>
      </c>
      <c r="AA569" s="44"/>
      <c r="AB569" s="44"/>
      <c r="AC569" s="44"/>
    </row>
    <row r="570" spans="6:29" x14ac:dyDescent="0.25">
      <c r="F570" s="51" t="str">
        <f>IFERROR(VLOOKUP(D570,'Tabelas auxiliares'!$A$3:$B$61,2,FALSE),"")</f>
        <v/>
      </c>
      <c r="G570" s="51" t="str">
        <f>IFERROR(VLOOKUP($B570,'Tabelas auxiliares'!$A$65:$C$102,2,FALSE),"")</f>
        <v/>
      </c>
      <c r="H570" s="51" t="str">
        <f>IFERROR(VLOOKUP($B570,'Tabelas auxiliares'!$A$65:$C$102,3,FALSE),"")</f>
        <v/>
      </c>
      <c r="X570" s="51" t="str">
        <f t="shared" si="16"/>
        <v/>
      </c>
      <c r="Y570" s="51" t="str">
        <f>IF(T570="","",IF(T570&lt;&gt;'Tabelas auxiliares'!$B$236,"FOLHA DE PESSOAL",IF(X570='Tabelas auxiliares'!$A$237,"CUSTEIO",IF(X570='Tabelas auxiliares'!$A$236,"INVESTIMENTO","ERRO - VERIFICAR"))))</f>
        <v/>
      </c>
      <c r="Z570" s="64" t="str">
        <f t="shared" si="17"/>
        <v/>
      </c>
      <c r="AA570" s="44"/>
      <c r="AB570" s="44"/>
      <c r="AC570" s="44"/>
    </row>
    <row r="571" spans="6:29" x14ac:dyDescent="0.25">
      <c r="F571" s="51" t="str">
        <f>IFERROR(VLOOKUP(D571,'Tabelas auxiliares'!$A$3:$B$61,2,FALSE),"")</f>
        <v/>
      </c>
      <c r="G571" s="51" t="str">
        <f>IFERROR(VLOOKUP($B571,'Tabelas auxiliares'!$A$65:$C$102,2,FALSE),"")</f>
        <v/>
      </c>
      <c r="H571" s="51" t="str">
        <f>IFERROR(VLOOKUP($B571,'Tabelas auxiliares'!$A$65:$C$102,3,FALSE),"")</f>
        <v/>
      </c>
      <c r="X571" s="51" t="str">
        <f t="shared" si="16"/>
        <v/>
      </c>
      <c r="Y571" s="51" t="str">
        <f>IF(T571="","",IF(T571&lt;&gt;'Tabelas auxiliares'!$B$236,"FOLHA DE PESSOAL",IF(X571='Tabelas auxiliares'!$A$237,"CUSTEIO",IF(X571='Tabelas auxiliares'!$A$236,"INVESTIMENTO","ERRO - VERIFICAR"))))</f>
        <v/>
      </c>
      <c r="Z571" s="64" t="str">
        <f t="shared" si="17"/>
        <v/>
      </c>
      <c r="AA571" s="44"/>
      <c r="AB571" s="44"/>
      <c r="AC571" s="44"/>
    </row>
    <row r="572" spans="6:29" x14ac:dyDescent="0.25">
      <c r="F572" s="51" t="str">
        <f>IFERROR(VLOOKUP(D572,'Tabelas auxiliares'!$A$3:$B$61,2,FALSE),"")</f>
        <v/>
      </c>
      <c r="G572" s="51" t="str">
        <f>IFERROR(VLOOKUP($B572,'Tabelas auxiliares'!$A$65:$C$102,2,FALSE),"")</f>
        <v/>
      </c>
      <c r="H572" s="51" t="str">
        <f>IFERROR(VLOOKUP($B572,'Tabelas auxiliares'!$A$65:$C$102,3,FALSE),"")</f>
        <v/>
      </c>
      <c r="X572" s="51" t="str">
        <f t="shared" si="16"/>
        <v/>
      </c>
      <c r="Y572" s="51" t="str">
        <f>IF(T572="","",IF(T572&lt;&gt;'Tabelas auxiliares'!$B$236,"FOLHA DE PESSOAL",IF(X572='Tabelas auxiliares'!$A$237,"CUSTEIO",IF(X572='Tabelas auxiliares'!$A$236,"INVESTIMENTO","ERRO - VERIFICAR"))))</f>
        <v/>
      </c>
      <c r="Z572" s="64" t="str">
        <f t="shared" si="17"/>
        <v/>
      </c>
      <c r="AA572" s="44"/>
      <c r="AB572" s="44"/>
      <c r="AC572" s="44"/>
    </row>
    <row r="573" spans="6:29" x14ac:dyDescent="0.25">
      <c r="F573" s="51" t="str">
        <f>IFERROR(VLOOKUP(D573,'Tabelas auxiliares'!$A$3:$B$61,2,FALSE),"")</f>
        <v/>
      </c>
      <c r="G573" s="51" t="str">
        <f>IFERROR(VLOOKUP($B573,'Tabelas auxiliares'!$A$65:$C$102,2,FALSE),"")</f>
        <v/>
      </c>
      <c r="H573" s="51" t="str">
        <f>IFERROR(VLOOKUP($B573,'Tabelas auxiliares'!$A$65:$C$102,3,FALSE),"")</f>
        <v/>
      </c>
      <c r="X573" s="51" t="str">
        <f t="shared" si="16"/>
        <v/>
      </c>
      <c r="Y573" s="51" t="str">
        <f>IF(T573="","",IF(T573&lt;&gt;'Tabelas auxiliares'!$B$236,"FOLHA DE PESSOAL",IF(X573='Tabelas auxiliares'!$A$237,"CUSTEIO",IF(X573='Tabelas auxiliares'!$A$236,"INVESTIMENTO","ERRO - VERIFICAR"))))</f>
        <v/>
      </c>
      <c r="Z573" s="64" t="str">
        <f t="shared" si="17"/>
        <v/>
      </c>
      <c r="AA573" s="44"/>
      <c r="AB573" s="44"/>
      <c r="AC573" s="44"/>
    </row>
    <row r="574" spans="6:29" x14ac:dyDescent="0.25">
      <c r="F574" s="51" t="str">
        <f>IFERROR(VLOOKUP(D574,'Tabelas auxiliares'!$A$3:$B$61,2,FALSE),"")</f>
        <v/>
      </c>
      <c r="G574" s="51" t="str">
        <f>IFERROR(VLOOKUP($B574,'Tabelas auxiliares'!$A$65:$C$102,2,FALSE),"")</f>
        <v/>
      </c>
      <c r="H574" s="51" t="str">
        <f>IFERROR(VLOOKUP($B574,'Tabelas auxiliares'!$A$65:$C$102,3,FALSE),"")</f>
        <v/>
      </c>
      <c r="X574" s="51" t="str">
        <f t="shared" si="16"/>
        <v/>
      </c>
      <c r="Y574" s="51" t="str">
        <f>IF(T574="","",IF(T574&lt;&gt;'Tabelas auxiliares'!$B$236,"FOLHA DE PESSOAL",IF(X574='Tabelas auxiliares'!$A$237,"CUSTEIO",IF(X574='Tabelas auxiliares'!$A$236,"INVESTIMENTO","ERRO - VERIFICAR"))))</f>
        <v/>
      </c>
      <c r="Z574" s="64" t="str">
        <f t="shared" si="17"/>
        <v/>
      </c>
      <c r="AA574" s="44"/>
      <c r="AB574" s="44"/>
      <c r="AC574" s="44"/>
    </row>
    <row r="575" spans="6:29" x14ac:dyDescent="0.25">
      <c r="F575" s="51" t="str">
        <f>IFERROR(VLOOKUP(D575,'Tabelas auxiliares'!$A$3:$B$61,2,FALSE),"")</f>
        <v/>
      </c>
      <c r="G575" s="51" t="str">
        <f>IFERROR(VLOOKUP($B575,'Tabelas auxiliares'!$A$65:$C$102,2,FALSE),"")</f>
        <v/>
      </c>
      <c r="H575" s="51" t="str">
        <f>IFERROR(VLOOKUP($B575,'Tabelas auxiliares'!$A$65:$C$102,3,FALSE),"")</f>
        <v/>
      </c>
      <c r="X575" s="51" t="str">
        <f t="shared" si="16"/>
        <v/>
      </c>
      <c r="Y575" s="51" t="str">
        <f>IF(T575="","",IF(T575&lt;&gt;'Tabelas auxiliares'!$B$236,"FOLHA DE PESSOAL",IF(X575='Tabelas auxiliares'!$A$237,"CUSTEIO",IF(X575='Tabelas auxiliares'!$A$236,"INVESTIMENTO","ERRO - VERIFICAR"))))</f>
        <v/>
      </c>
      <c r="Z575" s="64" t="str">
        <f t="shared" si="17"/>
        <v/>
      </c>
      <c r="AA575" s="44"/>
      <c r="AB575" s="44"/>
      <c r="AC575" s="44"/>
    </row>
    <row r="576" spans="6:29" x14ac:dyDescent="0.25">
      <c r="F576" s="51" t="str">
        <f>IFERROR(VLOOKUP(D576,'Tabelas auxiliares'!$A$3:$B$61,2,FALSE),"")</f>
        <v/>
      </c>
      <c r="G576" s="51" t="str">
        <f>IFERROR(VLOOKUP($B576,'Tabelas auxiliares'!$A$65:$C$102,2,FALSE),"")</f>
        <v/>
      </c>
      <c r="H576" s="51" t="str">
        <f>IFERROR(VLOOKUP($B576,'Tabelas auxiliares'!$A$65:$C$102,3,FALSE),"")</f>
        <v/>
      </c>
      <c r="X576" s="51" t="str">
        <f t="shared" si="16"/>
        <v/>
      </c>
      <c r="Y576" s="51" t="str">
        <f>IF(T576="","",IF(T576&lt;&gt;'Tabelas auxiliares'!$B$236,"FOLHA DE PESSOAL",IF(X576='Tabelas auxiliares'!$A$237,"CUSTEIO",IF(X576='Tabelas auxiliares'!$A$236,"INVESTIMENTO","ERRO - VERIFICAR"))))</f>
        <v/>
      </c>
      <c r="Z576" s="64" t="str">
        <f t="shared" si="17"/>
        <v/>
      </c>
      <c r="AA576" s="44"/>
      <c r="AB576" s="44"/>
      <c r="AC576" s="44"/>
    </row>
    <row r="577" spans="6:29" x14ac:dyDescent="0.25">
      <c r="F577" s="51" t="str">
        <f>IFERROR(VLOOKUP(D577,'Tabelas auxiliares'!$A$3:$B$61,2,FALSE),"")</f>
        <v/>
      </c>
      <c r="G577" s="51" t="str">
        <f>IFERROR(VLOOKUP($B577,'Tabelas auxiliares'!$A$65:$C$102,2,FALSE),"")</f>
        <v/>
      </c>
      <c r="H577" s="51" t="str">
        <f>IFERROR(VLOOKUP($B577,'Tabelas auxiliares'!$A$65:$C$102,3,FALSE),"")</f>
        <v/>
      </c>
      <c r="X577" s="51" t="str">
        <f t="shared" si="16"/>
        <v/>
      </c>
      <c r="Y577" s="51" t="str">
        <f>IF(T577="","",IF(T577&lt;&gt;'Tabelas auxiliares'!$B$236,"FOLHA DE PESSOAL",IF(X577='Tabelas auxiliares'!$A$237,"CUSTEIO",IF(X577='Tabelas auxiliares'!$A$236,"INVESTIMENTO","ERRO - VERIFICAR"))))</f>
        <v/>
      </c>
      <c r="Z577" s="64" t="str">
        <f t="shared" si="17"/>
        <v/>
      </c>
      <c r="AA577" s="44"/>
      <c r="AB577" s="44"/>
      <c r="AC577" s="44"/>
    </row>
    <row r="578" spans="6:29" x14ac:dyDescent="0.25">
      <c r="F578" s="51" t="str">
        <f>IFERROR(VLOOKUP(D578,'Tabelas auxiliares'!$A$3:$B$61,2,FALSE),"")</f>
        <v/>
      </c>
      <c r="G578" s="51" t="str">
        <f>IFERROR(VLOOKUP($B578,'Tabelas auxiliares'!$A$65:$C$102,2,FALSE),"")</f>
        <v/>
      </c>
      <c r="H578" s="51" t="str">
        <f>IFERROR(VLOOKUP($B578,'Tabelas auxiliares'!$A$65:$C$102,3,FALSE),"")</f>
        <v/>
      </c>
      <c r="X578" s="51" t="str">
        <f t="shared" si="16"/>
        <v/>
      </c>
      <c r="Y578" s="51" t="str">
        <f>IF(T578="","",IF(T578&lt;&gt;'Tabelas auxiliares'!$B$236,"FOLHA DE PESSOAL",IF(X578='Tabelas auxiliares'!$A$237,"CUSTEIO",IF(X578='Tabelas auxiliares'!$A$236,"INVESTIMENTO","ERRO - VERIFICAR"))))</f>
        <v/>
      </c>
      <c r="Z578" s="64" t="str">
        <f t="shared" si="17"/>
        <v/>
      </c>
      <c r="AA578" s="44"/>
      <c r="AB578" s="44"/>
      <c r="AC578" s="44"/>
    </row>
    <row r="579" spans="6:29" x14ac:dyDescent="0.25">
      <c r="F579" s="51" t="str">
        <f>IFERROR(VLOOKUP(D579,'Tabelas auxiliares'!$A$3:$B$61,2,FALSE),"")</f>
        <v/>
      </c>
      <c r="G579" s="51" t="str">
        <f>IFERROR(VLOOKUP($B579,'Tabelas auxiliares'!$A$65:$C$102,2,FALSE),"")</f>
        <v/>
      </c>
      <c r="H579" s="51" t="str">
        <f>IFERROR(VLOOKUP($B579,'Tabelas auxiliares'!$A$65:$C$102,3,FALSE),"")</f>
        <v/>
      </c>
      <c r="X579" s="51" t="str">
        <f t="shared" si="16"/>
        <v/>
      </c>
      <c r="Y579" s="51" t="str">
        <f>IF(T579="","",IF(T579&lt;&gt;'Tabelas auxiliares'!$B$236,"FOLHA DE PESSOAL",IF(X579='Tabelas auxiliares'!$A$237,"CUSTEIO",IF(X579='Tabelas auxiliares'!$A$236,"INVESTIMENTO","ERRO - VERIFICAR"))))</f>
        <v/>
      </c>
      <c r="Z579" s="64" t="str">
        <f t="shared" si="17"/>
        <v/>
      </c>
      <c r="AA579" s="44"/>
      <c r="AB579" s="44"/>
      <c r="AC579" s="44"/>
    </row>
    <row r="580" spans="6:29" x14ac:dyDescent="0.25">
      <c r="F580" s="51" t="str">
        <f>IFERROR(VLOOKUP(D580,'Tabelas auxiliares'!$A$3:$B$61,2,FALSE),"")</f>
        <v/>
      </c>
      <c r="G580" s="51" t="str">
        <f>IFERROR(VLOOKUP($B580,'Tabelas auxiliares'!$A$65:$C$102,2,FALSE),"")</f>
        <v/>
      </c>
      <c r="H580" s="51" t="str">
        <f>IFERROR(VLOOKUP($B580,'Tabelas auxiliares'!$A$65:$C$102,3,FALSE),"")</f>
        <v/>
      </c>
      <c r="X580" s="51" t="str">
        <f t="shared" ref="X580:X643" si="18">LEFT(V580,1)</f>
        <v/>
      </c>
      <c r="Y580" s="51" t="str">
        <f>IF(T580="","",IF(T580&lt;&gt;'Tabelas auxiliares'!$B$236,"FOLHA DE PESSOAL",IF(X580='Tabelas auxiliares'!$A$237,"CUSTEIO",IF(X580='Tabelas auxiliares'!$A$236,"INVESTIMENTO","ERRO - VERIFICAR"))))</f>
        <v/>
      </c>
      <c r="Z580" s="64" t="str">
        <f t="shared" si="17"/>
        <v/>
      </c>
      <c r="AA580" s="44"/>
      <c r="AB580" s="44"/>
      <c r="AC580" s="44"/>
    </row>
    <row r="581" spans="6:29" x14ac:dyDescent="0.25">
      <c r="F581" s="51" t="str">
        <f>IFERROR(VLOOKUP(D581,'Tabelas auxiliares'!$A$3:$B$61,2,FALSE),"")</f>
        <v/>
      </c>
      <c r="G581" s="51" t="str">
        <f>IFERROR(VLOOKUP($B581,'Tabelas auxiliares'!$A$65:$C$102,2,FALSE),"")</f>
        <v/>
      </c>
      <c r="H581" s="51" t="str">
        <f>IFERROR(VLOOKUP($B581,'Tabelas auxiliares'!$A$65:$C$102,3,FALSE),"")</f>
        <v/>
      </c>
      <c r="X581" s="51" t="str">
        <f t="shared" si="18"/>
        <v/>
      </c>
      <c r="Y581" s="51" t="str">
        <f>IF(T581="","",IF(T581&lt;&gt;'Tabelas auxiliares'!$B$236,"FOLHA DE PESSOAL",IF(X581='Tabelas auxiliares'!$A$237,"CUSTEIO",IF(X581='Tabelas auxiliares'!$A$236,"INVESTIMENTO","ERRO - VERIFICAR"))))</f>
        <v/>
      </c>
      <c r="Z581" s="64" t="str">
        <f t="shared" ref="Z581:Z644" si="19">IF(AA581+AB581+AC581&lt;&gt;0,AA581+AB581+AC581,"")</f>
        <v/>
      </c>
      <c r="AA581" s="44"/>
      <c r="AB581" s="44"/>
      <c r="AC581" s="44"/>
    </row>
    <row r="582" spans="6:29" x14ac:dyDescent="0.25">
      <c r="F582" s="51" t="str">
        <f>IFERROR(VLOOKUP(D582,'Tabelas auxiliares'!$A$3:$B$61,2,FALSE),"")</f>
        <v/>
      </c>
      <c r="G582" s="51" t="str">
        <f>IFERROR(VLOOKUP($B582,'Tabelas auxiliares'!$A$65:$C$102,2,FALSE),"")</f>
        <v/>
      </c>
      <c r="H582" s="51" t="str">
        <f>IFERROR(VLOOKUP($B582,'Tabelas auxiliares'!$A$65:$C$102,3,FALSE),"")</f>
        <v/>
      </c>
      <c r="X582" s="51" t="str">
        <f t="shared" si="18"/>
        <v/>
      </c>
      <c r="Y582" s="51" t="str">
        <f>IF(T582="","",IF(T582&lt;&gt;'Tabelas auxiliares'!$B$236,"FOLHA DE PESSOAL",IF(X582='Tabelas auxiliares'!$A$237,"CUSTEIO",IF(X582='Tabelas auxiliares'!$A$236,"INVESTIMENTO","ERRO - VERIFICAR"))))</f>
        <v/>
      </c>
      <c r="Z582" s="64" t="str">
        <f t="shared" si="19"/>
        <v/>
      </c>
      <c r="AA582" s="44"/>
      <c r="AB582" s="44"/>
      <c r="AC582" s="44"/>
    </row>
    <row r="583" spans="6:29" x14ac:dyDescent="0.25">
      <c r="F583" s="51" t="str">
        <f>IFERROR(VLOOKUP(D583,'Tabelas auxiliares'!$A$3:$B$61,2,FALSE),"")</f>
        <v/>
      </c>
      <c r="G583" s="51" t="str">
        <f>IFERROR(VLOOKUP($B583,'Tabelas auxiliares'!$A$65:$C$102,2,FALSE),"")</f>
        <v/>
      </c>
      <c r="H583" s="51" t="str">
        <f>IFERROR(VLOOKUP($B583,'Tabelas auxiliares'!$A$65:$C$102,3,FALSE),"")</f>
        <v/>
      </c>
      <c r="X583" s="51" t="str">
        <f t="shared" si="18"/>
        <v/>
      </c>
      <c r="Y583" s="51" t="str">
        <f>IF(T583="","",IF(T583&lt;&gt;'Tabelas auxiliares'!$B$236,"FOLHA DE PESSOAL",IF(X583='Tabelas auxiliares'!$A$237,"CUSTEIO",IF(X583='Tabelas auxiliares'!$A$236,"INVESTIMENTO","ERRO - VERIFICAR"))))</f>
        <v/>
      </c>
      <c r="Z583" s="64" t="str">
        <f t="shared" si="19"/>
        <v/>
      </c>
      <c r="AA583" s="44"/>
      <c r="AB583" s="44"/>
      <c r="AC583" s="44"/>
    </row>
    <row r="584" spans="6:29" x14ac:dyDescent="0.25">
      <c r="F584" s="51" t="str">
        <f>IFERROR(VLOOKUP(D584,'Tabelas auxiliares'!$A$3:$B$61,2,FALSE),"")</f>
        <v/>
      </c>
      <c r="G584" s="51" t="str">
        <f>IFERROR(VLOOKUP($B584,'Tabelas auxiliares'!$A$65:$C$102,2,FALSE),"")</f>
        <v/>
      </c>
      <c r="H584" s="51" t="str">
        <f>IFERROR(VLOOKUP($B584,'Tabelas auxiliares'!$A$65:$C$102,3,FALSE),"")</f>
        <v/>
      </c>
      <c r="X584" s="51" t="str">
        <f t="shared" si="18"/>
        <v/>
      </c>
      <c r="Y584" s="51" t="str">
        <f>IF(T584="","",IF(T584&lt;&gt;'Tabelas auxiliares'!$B$236,"FOLHA DE PESSOAL",IF(X584='Tabelas auxiliares'!$A$237,"CUSTEIO",IF(X584='Tabelas auxiliares'!$A$236,"INVESTIMENTO","ERRO - VERIFICAR"))))</f>
        <v/>
      </c>
      <c r="Z584" s="64" t="str">
        <f t="shared" si="19"/>
        <v/>
      </c>
      <c r="AA584" s="44"/>
      <c r="AB584" s="44"/>
      <c r="AC584" s="44"/>
    </row>
    <row r="585" spans="6:29" x14ac:dyDescent="0.25">
      <c r="F585" s="51" t="str">
        <f>IFERROR(VLOOKUP(D585,'Tabelas auxiliares'!$A$3:$B$61,2,FALSE),"")</f>
        <v/>
      </c>
      <c r="G585" s="51" t="str">
        <f>IFERROR(VLOOKUP($B585,'Tabelas auxiliares'!$A$65:$C$102,2,FALSE),"")</f>
        <v/>
      </c>
      <c r="H585" s="51" t="str">
        <f>IFERROR(VLOOKUP($B585,'Tabelas auxiliares'!$A$65:$C$102,3,FALSE),"")</f>
        <v/>
      </c>
      <c r="X585" s="51" t="str">
        <f t="shared" si="18"/>
        <v/>
      </c>
      <c r="Y585" s="51" t="str">
        <f>IF(T585="","",IF(T585&lt;&gt;'Tabelas auxiliares'!$B$236,"FOLHA DE PESSOAL",IF(X585='Tabelas auxiliares'!$A$237,"CUSTEIO",IF(X585='Tabelas auxiliares'!$A$236,"INVESTIMENTO","ERRO - VERIFICAR"))))</f>
        <v/>
      </c>
      <c r="Z585" s="64" t="str">
        <f t="shared" si="19"/>
        <v/>
      </c>
      <c r="AA585" s="44"/>
      <c r="AB585" s="44"/>
      <c r="AC585" s="44"/>
    </row>
    <row r="586" spans="6:29" x14ac:dyDescent="0.25">
      <c r="F586" s="51" t="str">
        <f>IFERROR(VLOOKUP(D586,'Tabelas auxiliares'!$A$3:$B$61,2,FALSE),"")</f>
        <v/>
      </c>
      <c r="G586" s="51" t="str">
        <f>IFERROR(VLOOKUP($B586,'Tabelas auxiliares'!$A$65:$C$102,2,FALSE),"")</f>
        <v/>
      </c>
      <c r="H586" s="51" t="str">
        <f>IFERROR(VLOOKUP($B586,'Tabelas auxiliares'!$A$65:$C$102,3,FALSE),"")</f>
        <v/>
      </c>
      <c r="X586" s="51" t="str">
        <f t="shared" si="18"/>
        <v/>
      </c>
      <c r="Y586" s="51" t="str">
        <f>IF(T586="","",IF(T586&lt;&gt;'Tabelas auxiliares'!$B$236,"FOLHA DE PESSOAL",IF(X586='Tabelas auxiliares'!$A$237,"CUSTEIO",IF(X586='Tabelas auxiliares'!$A$236,"INVESTIMENTO","ERRO - VERIFICAR"))))</f>
        <v/>
      </c>
      <c r="Z586" s="64" t="str">
        <f t="shared" si="19"/>
        <v/>
      </c>
      <c r="AA586" s="44"/>
      <c r="AB586" s="44"/>
      <c r="AC586" s="44"/>
    </row>
    <row r="587" spans="6:29" x14ac:dyDescent="0.25">
      <c r="F587" s="51" t="str">
        <f>IFERROR(VLOOKUP(D587,'Tabelas auxiliares'!$A$3:$B$61,2,FALSE),"")</f>
        <v/>
      </c>
      <c r="G587" s="51" t="str">
        <f>IFERROR(VLOOKUP($B587,'Tabelas auxiliares'!$A$65:$C$102,2,FALSE),"")</f>
        <v/>
      </c>
      <c r="H587" s="51" t="str">
        <f>IFERROR(VLOOKUP($B587,'Tabelas auxiliares'!$A$65:$C$102,3,FALSE),"")</f>
        <v/>
      </c>
      <c r="X587" s="51" t="str">
        <f t="shared" si="18"/>
        <v/>
      </c>
      <c r="Y587" s="51" t="str">
        <f>IF(T587="","",IF(T587&lt;&gt;'Tabelas auxiliares'!$B$236,"FOLHA DE PESSOAL",IF(X587='Tabelas auxiliares'!$A$237,"CUSTEIO",IF(X587='Tabelas auxiliares'!$A$236,"INVESTIMENTO","ERRO - VERIFICAR"))))</f>
        <v/>
      </c>
      <c r="Z587" s="64" t="str">
        <f t="shared" si="19"/>
        <v/>
      </c>
      <c r="AA587" s="44"/>
      <c r="AB587" s="44"/>
      <c r="AC587" s="44"/>
    </row>
    <row r="588" spans="6:29" x14ac:dyDescent="0.25">
      <c r="F588" s="51" t="str">
        <f>IFERROR(VLOOKUP(D588,'Tabelas auxiliares'!$A$3:$B$61,2,FALSE),"")</f>
        <v/>
      </c>
      <c r="G588" s="51" t="str">
        <f>IFERROR(VLOOKUP($B588,'Tabelas auxiliares'!$A$65:$C$102,2,FALSE),"")</f>
        <v/>
      </c>
      <c r="H588" s="51" t="str">
        <f>IFERROR(VLOOKUP($B588,'Tabelas auxiliares'!$A$65:$C$102,3,FALSE),"")</f>
        <v/>
      </c>
      <c r="X588" s="51" t="str">
        <f t="shared" si="18"/>
        <v/>
      </c>
      <c r="Y588" s="51" t="str">
        <f>IF(T588="","",IF(T588&lt;&gt;'Tabelas auxiliares'!$B$236,"FOLHA DE PESSOAL",IF(X588='Tabelas auxiliares'!$A$237,"CUSTEIO",IF(X588='Tabelas auxiliares'!$A$236,"INVESTIMENTO","ERRO - VERIFICAR"))))</f>
        <v/>
      </c>
      <c r="Z588" s="64" t="str">
        <f t="shared" si="19"/>
        <v/>
      </c>
      <c r="AA588" s="44"/>
      <c r="AB588" s="44"/>
      <c r="AC588" s="44"/>
    </row>
    <row r="589" spans="6:29" x14ac:dyDescent="0.25">
      <c r="F589" s="51" t="str">
        <f>IFERROR(VLOOKUP(D589,'Tabelas auxiliares'!$A$3:$B$61,2,FALSE),"")</f>
        <v/>
      </c>
      <c r="G589" s="51" t="str">
        <f>IFERROR(VLOOKUP($B589,'Tabelas auxiliares'!$A$65:$C$102,2,FALSE),"")</f>
        <v/>
      </c>
      <c r="H589" s="51" t="str">
        <f>IFERROR(VLOOKUP($B589,'Tabelas auxiliares'!$A$65:$C$102,3,FALSE),"")</f>
        <v/>
      </c>
      <c r="X589" s="51" t="str">
        <f t="shared" si="18"/>
        <v/>
      </c>
      <c r="Y589" s="51" t="str">
        <f>IF(T589="","",IF(T589&lt;&gt;'Tabelas auxiliares'!$B$236,"FOLHA DE PESSOAL",IF(X589='Tabelas auxiliares'!$A$237,"CUSTEIO",IF(X589='Tabelas auxiliares'!$A$236,"INVESTIMENTO","ERRO - VERIFICAR"))))</f>
        <v/>
      </c>
      <c r="Z589" s="64" t="str">
        <f t="shared" si="19"/>
        <v/>
      </c>
      <c r="AA589" s="44"/>
      <c r="AB589" s="44"/>
      <c r="AC589" s="44"/>
    </row>
    <row r="590" spans="6:29" x14ac:dyDescent="0.25">
      <c r="F590" s="51" t="str">
        <f>IFERROR(VLOOKUP(D590,'Tabelas auxiliares'!$A$3:$B$61,2,FALSE),"")</f>
        <v/>
      </c>
      <c r="G590" s="51" t="str">
        <f>IFERROR(VLOOKUP($B590,'Tabelas auxiliares'!$A$65:$C$102,2,FALSE),"")</f>
        <v/>
      </c>
      <c r="H590" s="51" t="str">
        <f>IFERROR(VLOOKUP($B590,'Tabelas auxiliares'!$A$65:$C$102,3,FALSE),"")</f>
        <v/>
      </c>
      <c r="X590" s="51" t="str">
        <f t="shared" si="18"/>
        <v/>
      </c>
      <c r="Y590" s="51" t="str">
        <f>IF(T590="","",IF(T590&lt;&gt;'Tabelas auxiliares'!$B$236,"FOLHA DE PESSOAL",IF(X590='Tabelas auxiliares'!$A$237,"CUSTEIO",IF(X590='Tabelas auxiliares'!$A$236,"INVESTIMENTO","ERRO - VERIFICAR"))))</f>
        <v/>
      </c>
      <c r="Z590" s="64" t="str">
        <f t="shared" si="19"/>
        <v/>
      </c>
      <c r="AA590" s="44"/>
      <c r="AB590" s="44"/>
      <c r="AC590" s="44"/>
    </row>
    <row r="591" spans="6:29" x14ac:dyDescent="0.25">
      <c r="F591" s="51" t="str">
        <f>IFERROR(VLOOKUP(D591,'Tabelas auxiliares'!$A$3:$B$61,2,FALSE),"")</f>
        <v/>
      </c>
      <c r="G591" s="51" t="str">
        <f>IFERROR(VLOOKUP($B591,'Tabelas auxiliares'!$A$65:$C$102,2,FALSE),"")</f>
        <v/>
      </c>
      <c r="H591" s="51" t="str">
        <f>IFERROR(VLOOKUP($B591,'Tabelas auxiliares'!$A$65:$C$102,3,FALSE),"")</f>
        <v/>
      </c>
      <c r="X591" s="51" t="str">
        <f t="shared" si="18"/>
        <v/>
      </c>
      <c r="Y591" s="51" t="str">
        <f>IF(T591="","",IF(T591&lt;&gt;'Tabelas auxiliares'!$B$236,"FOLHA DE PESSOAL",IF(X591='Tabelas auxiliares'!$A$237,"CUSTEIO",IF(X591='Tabelas auxiliares'!$A$236,"INVESTIMENTO","ERRO - VERIFICAR"))))</f>
        <v/>
      </c>
      <c r="Z591" s="64" t="str">
        <f t="shared" si="19"/>
        <v/>
      </c>
      <c r="AA591" s="44"/>
      <c r="AB591" s="44"/>
      <c r="AC591" s="44"/>
    </row>
    <row r="592" spans="6:29" x14ac:dyDescent="0.25">
      <c r="F592" s="51" t="str">
        <f>IFERROR(VLOOKUP(D592,'Tabelas auxiliares'!$A$3:$B$61,2,FALSE),"")</f>
        <v/>
      </c>
      <c r="G592" s="51" t="str">
        <f>IFERROR(VLOOKUP($B592,'Tabelas auxiliares'!$A$65:$C$102,2,FALSE),"")</f>
        <v/>
      </c>
      <c r="H592" s="51" t="str">
        <f>IFERROR(VLOOKUP($B592,'Tabelas auxiliares'!$A$65:$C$102,3,FALSE),"")</f>
        <v/>
      </c>
      <c r="X592" s="51" t="str">
        <f t="shared" si="18"/>
        <v/>
      </c>
      <c r="Y592" s="51" t="str">
        <f>IF(T592="","",IF(T592&lt;&gt;'Tabelas auxiliares'!$B$236,"FOLHA DE PESSOAL",IF(X592='Tabelas auxiliares'!$A$237,"CUSTEIO",IF(X592='Tabelas auxiliares'!$A$236,"INVESTIMENTO","ERRO - VERIFICAR"))))</f>
        <v/>
      </c>
      <c r="Z592" s="64" t="str">
        <f t="shared" si="19"/>
        <v/>
      </c>
      <c r="AA592" s="44"/>
      <c r="AB592" s="44"/>
      <c r="AC592" s="44"/>
    </row>
    <row r="593" spans="6:29" x14ac:dyDescent="0.25">
      <c r="F593" s="51" t="str">
        <f>IFERROR(VLOOKUP(D593,'Tabelas auxiliares'!$A$3:$B$61,2,FALSE),"")</f>
        <v/>
      </c>
      <c r="G593" s="51" t="str">
        <f>IFERROR(VLOOKUP($B593,'Tabelas auxiliares'!$A$65:$C$102,2,FALSE),"")</f>
        <v/>
      </c>
      <c r="H593" s="51" t="str">
        <f>IFERROR(VLOOKUP($B593,'Tabelas auxiliares'!$A$65:$C$102,3,FALSE),"")</f>
        <v/>
      </c>
      <c r="X593" s="51" t="str">
        <f t="shared" si="18"/>
        <v/>
      </c>
      <c r="Y593" s="51" t="str">
        <f>IF(T593="","",IF(T593&lt;&gt;'Tabelas auxiliares'!$B$236,"FOLHA DE PESSOAL",IF(X593='Tabelas auxiliares'!$A$237,"CUSTEIO",IF(X593='Tabelas auxiliares'!$A$236,"INVESTIMENTO","ERRO - VERIFICAR"))))</f>
        <v/>
      </c>
      <c r="Z593" s="64" t="str">
        <f t="shared" si="19"/>
        <v/>
      </c>
      <c r="AA593" s="44"/>
      <c r="AB593" s="44"/>
      <c r="AC593" s="44"/>
    </row>
    <row r="594" spans="6:29" x14ac:dyDescent="0.25">
      <c r="F594" s="51" t="str">
        <f>IFERROR(VLOOKUP(D594,'Tabelas auxiliares'!$A$3:$B$61,2,FALSE),"")</f>
        <v/>
      </c>
      <c r="G594" s="51" t="str">
        <f>IFERROR(VLOOKUP($B594,'Tabelas auxiliares'!$A$65:$C$102,2,FALSE),"")</f>
        <v/>
      </c>
      <c r="H594" s="51" t="str">
        <f>IFERROR(VLOOKUP($B594,'Tabelas auxiliares'!$A$65:$C$102,3,FALSE),"")</f>
        <v/>
      </c>
      <c r="X594" s="51" t="str">
        <f t="shared" si="18"/>
        <v/>
      </c>
      <c r="Y594" s="51" t="str">
        <f>IF(T594="","",IF(T594&lt;&gt;'Tabelas auxiliares'!$B$236,"FOLHA DE PESSOAL",IF(X594='Tabelas auxiliares'!$A$237,"CUSTEIO",IF(X594='Tabelas auxiliares'!$A$236,"INVESTIMENTO","ERRO - VERIFICAR"))))</f>
        <v/>
      </c>
      <c r="Z594" s="64" t="str">
        <f t="shared" si="19"/>
        <v/>
      </c>
      <c r="AA594" s="44"/>
      <c r="AB594" s="44"/>
      <c r="AC594" s="44"/>
    </row>
    <row r="595" spans="6:29" x14ac:dyDescent="0.25">
      <c r="F595" s="51" t="str">
        <f>IFERROR(VLOOKUP(D595,'Tabelas auxiliares'!$A$3:$B$61,2,FALSE),"")</f>
        <v/>
      </c>
      <c r="G595" s="51" t="str">
        <f>IFERROR(VLOOKUP($B595,'Tabelas auxiliares'!$A$65:$C$102,2,FALSE),"")</f>
        <v/>
      </c>
      <c r="H595" s="51" t="str">
        <f>IFERROR(VLOOKUP($B595,'Tabelas auxiliares'!$A$65:$C$102,3,FALSE),"")</f>
        <v/>
      </c>
      <c r="X595" s="51" t="str">
        <f t="shared" si="18"/>
        <v/>
      </c>
      <c r="Y595" s="51" t="str">
        <f>IF(T595="","",IF(T595&lt;&gt;'Tabelas auxiliares'!$B$236,"FOLHA DE PESSOAL",IF(X595='Tabelas auxiliares'!$A$237,"CUSTEIO",IF(X595='Tabelas auxiliares'!$A$236,"INVESTIMENTO","ERRO - VERIFICAR"))))</f>
        <v/>
      </c>
      <c r="Z595" s="64" t="str">
        <f t="shared" si="19"/>
        <v/>
      </c>
      <c r="AA595" s="44"/>
      <c r="AB595" s="44"/>
      <c r="AC595" s="44"/>
    </row>
    <row r="596" spans="6:29" x14ac:dyDescent="0.25">
      <c r="F596" s="51" t="str">
        <f>IFERROR(VLOOKUP(D596,'Tabelas auxiliares'!$A$3:$B$61,2,FALSE),"")</f>
        <v/>
      </c>
      <c r="G596" s="51" t="str">
        <f>IFERROR(VLOOKUP($B596,'Tabelas auxiliares'!$A$65:$C$102,2,FALSE),"")</f>
        <v/>
      </c>
      <c r="H596" s="51" t="str">
        <f>IFERROR(VLOOKUP($B596,'Tabelas auxiliares'!$A$65:$C$102,3,FALSE),"")</f>
        <v/>
      </c>
      <c r="X596" s="51" t="str">
        <f t="shared" si="18"/>
        <v/>
      </c>
      <c r="Y596" s="51" t="str">
        <f>IF(T596="","",IF(T596&lt;&gt;'Tabelas auxiliares'!$B$236,"FOLHA DE PESSOAL",IF(X596='Tabelas auxiliares'!$A$237,"CUSTEIO",IF(X596='Tabelas auxiliares'!$A$236,"INVESTIMENTO","ERRO - VERIFICAR"))))</f>
        <v/>
      </c>
      <c r="Z596" s="64" t="str">
        <f t="shared" si="19"/>
        <v/>
      </c>
      <c r="AA596" s="44"/>
      <c r="AB596" s="44"/>
      <c r="AC596" s="44"/>
    </row>
    <row r="597" spans="6:29" x14ac:dyDescent="0.25">
      <c r="F597" s="51" t="str">
        <f>IFERROR(VLOOKUP(D597,'Tabelas auxiliares'!$A$3:$B$61,2,FALSE),"")</f>
        <v/>
      </c>
      <c r="G597" s="51" t="str">
        <f>IFERROR(VLOOKUP($B597,'Tabelas auxiliares'!$A$65:$C$102,2,FALSE),"")</f>
        <v/>
      </c>
      <c r="H597" s="51" t="str">
        <f>IFERROR(VLOOKUP($B597,'Tabelas auxiliares'!$A$65:$C$102,3,FALSE),"")</f>
        <v/>
      </c>
      <c r="X597" s="51" t="str">
        <f t="shared" si="18"/>
        <v/>
      </c>
      <c r="Y597" s="51" t="str">
        <f>IF(T597="","",IF(T597&lt;&gt;'Tabelas auxiliares'!$B$236,"FOLHA DE PESSOAL",IF(X597='Tabelas auxiliares'!$A$237,"CUSTEIO",IF(X597='Tabelas auxiliares'!$A$236,"INVESTIMENTO","ERRO - VERIFICAR"))))</f>
        <v/>
      </c>
      <c r="Z597" s="64" t="str">
        <f t="shared" si="19"/>
        <v/>
      </c>
      <c r="AA597" s="44"/>
      <c r="AB597" s="44"/>
      <c r="AC597" s="44"/>
    </row>
    <row r="598" spans="6:29" x14ac:dyDescent="0.25">
      <c r="F598" s="51" t="str">
        <f>IFERROR(VLOOKUP(D598,'Tabelas auxiliares'!$A$3:$B$61,2,FALSE),"")</f>
        <v/>
      </c>
      <c r="G598" s="51" t="str">
        <f>IFERROR(VLOOKUP($B598,'Tabelas auxiliares'!$A$65:$C$102,2,FALSE),"")</f>
        <v/>
      </c>
      <c r="H598" s="51" t="str">
        <f>IFERROR(VLOOKUP($B598,'Tabelas auxiliares'!$A$65:$C$102,3,FALSE),"")</f>
        <v/>
      </c>
      <c r="X598" s="51" t="str">
        <f t="shared" si="18"/>
        <v/>
      </c>
      <c r="Y598" s="51" t="str">
        <f>IF(T598="","",IF(T598&lt;&gt;'Tabelas auxiliares'!$B$236,"FOLHA DE PESSOAL",IF(X598='Tabelas auxiliares'!$A$237,"CUSTEIO",IF(X598='Tabelas auxiliares'!$A$236,"INVESTIMENTO","ERRO - VERIFICAR"))))</f>
        <v/>
      </c>
      <c r="Z598" s="64" t="str">
        <f t="shared" si="19"/>
        <v/>
      </c>
      <c r="AA598" s="44"/>
      <c r="AB598" s="44"/>
      <c r="AC598" s="44"/>
    </row>
    <row r="599" spans="6:29" x14ac:dyDescent="0.25">
      <c r="F599" s="51" t="str">
        <f>IFERROR(VLOOKUP(D599,'Tabelas auxiliares'!$A$3:$B$61,2,FALSE),"")</f>
        <v/>
      </c>
      <c r="G599" s="51" t="str">
        <f>IFERROR(VLOOKUP($B599,'Tabelas auxiliares'!$A$65:$C$102,2,FALSE),"")</f>
        <v/>
      </c>
      <c r="H599" s="51" t="str">
        <f>IFERROR(VLOOKUP($B599,'Tabelas auxiliares'!$A$65:$C$102,3,FALSE),"")</f>
        <v/>
      </c>
      <c r="X599" s="51" t="str">
        <f t="shared" si="18"/>
        <v/>
      </c>
      <c r="Y599" s="51" t="str">
        <f>IF(T599="","",IF(T599&lt;&gt;'Tabelas auxiliares'!$B$236,"FOLHA DE PESSOAL",IF(X599='Tabelas auxiliares'!$A$237,"CUSTEIO",IF(X599='Tabelas auxiliares'!$A$236,"INVESTIMENTO","ERRO - VERIFICAR"))))</f>
        <v/>
      </c>
      <c r="Z599" s="64" t="str">
        <f t="shared" si="19"/>
        <v/>
      </c>
      <c r="AA599" s="44"/>
      <c r="AB599" s="44"/>
      <c r="AC599" s="44"/>
    </row>
    <row r="600" spans="6:29" x14ac:dyDescent="0.25">
      <c r="F600" s="51" t="str">
        <f>IFERROR(VLOOKUP(D600,'Tabelas auxiliares'!$A$3:$B$61,2,FALSE),"")</f>
        <v/>
      </c>
      <c r="G600" s="51" t="str">
        <f>IFERROR(VLOOKUP($B600,'Tabelas auxiliares'!$A$65:$C$102,2,FALSE),"")</f>
        <v/>
      </c>
      <c r="H600" s="51" t="str">
        <f>IFERROR(VLOOKUP($B600,'Tabelas auxiliares'!$A$65:$C$102,3,FALSE),"")</f>
        <v/>
      </c>
      <c r="X600" s="51" t="str">
        <f t="shared" si="18"/>
        <v/>
      </c>
      <c r="Y600" s="51" t="str">
        <f>IF(T600="","",IF(T600&lt;&gt;'Tabelas auxiliares'!$B$236,"FOLHA DE PESSOAL",IF(X600='Tabelas auxiliares'!$A$237,"CUSTEIO",IF(X600='Tabelas auxiliares'!$A$236,"INVESTIMENTO","ERRO - VERIFICAR"))))</f>
        <v/>
      </c>
      <c r="Z600" s="64" t="str">
        <f t="shared" si="19"/>
        <v/>
      </c>
      <c r="AA600" s="44"/>
      <c r="AB600" s="44"/>
      <c r="AC600" s="44"/>
    </row>
    <row r="601" spans="6:29" x14ac:dyDescent="0.25">
      <c r="F601" s="51" t="str">
        <f>IFERROR(VLOOKUP(D601,'Tabelas auxiliares'!$A$3:$B$61,2,FALSE),"")</f>
        <v/>
      </c>
      <c r="G601" s="51" t="str">
        <f>IFERROR(VLOOKUP($B601,'Tabelas auxiliares'!$A$65:$C$102,2,FALSE),"")</f>
        <v/>
      </c>
      <c r="H601" s="51" t="str">
        <f>IFERROR(VLOOKUP($B601,'Tabelas auxiliares'!$A$65:$C$102,3,FALSE),"")</f>
        <v/>
      </c>
      <c r="X601" s="51" t="str">
        <f t="shared" si="18"/>
        <v/>
      </c>
      <c r="Y601" s="51" t="str">
        <f>IF(T601="","",IF(T601&lt;&gt;'Tabelas auxiliares'!$B$236,"FOLHA DE PESSOAL",IF(X601='Tabelas auxiliares'!$A$237,"CUSTEIO",IF(X601='Tabelas auxiliares'!$A$236,"INVESTIMENTO","ERRO - VERIFICAR"))))</f>
        <v/>
      </c>
      <c r="Z601" s="64" t="str">
        <f t="shared" si="19"/>
        <v/>
      </c>
      <c r="AA601" s="44"/>
      <c r="AB601" s="44"/>
      <c r="AC601" s="44"/>
    </row>
    <row r="602" spans="6:29" x14ac:dyDescent="0.25">
      <c r="F602" s="51" t="str">
        <f>IFERROR(VLOOKUP(D602,'Tabelas auxiliares'!$A$3:$B$61,2,FALSE),"")</f>
        <v/>
      </c>
      <c r="G602" s="51" t="str">
        <f>IFERROR(VLOOKUP($B602,'Tabelas auxiliares'!$A$65:$C$102,2,FALSE),"")</f>
        <v/>
      </c>
      <c r="H602" s="51" t="str">
        <f>IFERROR(VLOOKUP($B602,'Tabelas auxiliares'!$A$65:$C$102,3,FALSE),"")</f>
        <v/>
      </c>
      <c r="X602" s="51" t="str">
        <f t="shared" si="18"/>
        <v/>
      </c>
      <c r="Y602" s="51" t="str">
        <f>IF(T602="","",IF(T602&lt;&gt;'Tabelas auxiliares'!$B$236,"FOLHA DE PESSOAL",IF(X602='Tabelas auxiliares'!$A$237,"CUSTEIO",IF(X602='Tabelas auxiliares'!$A$236,"INVESTIMENTO","ERRO - VERIFICAR"))))</f>
        <v/>
      </c>
      <c r="Z602" s="64" t="str">
        <f t="shared" si="19"/>
        <v/>
      </c>
      <c r="AA602" s="44"/>
      <c r="AB602" s="44"/>
      <c r="AC602" s="44"/>
    </row>
    <row r="603" spans="6:29" x14ac:dyDescent="0.25">
      <c r="F603" s="51" t="str">
        <f>IFERROR(VLOOKUP(D603,'Tabelas auxiliares'!$A$3:$B$61,2,FALSE),"")</f>
        <v/>
      </c>
      <c r="G603" s="51" t="str">
        <f>IFERROR(VLOOKUP($B603,'Tabelas auxiliares'!$A$65:$C$102,2,FALSE),"")</f>
        <v/>
      </c>
      <c r="H603" s="51" t="str">
        <f>IFERROR(VLOOKUP($B603,'Tabelas auxiliares'!$A$65:$C$102,3,FALSE),"")</f>
        <v/>
      </c>
      <c r="X603" s="51" t="str">
        <f t="shared" si="18"/>
        <v/>
      </c>
      <c r="Y603" s="51" t="str">
        <f>IF(T603="","",IF(T603&lt;&gt;'Tabelas auxiliares'!$B$236,"FOLHA DE PESSOAL",IF(X603='Tabelas auxiliares'!$A$237,"CUSTEIO",IF(X603='Tabelas auxiliares'!$A$236,"INVESTIMENTO","ERRO - VERIFICAR"))))</f>
        <v/>
      </c>
      <c r="Z603" s="64" t="str">
        <f t="shared" si="19"/>
        <v/>
      </c>
      <c r="AA603" s="44"/>
      <c r="AB603" s="44"/>
      <c r="AC603" s="44"/>
    </row>
    <row r="604" spans="6:29" x14ac:dyDescent="0.25">
      <c r="F604" s="51" t="str">
        <f>IFERROR(VLOOKUP(D604,'Tabelas auxiliares'!$A$3:$B$61,2,FALSE),"")</f>
        <v/>
      </c>
      <c r="G604" s="51" t="str">
        <f>IFERROR(VLOOKUP($B604,'Tabelas auxiliares'!$A$65:$C$102,2,FALSE),"")</f>
        <v/>
      </c>
      <c r="H604" s="51" t="str">
        <f>IFERROR(VLOOKUP($B604,'Tabelas auxiliares'!$A$65:$C$102,3,FALSE),"")</f>
        <v/>
      </c>
      <c r="X604" s="51" t="str">
        <f t="shared" si="18"/>
        <v/>
      </c>
      <c r="Y604" s="51" t="str">
        <f>IF(T604="","",IF(T604&lt;&gt;'Tabelas auxiliares'!$B$236,"FOLHA DE PESSOAL",IF(X604='Tabelas auxiliares'!$A$237,"CUSTEIO",IF(X604='Tabelas auxiliares'!$A$236,"INVESTIMENTO","ERRO - VERIFICAR"))))</f>
        <v/>
      </c>
      <c r="Z604" s="64" t="str">
        <f t="shared" si="19"/>
        <v/>
      </c>
      <c r="AA604" s="44"/>
      <c r="AB604" s="44"/>
      <c r="AC604" s="44"/>
    </row>
    <row r="605" spans="6:29" x14ac:dyDescent="0.25">
      <c r="F605" s="51" t="str">
        <f>IFERROR(VLOOKUP(D605,'Tabelas auxiliares'!$A$3:$B$61,2,FALSE),"")</f>
        <v/>
      </c>
      <c r="G605" s="51" t="str">
        <f>IFERROR(VLOOKUP($B605,'Tabelas auxiliares'!$A$65:$C$102,2,FALSE),"")</f>
        <v/>
      </c>
      <c r="H605" s="51" t="str">
        <f>IFERROR(VLOOKUP($B605,'Tabelas auxiliares'!$A$65:$C$102,3,FALSE),"")</f>
        <v/>
      </c>
      <c r="X605" s="51" t="str">
        <f t="shared" si="18"/>
        <v/>
      </c>
      <c r="Y605" s="51" t="str">
        <f>IF(T605="","",IF(T605&lt;&gt;'Tabelas auxiliares'!$B$236,"FOLHA DE PESSOAL",IF(X605='Tabelas auxiliares'!$A$237,"CUSTEIO",IF(X605='Tabelas auxiliares'!$A$236,"INVESTIMENTO","ERRO - VERIFICAR"))))</f>
        <v/>
      </c>
      <c r="Z605" s="64" t="str">
        <f t="shared" si="19"/>
        <v/>
      </c>
      <c r="AA605" s="44"/>
      <c r="AB605" s="44"/>
      <c r="AC605" s="44"/>
    </row>
    <row r="606" spans="6:29" x14ac:dyDescent="0.25">
      <c r="F606" s="51" t="str">
        <f>IFERROR(VLOOKUP(D606,'Tabelas auxiliares'!$A$3:$B$61,2,FALSE),"")</f>
        <v/>
      </c>
      <c r="G606" s="51" t="str">
        <f>IFERROR(VLOOKUP($B606,'Tabelas auxiliares'!$A$65:$C$102,2,FALSE),"")</f>
        <v/>
      </c>
      <c r="H606" s="51" t="str">
        <f>IFERROR(VLOOKUP($B606,'Tabelas auxiliares'!$A$65:$C$102,3,FALSE),"")</f>
        <v/>
      </c>
      <c r="X606" s="51" t="str">
        <f t="shared" si="18"/>
        <v/>
      </c>
      <c r="Y606" s="51" t="str">
        <f>IF(T606="","",IF(T606&lt;&gt;'Tabelas auxiliares'!$B$236,"FOLHA DE PESSOAL",IF(X606='Tabelas auxiliares'!$A$237,"CUSTEIO",IF(X606='Tabelas auxiliares'!$A$236,"INVESTIMENTO","ERRO - VERIFICAR"))))</f>
        <v/>
      </c>
      <c r="Z606" s="64" t="str">
        <f t="shared" si="19"/>
        <v/>
      </c>
      <c r="AA606" s="44"/>
      <c r="AB606" s="44"/>
      <c r="AC606" s="44"/>
    </row>
    <row r="607" spans="6:29" x14ac:dyDescent="0.25">
      <c r="F607" s="51" t="str">
        <f>IFERROR(VLOOKUP(D607,'Tabelas auxiliares'!$A$3:$B$61,2,FALSE),"")</f>
        <v/>
      </c>
      <c r="G607" s="51" t="str">
        <f>IFERROR(VLOOKUP($B607,'Tabelas auxiliares'!$A$65:$C$102,2,FALSE),"")</f>
        <v/>
      </c>
      <c r="H607" s="51" t="str">
        <f>IFERROR(VLOOKUP($B607,'Tabelas auxiliares'!$A$65:$C$102,3,FALSE),"")</f>
        <v/>
      </c>
      <c r="X607" s="51" t="str">
        <f t="shared" si="18"/>
        <v/>
      </c>
      <c r="Y607" s="51" t="str">
        <f>IF(T607="","",IF(T607&lt;&gt;'Tabelas auxiliares'!$B$236,"FOLHA DE PESSOAL",IF(X607='Tabelas auxiliares'!$A$237,"CUSTEIO",IF(X607='Tabelas auxiliares'!$A$236,"INVESTIMENTO","ERRO - VERIFICAR"))))</f>
        <v/>
      </c>
      <c r="Z607" s="64" t="str">
        <f t="shared" si="19"/>
        <v/>
      </c>
      <c r="AA607" s="44"/>
      <c r="AB607" s="44"/>
      <c r="AC607" s="44"/>
    </row>
    <row r="608" spans="6:29" x14ac:dyDescent="0.25">
      <c r="F608" s="51" t="str">
        <f>IFERROR(VLOOKUP(D608,'Tabelas auxiliares'!$A$3:$B$61,2,FALSE),"")</f>
        <v/>
      </c>
      <c r="G608" s="51" t="str">
        <f>IFERROR(VLOOKUP($B608,'Tabelas auxiliares'!$A$65:$C$102,2,FALSE),"")</f>
        <v/>
      </c>
      <c r="H608" s="51" t="str">
        <f>IFERROR(VLOOKUP($B608,'Tabelas auxiliares'!$A$65:$C$102,3,FALSE),"")</f>
        <v/>
      </c>
      <c r="X608" s="51" t="str">
        <f t="shared" si="18"/>
        <v/>
      </c>
      <c r="Y608" s="51" t="str">
        <f>IF(T608="","",IF(T608&lt;&gt;'Tabelas auxiliares'!$B$236,"FOLHA DE PESSOAL",IF(X608='Tabelas auxiliares'!$A$237,"CUSTEIO",IF(X608='Tabelas auxiliares'!$A$236,"INVESTIMENTO","ERRO - VERIFICAR"))))</f>
        <v/>
      </c>
      <c r="Z608" s="64" t="str">
        <f t="shared" si="19"/>
        <v/>
      </c>
      <c r="AA608" s="44"/>
      <c r="AB608" s="44"/>
      <c r="AC608" s="44"/>
    </row>
    <row r="609" spans="6:29" x14ac:dyDescent="0.25">
      <c r="F609" s="51" t="str">
        <f>IFERROR(VLOOKUP(D609,'Tabelas auxiliares'!$A$3:$B$61,2,FALSE),"")</f>
        <v/>
      </c>
      <c r="G609" s="51" t="str">
        <f>IFERROR(VLOOKUP($B609,'Tabelas auxiliares'!$A$65:$C$102,2,FALSE),"")</f>
        <v/>
      </c>
      <c r="H609" s="51" t="str">
        <f>IFERROR(VLOOKUP($B609,'Tabelas auxiliares'!$A$65:$C$102,3,FALSE),"")</f>
        <v/>
      </c>
      <c r="X609" s="51" t="str">
        <f t="shared" si="18"/>
        <v/>
      </c>
      <c r="Y609" s="51" t="str">
        <f>IF(T609="","",IF(T609&lt;&gt;'Tabelas auxiliares'!$B$236,"FOLHA DE PESSOAL",IF(X609='Tabelas auxiliares'!$A$237,"CUSTEIO",IF(X609='Tabelas auxiliares'!$A$236,"INVESTIMENTO","ERRO - VERIFICAR"))))</f>
        <v/>
      </c>
      <c r="Z609" s="64" t="str">
        <f t="shared" si="19"/>
        <v/>
      </c>
      <c r="AA609" s="44"/>
      <c r="AB609" s="44"/>
      <c r="AC609" s="44"/>
    </row>
    <row r="610" spans="6:29" x14ac:dyDescent="0.25">
      <c r="F610" s="51" t="str">
        <f>IFERROR(VLOOKUP(D610,'Tabelas auxiliares'!$A$3:$B$61,2,FALSE),"")</f>
        <v/>
      </c>
      <c r="G610" s="51" t="str">
        <f>IFERROR(VLOOKUP($B610,'Tabelas auxiliares'!$A$65:$C$102,2,FALSE),"")</f>
        <v/>
      </c>
      <c r="H610" s="51" t="str">
        <f>IFERROR(VLOOKUP($B610,'Tabelas auxiliares'!$A$65:$C$102,3,FALSE),"")</f>
        <v/>
      </c>
      <c r="X610" s="51" t="str">
        <f t="shared" si="18"/>
        <v/>
      </c>
      <c r="Y610" s="51" t="str">
        <f>IF(T610="","",IF(T610&lt;&gt;'Tabelas auxiliares'!$B$236,"FOLHA DE PESSOAL",IF(X610='Tabelas auxiliares'!$A$237,"CUSTEIO",IF(X610='Tabelas auxiliares'!$A$236,"INVESTIMENTO","ERRO - VERIFICAR"))))</f>
        <v/>
      </c>
      <c r="Z610" s="64" t="str">
        <f t="shared" si="19"/>
        <v/>
      </c>
      <c r="AA610" s="44"/>
      <c r="AB610" s="44"/>
      <c r="AC610" s="44"/>
    </row>
    <row r="611" spans="6:29" x14ac:dyDescent="0.25">
      <c r="F611" s="51" t="str">
        <f>IFERROR(VLOOKUP(D611,'Tabelas auxiliares'!$A$3:$B$61,2,FALSE),"")</f>
        <v/>
      </c>
      <c r="G611" s="51" t="str">
        <f>IFERROR(VLOOKUP($B611,'Tabelas auxiliares'!$A$65:$C$102,2,FALSE),"")</f>
        <v/>
      </c>
      <c r="H611" s="51" t="str">
        <f>IFERROR(VLOOKUP($B611,'Tabelas auxiliares'!$A$65:$C$102,3,FALSE),"")</f>
        <v/>
      </c>
      <c r="X611" s="51" t="str">
        <f t="shared" si="18"/>
        <v/>
      </c>
      <c r="Y611" s="51" t="str">
        <f>IF(T611="","",IF(T611&lt;&gt;'Tabelas auxiliares'!$B$236,"FOLHA DE PESSOAL",IF(X611='Tabelas auxiliares'!$A$237,"CUSTEIO",IF(X611='Tabelas auxiliares'!$A$236,"INVESTIMENTO","ERRO - VERIFICAR"))))</f>
        <v/>
      </c>
      <c r="Z611" s="64" t="str">
        <f t="shared" si="19"/>
        <v/>
      </c>
      <c r="AA611" s="44"/>
      <c r="AB611" s="44"/>
      <c r="AC611" s="44"/>
    </row>
    <row r="612" spans="6:29" x14ac:dyDescent="0.25">
      <c r="F612" s="51" t="str">
        <f>IFERROR(VLOOKUP(D612,'Tabelas auxiliares'!$A$3:$B$61,2,FALSE),"")</f>
        <v/>
      </c>
      <c r="G612" s="51" t="str">
        <f>IFERROR(VLOOKUP($B612,'Tabelas auxiliares'!$A$65:$C$102,2,FALSE),"")</f>
        <v/>
      </c>
      <c r="H612" s="51" t="str">
        <f>IFERROR(VLOOKUP($B612,'Tabelas auxiliares'!$A$65:$C$102,3,FALSE),"")</f>
        <v/>
      </c>
      <c r="X612" s="51" t="str">
        <f t="shared" si="18"/>
        <v/>
      </c>
      <c r="Y612" s="51" t="str">
        <f>IF(T612="","",IF(T612&lt;&gt;'Tabelas auxiliares'!$B$236,"FOLHA DE PESSOAL",IF(X612='Tabelas auxiliares'!$A$237,"CUSTEIO",IF(X612='Tabelas auxiliares'!$A$236,"INVESTIMENTO","ERRO - VERIFICAR"))))</f>
        <v/>
      </c>
      <c r="Z612" s="64" t="str">
        <f t="shared" si="19"/>
        <v/>
      </c>
      <c r="AA612" s="44"/>
      <c r="AB612" s="44"/>
      <c r="AC612" s="44"/>
    </row>
    <row r="613" spans="6:29" x14ac:dyDescent="0.25">
      <c r="F613" s="51" t="str">
        <f>IFERROR(VLOOKUP(D613,'Tabelas auxiliares'!$A$3:$B$61,2,FALSE),"")</f>
        <v/>
      </c>
      <c r="G613" s="51" t="str">
        <f>IFERROR(VLOOKUP($B613,'Tabelas auxiliares'!$A$65:$C$102,2,FALSE),"")</f>
        <v/>
      </c>
      <c r="H613" s="51" t="str">
        <f>IFERROR(VLOOKUP($B613,'Tabelas auxiliares'!$A$65:$C$102,3,FALSE),"")</f>
        <v/>
      </c>
      <c r="X613" s="51" t="str">
        <f t="shared" si="18"/>
        <v/>
      </c>
      <c r="Y613" s="51" t="str">
        <f>IF(T613="","",IF(T613&lt;&gt;'Tabelas auxiliares'!$B$236,"FOLHA DE PESSOAL",IF(X613='Tabelas auxiliares'!$A$237,"CUSTEIO",IF(X613='Tabelas auxiliares'!$A$236,"INVESTIMENTO","ERRO - VERIFICAR"))))</f>
        <v/>
      </c>
      <c r="Z613" s="64" t="str">
        <f t="shared" si="19"/>
        <v/>
      </c>
      <c r="AA613" s="44"/>
      <c r="AB613" s="44"/>
      <c r="AC613" s="44"/>
    </row>
    <row r="614" spans="6:29" x14ac:dyDescent="0.25">
      <c r="F614" s="51" t="str">
        <f>IFERROR(VLOOKUP(D614,'Tabelas auxiliares'!$A$3:$B$61,2,FALSE),"")</f>
        <v/>
      </c>
      <c r="G614" s="51" t="str">
        <f>IFERROR(VLOOKUP($B614,'Tabelas auxiliares'!$A$65:$C$102,2,FALSE),"")</f>
        <v/>
      </c>
      <c r="H614" s="51" t="str">
        <f>IFERROR(VLOOKUP($B614,'Tabelas auxiliares'!$A$65:$C$102,3,FALSE),"")</f>
        <v/>
      </c>
      <c r="X614" s="51" t="str">
        <f t="shared" si="18"/>
        <v/>
      </c>
      <c r="Y614" s="51" t="str">
        <f>IF(T614="","",IF(T614&lt;&gt;'Tabelas auxiliares'!$B$236,"FOLHA DE PESSOAL",IF(X614='Tabelas auxiliares'!$A$237,"CUSTEIO",IF(X614='Tabelas auxiliares'!$A$236,"INVESTIMENTO","ERRO - VERIFICAR"))))</f>
        <v/>
      </c>
      <c r="Z614" s="64" t="str">
        <f t="shared" si="19"/>
        <v/>
      </c>
      <c r="AA614" s="44"/>
      <c r="AB614" s="44"/>
      <c r="AC614" s="44"/>
    </row>
    <row r="615" spans="6:29" x14ac:dyDescent="0.25">
      <c r="F615" s="51" t="str">
        <f>IFERROR(VLOOKUP(D615,'Tabelas auxiliares'!$A$3:$B$61,2,FALSE),"")</f>
        <v/>
      </c>
      <c r="G615" s="51" t="str">
        <f>IFERROR(VLOOKUP($B615,'Tabelas auxiliares'!$A$65:$C$102,2,FALSE),"")</f>
        <v/>
      </c>
      <c r="H615" s="51" t="str">
        <f>IFERROR(VLOOKUP($B615,'Tabelas auxiliares'!$A$65:$C$102,3,FALSE),"")</f>
        <v/>
      </c>
      <c r="X615" s="51" t="str">
        <f t="shared" si="18"/>
        <v/>
      </c>
      <c r="Y615" s="51" t="str">
        <f>IF(T615="","",IF(T615&lt;&gt;'Tabelas auxiliares'!$B$236,"FOLHA DE PESSOAL",IF(X615='Tabelas auxiliares'!$A$237,"CUSTEIO",IF(X615='Tabelas auxiliares'!$A$236,"INVESTIMENTO","ERRO - VERIFICAR"))))</f>
        <v/>
      </c>
      <c r="Z615" s="64" t="str">
        <f t="shared" si="19"/>
        <v/>
      </c>
      <c r="AA615" s="44"/>
      <c r="AB615" s="44"/>
      <c r="AC615" s="44"/>
    </row>
    <row r="616" spans="6:29" x14ac:dyDescent="0.25">
      <c r="F616" s="51" t="str">
        <f>IFERROR(VLOOKUP(D616,'Tabelas auxiliares'!$A$3:$B$61,2,FALSE),"")</f>
        <v/>
      </c>
      <c r="G616" s="51" t="str">
        <f>IFERROR(VLOOKUP($B616,'Tabelas auxiliares'!$A$65:$C$102,2,FALSE),"")</f>
        <v/>
      </c>
      <c r="H616" s="51" t="str">
        <f>IFERROR(VLOOKUP($B616,'Tabelas auxiliares'!$A$65:$C$102,3,FALSE),"")</f>
        <v/>
      </c>
      <c r="X616" s="51" t="str">
        <f t="shared" si="18"/>
        <v/>
      </c>
      <c r="Y616" s="51" t="str">
        <f>IF(T616="","",IF(T616&lt;&gt;'Tabelas auxiliares'!$B$236,"FOLHA DE PESSOAL",IF(X616='Tabelas auxiliares'!$A$237,"CUSTEIO",IF(X616='Tabelas auxiliares'!$A$236,"INVESTIMENTO","ERRO - VERIFICAR"))))</f>
        <v/>
      </c>
      <c r="Z616" s="64" t="str">
        <f t="shared" si="19"/>
        <v/>
      </c>
      <c r="AA616" s="44"/>
      <c r="AB616" s="44"/>
      <c r="AC616" s="44"/>
    </row>
    <row r="617" spans="6:29" x14ac:dyDescent="0.25">
      <c r="F617" s="51" t="str">
        <f>IFERROR(VLOOKUP(D617,'Tabelas auxiliares'!$A$3:$B$61,2,FALSE),"")</f>
        <v/>
      </c>
      <c r="G617" s="51" t="str">
        <f>IFERROR(VLOOKUP($B617,'Tabelas auxiliares'!$A$65:$C$102,2,FALSE),"")</f>
        <v/>
      </c>
      <c r="H617" s="51" t="str">
        <f>IFERROR(VLOOKUP($B617,'Tabelas auxiliares'!$A$65:$C$102,3,FALSE),"")</f>
        <v/>
      </c>
      <c r="X617" s="51" t="str">
        <f t="shared" si="18"/>
        <v/>
      </c>
      <c r="Y617" s="51" t="str">
        <f>IF(T617="","",IF(T617&lt;&gt;'Tabelas auxiliares'!$B$236,"FOLHA DE PESSOAL",IF(X617='Tabelas auxiliares'!$A$237,"CUSTEIO",IF(X617='Tabelas auxiliares'!$A$236,"INVESTIMENTO","ERRO - VERIFICAR"))))</f>
        <v/>
      </c>
      <c r="Z617" s="64" t="str">
        <f t="shared" si="19"/>
        <v/>
      </c>
      <c r="AA617" s="44"/>
      <c r="AB617" s="44"/>
      <c r="AC617" s="44"/>
    </row>
    <row r="618" spans="6:29" x14ac:dyDescent="0.25">
      <c r="F618" s="51" t="str">
        <f>IFERROR(VLOOKUP(D618,'Tabelas auxiliares'!$A$3:$B$61,2,FALSE),"")</f>
        <v/>
      </c>
      <c r="G618" s="51" t="str">
        <f>IFERROR(VLOOKUP($B618,'Tabelas auxiliares'!$A$65:$C$102,2,FALSE),"")</f>
        <v/>
      </c>
      <c r="H618" s="51" t="str">
        <f>IFERROR(VLOOKUP($B618,'Tabelas auxiliares'!$A$65:$C$102,3,FALSE),"")</f>
        <v/>
      </c>
      <c r="X618" s="51" t="str">
        <f t="shared" si="18"/>
        <v/>
      </c>
      <c r="Y618" s="51" t="str">
        <f>IF(T618="","",IF(T618&lt;&gt;'Tabelas auxiliares'!$B$236,"FOLHA DE PESSOAL",IF(X618='Tabelas auxiliares'!$A$237,"CUSTEIO",IF(X618='Tabelas auxiliares'!$A$236,"INVESTIMENTO","ERRO - VERIFICAR"))))</f>
        <v/>
      </c>
      <c r="Z618" s="64" t="str">
        <f t="shared" si="19"/>
        <v/>
      </c>
      <c r="AA618" s="44"/>
      <c r="AB618" s="44"/>
      <c r="AC618" s="44"/>
    </row>
    <row r="619" spans="6:29" x14ac:dyDescent="0.25">
      <c r="F619" s="51" t="str">
        <f>IFERROR(VLOOKUP(D619,'Tabelas auxiliares'!$A$3:$B$61,2,FALSE),"")</f>
        <v/>
      </c>
      <c r="G619" s="51" t="str">
        <f>IFERROR(VLOOKUP($B619,'Tabelas auxiliares'!$A$65:$C$102,2,FALSE),"")</f>
        <v/>
      </c>
      <c r="H619" s="51" t="str">
        <f>IFERROR(VLOOKUP($B619,'Tabelas auxiliares'!$A$65:$C$102,3,FALSE),"")</f>
        <v/>
      </c>
      <c r="X619" s="51" t="str">
        <f t="shared" si="18"/>
        <v/>
      </c>
      <c r="Y619" s="51" t="str">
        <f>IF(T619="","",IF(T619&lt;&gt;'Tabelas auxiliares'!$B$236,"FOLHA DE PESSOAL",IF(X619='Tabelas auxiliares'!$A$237,"CUSTEIO",IF(X619='Tabelas auxiliares'!$A$236,"INVESTIMENTO","ERRO - VERIFICAR"))))</f>
        <v/>
      </c>
      <c r="Z619" s="64" t="str">
        <f t="shared" si="19"/>
        <v/>
      </c>
      <c r="AA619" s="44"/>
      <c r="AB619" s="44"/>
      <c r="AC619" s="44"/>
    </row>
    <row r="620" spans="6:29" x14ac:dyDescent="0.25">
      <c r="F620" s="51" t="str">
        <f>IFERROR(VLOOKUP(D620,'Tabelas auxiliares'!$A$3:$B$61,2,FALSE),"")</f>
        <v/>
      </c>
      <c r="G620" s="51" t="str">
        <f>IFERROR(VLOOKUP($B620,'Tabelas auxiliares'!$A$65:$C$102,2,FALSE),"")</f>
        <v/>
      </c>
      <c r="H620" s="51" t="str">
        <f>IFERROR(VLOOKUP($B620,'Tabelas auxiliares'!$A$65:$C$102,3,FALSE),"")</f>
        <v/>
      </c>
      <c r="X620" s="51" t="str">
        <f t="shared" si="18"/>
        <v/>
      </c>
      <c r="Y620" s="51" t="str">
        <f>IF(T620="","",IF(T620&lt;&gt;'Tabelas auxiliares'!$B$236,"FOLHA DE PESSOAL",IF(X620='Tabelas auxiliares'!$A$237,"CUSTEIO",IF(X620='Tabelas auxiliares'!$A$236,"INVESTIMENTO","ERRO - VERIFICAR"))))</f>
        <v/>
      </c>
      <c r="Z620" s="64" t="str">
        <f t="shared" si="19"/>
        <v/>
      </c>
      <c r="AA620" s="44"/>
      <c r="AB620" s="44"/>
      <c r="AC620" s="44"/>
    </row>
    <row r="621" spans="6:29" x14ac:dyDescent="0.25">
      <c r="F621" s="51" t="str">
        <f>IFERROR(VLOOKUP(D621,'Tabelas auxiliares'!$A$3:$B$61,2,FALSE),"")</f>
        <v/>
      </c>
      <c r="G621" s="51" t="str">
        <f>IFERROR(VLOOKUP($B621,'Tabelas auxiliares'!$A$65:$C$102,2,FALSE),"")</f>
        <v/>
      </c>
      <c r="H621" s="51" t="str">
        <f>IFERROR(VLOOKUP($B621,'Tabelas auxiliares'!$A$65:$C$102,3,FALSE),"")</f>
        <v/>
      </c>
      <c r="X621" s="51" t="str">
        <f t="shared" si="18"/>
        <v/>
      </c>
      <c r="Y621" s="51" t="str">
        <f>IF(T621="","",IF(T621&lt;&gt;'Tabelas auxiliares'!$B$236,"FOLHA DE PESSOAL",IF(X621='Tabelas auxiliares'!$A$237,"CUSTEIO",IF(X621='Tabelas auxiliares'!$A$236,"INVESTIMENTO","ERRO - VERIFICAR"))))</f>
        <v/>
      </c>
      <c r="Z621" s="64" t="str">
        <f t="shared" si="19"/>
        <v/>
      </c>
      <c r="AA621" s="44"/>
      <c r="AB621" s="44"/>
      <c r="AC621" s="44"/>
    </row>
    <row r="622" spans="6:29" x14ac:dyDescent="0.25">
      <c r="F622" s="51" t="str">
        <f>IFERROR(VLOOKUP(D622,'Tabelas auxiliares'!$A$3:$B$61,2,FALSE),"")</f>
        <v/>
      </c>
      <c r="G622" s="51" t="str">
        <f>IFERROR(VLOOKUP($B622,'Tabelas auxiliares'!$A$65:$C$102,2,FALSE),"")</f>
        <v/>
      </c>
      <c r="H622" s="51" t="str">
        <f>IFERROR(VLOOKUP($B622,'Tabelas auxiliares'!$A$65:$C$102,3,FALSE),"")</f>
        <v/>
      </c>
      <c r="X622" s="51" t="str">
        <f t="shared" si="18"/>
        <v/>
      </c>
      <c r="Y622" s="51" t="str">
        <f>IF(T622="","",IF(T622&lt;&gt;'Tabelas auxiliares'!$B$236,"FOLHA DE PESSOAL",IF(X622='Tabelas auxiliares'!$A$237,"CUSTEIO",IF(X622='Tabelas auxiliares'!$A$236,"INVESTIMENTO","ERRO - VERIFICAR"))))</f>
        <v/>
      </c>
      <c r="Z622" s="64" t="str">
        <f t="shared" si="19"/>
        <v/>
      </c>
      <c r="AA622" s="44"/>
      <c r="AB622" s="44"/>
      <c r="AC622" s="44"/>
    </row>
    <row r="623" spans="6:29" x14ac:dyDescent="0.25">
      <c r="F623" s="51" t="str">
        <f>IFERROR(VLOOKUP(D623,'Tabelas auxiliares'!$A$3:$B$61,2,FALSE),"")</f>
        <v/>
      </c>
      <c r="G623" s="51" t="str">
        <f>IFERROR(VLOOKUP($B623,'Tabelas auxiliares'!$A$65:$C$102,2,FALSE),"")</f>
        <v/>
      </c>
      <c r="H623" s="51" t="str">
        <f>IFERROR(VLOOKUP($B623,'Tabelas auxiliares'!$A$65:$C$102,3,FALSE),"")</f>
        <v/>
      </c>
      <c r="X623" s="51" t="str">
        <f t="shared" si="18"/>
        <v/>
      </c>
      <c r="Y623" s="51" t="str">
        <f>IF(T623="","",IF(T623&lt;&gt;'Tabelas auxiliares'!$B$236,"FOLHA DE PESSOAL",IF(X623='Tabelas auxiliares'!$A$237,"CUSTEIO",IF(X623='Tabelas auxiliares'!$A$236,"INVESTIMENTO","ERRO - VERIFICAR"))))</f>
        <v/>
      </c>
      <c r="Z623" s="64" t="str">
        <f t="shared" si="19"/>
        <v/>
      </c>
      <c r="AA623" s="44"/>
      <c r="AB623" s="44"/>
      <c r="AC623" s="44"/>
    </row>
    <row r="624" spans="6:29" x14ac:dyDescent="0.25">
      <c r="F624" s="51" t="str">
        <f>IFERROR(VLOOKUP(D624,'Tabelas auxiliares'!$A$3:$B$61,2,FALSE),"")</f>
        <v/>
      </c>
      <c r="G624" s="51" t="str">
        <f>IFERROR(VLOOKUP($B624,'Tabelas auxiliares'!$A$65:$C$102,2,FALSE),"")</f>
        <v/>
      </c>
      <c r="H624" s="51" t="str">
        <f>IFERROR(VLOOKUP($B624,'Tabelas auxiliares'!$A$65:$C$102,3,FALSE),"")</f>
        <v/>
      </c>
      <c r="X624" s="51" t="str">
        <f t="shared" si="18"/>
        <v/>
      </c>
      <c r="Y624" s="51" t="str">
        <f>IF(T624="","",IF(T624&lt;&gt;'Tabelas auxiliares'!$B$236,"FOLHA DE PESSOAL",IF(X624='Tabelas auxiliares'!$A$237,"CUSTEIO",IF(X624='Tabelas auxiliares'!$A$236,"INVESTIMENTO","ERRO - VERIFICAR"))))</f>
        <v/>
      </c>
      <c r="Z624" s="64" t="str">
        <f t="shared" si="19"/>
        <v/>
      </c>
      <c r="AA624" s="44"/>
      <c r="AB624" s="44"/>
      <c r="AC624" s="44"/>
    </row>
    <row r="625" spans="6:29" x14ac:dyDescent="0.25">
      <c r="F625" s="51" t="str">
        <f>IFERROR(VLOOKUP(D625,'Tabelas auxiliares'!$A$3:$B$61,2,FALSE),"")</f>
        <v/>
      </c>
      <c r="G625" s="51" t="str">
        <f>IFERROR(VLOOKUP($B625,'Tabelas auxiliares'!$A$65:$C$102,2,FALSE),"")</f>
        <v/>
      </c>
      <c r="H625" s="51" t="str">
        <f>IFERROR(VLOOKUP($B625,'Tabelas auxiliares'!$A$65:$C$102,3,FALSE),"")</f>
        <v/>
      </c>
      <c r="X625" s="51" t="str">
        <f t="shared" si="18"/>
        <v/>
      </c>
      <c r="Y625" s="51" t="str">
        <f>IF(T625="","",IF(T625&lt;&gt;'Tabelas auxiliares'!$B$236,"FOLHA DE PESSOAL",IF(X625='Tabelas auxiliares'!$A$237,"CUSTEIO",IF(X625='Tabelas auxiliares'!$A$236,"INVESTIMENTO","ERRO - VERIFICAR"))))</f>
        <v/>
      </c>
      <c r="Z625" s="64" t="str">
        <f t="shared" si="19"/>
        <v/>
      </c>
      <c r="AA625" s="44"/>
      <c r="AB625" s="44"/>
      <c r="AC625" s="44"/>
    </row>
    <row r="626" spans="6:29" x14ac:dyDescent="0.25">
      <c r="F626" s="51" t="str">
        <f>IFERROR(VLOOKUP(D626,'Tabelas auxiliares'!$A$3:$B$61,2,FALSE),"")</f>
        <v/>
      </c>
      <c r="G626" s="51" t="str">
        <f>IFERROR(VLOOKUP($B626,'Tabelas auxiliares'!$A$65:$C$102,2,FALSE),"")</f>
        <v/>
      </c>
      <c r="H626" s="51" t="str">
        <f>IFERROR(VLOOKUP($B626,'Tabelas auxiliares'!$A$65:$C$102,3,FALSE),"")</f>
        <v/>
      </c>
      <c r="X626" s="51" t="str">
        <f t="shared" si="18"/>
        <v/>
      </c>
      <c r="Y626" s="51" t="str">
        <f>IF(T626="","",IF(T626&lt;&gt;'Tabelas auxiliares'!$B$236,"FOLHA DE PESSOAL",IF(X626='Tabelas auxiliares'!$A$237,"CUSTEIO",IF(X626='Tabelas auxiliares'!$A$236,"INVESTIMENTO","ERRO - VERIFICAR"))))</f>
        <v/>
      </c>
      <c r="Z626" s="64" t="str">
        <f t="shared" si="19"/>
        <v/>
      </c>
      <c r="AA626" s="44"/>
      <c r="AB626" s="44"/>
      <c r="AC626" s="44"/>
    </row>
    <row r="627" spans="6:29" x14ac:dyDescent="0.25">
      <c r="F627" s="51" t="str">
        <f>IFERROR(VLOOKUP(D627,'Tabelas auxiliares'!$A$3:$B$61,2,FALSE),"")</f>
        <v/>
      </c>
      <c r="G627" s="51" t="str">
        <f>IFERROR(VLOOKUP($B627,'Tabelas auxiliares'!$A$65:$C$102,2,FALSE),"")</f>
        <v/>
      </c>
      <c r="H627" s="51" t="str">
        <f>IFERROR(VLOOKUP($B627,'Tabelas auxiliares'!$A$65:$C$102,3,FALSE),"")</f>
        <v/>
      </c>
      <c r="X627" s="51" t="str">
        <f t="shared" si="18"/>
        <v/>
      </c>
      <c r="Y627" s="51" t="str">
        <f>IF(T627="","",IF(T627&lt;&gt;'Tabelas auxiliares'!$B$236,"FOLHA DE PESSOAL",IF(X627='Tabelas auxiliares'!$A$237,"CUSTEIO",IF(X627='Tabelas auxiliares'!$A$236,"INVESTIMENTO","ERRO - VERIFICAR"))))</f>
        <v/>
      </c>
      <c r="Z627" s="64" t="str">
        <f t="shared" si="19"/>
        <v/>
      </c>
      <c r="AA627" s="44"/>
      <c r="AB627" s="44"/>
      <c r="AC627" s="44"/>
    </row>
    <row r="628" spans="6:29" x14ac:dyDescent="0.25">
      <c r="F628" s="51" t="str">
        <f>IFERROR(VLOOKUP(D628,'Tabelas auxiliares'!$A$3:$B$61,2,FALSE),"")</f>
        <v/>
      </c>
      <c r="G628" s="51" t="str">
        <f>IFERROR(VLOOKUP($B628,'Tabelas auxiliares'!$A$65:$C$102,2,FALSE),"")</f>
        <v/>
      </c>
      <c r="H628" s="51" t="str">
        <f>IFERROR(VLOOKUP($B628,'Tabelas auxiliares'!$A$65:$C$102,3,FALSE),"")</f>
        <v/>
      </c>
      <c r="X628" s="51" t="str">
        <f t="shared" si="18"/>
        <v/>
      </c>
      <c r="Y628" s="51" t="str">
        <f>IF(T628="","",IF(T628&lt;&gt;'Tabelas auxiliares'!$B$236,"FOLHA DE PESSOAL",IF(X628='Tabelas auxiliares'!$A$237,"CUSTEIO",IF(X628='Tabelas auxiliares'!$A$236,"INVESTIMENTO","ERRO - VERIFICAR"))))</f>
        <v/>
      </c>
      <c r="Z628" s="64" t="str">
        <f t="shared" si="19"/>
        <v/>
      </c>
      <c r="AA628" s="44"/>
      <c r="AB628" s="44"/>
      <c r="AC628" s="44"/>
    </row>
    <row r="629" spans="6:29" x14ac:dyDescent="0.25">
      <c r="F629" s="51" t="str">
        <f>IFERROR(VLOOKUP(D629,'Tabelas auxiliares'!$A$3:$B$61,2,FALSE),"")</f>
        <v/>
      </c>
      <c r="G629" s="51" t="str">
        <f>IFERROR(VLOOKUP($B629,'Tabelas auxiliares'!$A$65:$C$102,2,FALSE),"")</f>
        <v/>
      </c>
      <c r="H629" s="51" t="str">
        <f>IFERROR(VLOOKUP($B629,'Tabelas auxiliares'!$A$65:$C$102,3,FALSE),"")</f>
        <v/>
      </c>
      <c r="X629" s="51" t="str">
        <f t="shared" si="18"/>
        <v/>
      </c>
      <c r="Y629" s="51" t="str">
        <f>IF(T629="","",IF(T629&lt;&gt;'Tabelas auxiliares'!$B$236,"FOLHA DE PESSOAL",IF(X629='Tabelas auxiliares'!$A$237,"CUSTEIO",IF(X629='Tabelas auxiliares'!$A$236,"INVESTIMENTO","ERRO - VERIFICAR"))))</f>
        <v/>
      </c>
      <c r="Z629" s="64" t="str">
        <f t="shared" si="19"/>
        <v/>
      </c>
      <c r="AA629" s="44"/>
      <c r="AB629" s="44"/>
      <c r="AC629" s="44"/>
    </row>
    <row r="630" spans="6:29" x14ac:dyDescent="0.25">
      <c r="F630" s="51" t="str">
        <f>IFERROR(VLOOKUP(D630,'Tabelas auxiliares'!$A$3:$B$61,2,FALSE),"")</f>
        <v/>
      </c>
      <c r="G630" s="51" t="str">
        <f>IFERROR(VLOOKUP($B630,'Tabelas auxiliares'!$A$65:$C$102,2,FALSE),"")</f>
        <v/>
      </c>
      <c r="H630" s="51" t="str">
        <f>IFERROR(VLOOKUP($B630,'Tabelas auxiliares'!$A$65:$C$102,3,FALSE),"")</f>
        <v/>
      </c>
      <c r="X630" s="51" t="str">
        <f t="shared" si="18"/>
        <v/>
      </c>
      <c r="Y630" s="51" t="str">
        <f>IF(T630="","",IF(T630&lt;&gt;'Tabelas auxiliares'!$B$236,"FOLHA DE PESSOAL",IF(X630='Tabelas auxiliares'!$A$237,"CUSTEIO",IF(X630='Tabelas auxiliares'!$A$236,"INVESTIMENTO","ERRO - VERIFICAR"))))</f>
        <v/>
      </c>
      <c r="Z630" s="64" t="str">
        <f t="shared" si="19"/>
        <v/>
      </c>
      <c r="AA630" s="44"/>
      <c r="AB630" s="44"/>
      <c r="AC630" s="44"/>
    </row>
    <row r="631" spans="6:29" x14ac:dyDescent="0.25">
      <c r="F631" s="51" t="str">
        <f>IFERROR(VLOOKUP(D631,'Tabelas auxiliares'!$A$3:$B$61,2,FALSE),"")</f>
        <v/>
      </c>
      <c r="G631" s="51" t="str">
        <f>IFERROR(VLOOKUP($B631,'Tabelas auxiliares'!$A$65:$C$102,2,FALSE),"")</f>
        <v/>
      </c>
      <c r="H631" s="51" t="str">
        <f>IFERROR(VLOOKUP($B631,'Tabelas auxiliares'!$A$65:$C$102,3,FALSE),"")</f>
        <v/>
      </c>
      <c r="X631" s="51" t="str">
        <f t="shared" si="18"/>
        <v/>
      </c>
      <c r="Y631" s="51" t="str">
        <f>IF(T631="","",IF(T631&lt;&gt;'Tabelas auxiliares'!$B$236,"FOLHA DE PESSOAL",IF(X631='Tabelas auxiliares'!$A$237,"CUSTEIO",IF(X631='Tabelas auxiliares'!$A$236,"INVESTIMENTO","ERRO - VERIFICAR"))))</f>
        <v/>
      </c>
      <c r="Z631" s="64" t="str">
        <f t="shared" si="19"/>
        <v/>
      </c>
      <c r="AA631" s="44"/>
      <c r="AB631" s="44"/>
      <c r="AC631" s="44"/>
    </row>
    <row r="632" spans="6:29" x14ac:dyDescent="0.25">
      <c r="F632" s="51" t="str">
        <f>IFERROR(VLOOKUP(D632,'Tabelas auxiliares'!$A$3:$B$61,2,FALSE),"")</f>
        <v/>
      </c>
      <c r="G632" s="51" t="str">
        <f>IFERROR(VLOOKUP($B632,'Tabelas auxiliares'!$A$65:$C$102,2,FALSE),"")</f>
        <v/>
      </c>
      <c r="H632" s="51" t="str">
        <f>IFERROR(VLOOKUP($B632,'Tabelas auxiliares'!$A$65:$C$102,3,FALSE),"")</f>
        <v/>
      </c>
      <c r="X632" s="51" t="str">
        <f t="shared" si="18"/>
        <v/>
      </c>
      <c r="Y632" s="51" t="str">
        <f>IF(T632="","",IF(T632&lt;&gt;'Tabelas auxiliares'!$B$236,"FOLHA DE PESSOAL",IF(X632='Tabelas auxiliares'!$A$237,"CUSTEIO",IF(X632='Tabelas auxiliares'!$A$236,"INVESTIMENTO","ERRO - VERIFICAR"))))</f>
        <v/>
      </c>
      <c r="Z632" s="64" t="str">
        <f t="shared" si="19"/>
        <v/>
      </c>
      <c r="AA632" s="44"/>
      <c r="AB632" s="44"/>
      <c r="AC632" s="44"/>
    </row>
    <row r="633" spans="6:29" x14ac:dyDescent="0.25">
      <c r="F633" s="51" t="str">
        <f>IFERROR(VLOOKUP(D633,'Tabelas auxiliares'!$A$3:$B$61,2,FALSE),"")</f>
        <v/>
      </c>
      <c r="G633" s="51" t="str">
        <f>IFERROR(VLOOKUP($B633,'Tabelas auxiliares'!$A$65:$C$102,2,FALSE),"")</f>
        <v/>
      </c>
      <c r="H633" s="51" t="str">
        <f>IFERROR(VLOOKUP($B633,'Tabelas auxiliares'!$A$65:$C$102,3,FALSE),"")</f>
        <v/>
      </c>
      <c r="X633" s="51" t="str">
        <f t="shared" si="18"/>
        <v/>
      </c>
      <c r="Y633" s="51" t="str">
        <f>IF(T633="","",IF(T633&lt;&gt;'Tabelas auxiliares'!$B$236,"FOLHA DE PESSOAL",IF(X633='Tabelas auxiliares'!$A$237,"CUSTEIO",IF(X633='Tabelas auxiliares'!$A$236,"INVESTIMENTO","ERRO - VERIFICAR"))))</f>
        <v/>
      </c>
      <c r="Z633" s="64" t="str">
        <f t="shared" si="19"/>
        <v/>
      </c>
      <c r="AA633" s="44"/>
      <c r="AB633" s="44"/>
      <c r="AC633" s="44"/>
    </row>
    <row r="634" spans="6:29" x14ac:dyDescent="0.25">
      <c r="F634" s="51" t="str">
        <f>IFERROR(VLOOKUP(D634,'Tabelas auxiliares'!$A$3:$B$61,2,FALSE),"")</f>
        <v/>
      </c>
      <c r="G634" s="51" t="str">
        <f>IFERROR(VLOOKUP($B634,'Tabelas auxiliares'!$A$65:$C$102,2,FALSE),"")</f>
        <v/>
      </c>
      <c r="H634" s="51" t="str">
        <f>IFERROR(VLOOKUP($B634,'Tabelas auxiliares'!$A$65:$C$102,3,FALSE),"")</f>
        <v/>
      </c>
      <c r="X634" s="51" t="str">
        <f t="shared" si="18"/>
        <v/>
      </c>
      <c r="Y634" s="51" t="str">
        <f>IF(T634="","",IF(T634&lt;&gt;'Tabelas auxiliares'!$B$236,"FOLHA DE PESSOAL",IF(X634='Tabelas auxiliares'!$A$237,"CUSTEIO",IF(X634='Tabelas auxiliares'!$A$236,"INVESTIMENTO","ERRO - VERIFICAR"))))</f>
        <v/>
      </c>
      <c r="Z634" s="64" t="str">
        <f t="shared" si="19"/>
        <v/>
      </c>
      <c r="AA634" s="44"/>
      <c r="AB634" s="44"/>
      <c r="AC634" s="44"/>
    </row>
    <row r="635" spans="6:29" x14ac:dyDescent="0.25">
      <c r="F635" s="51" t="str">
        <f>IFERROR(VLOOKUP(D635,'Tabelas auxiliares'!$A$3:$B$61,2,FALSE),"")</f>
        <v/>
      </c>
      <c r="G635" s="51" t="str">
        <f>IFERROR(VLOOKUP($B635,'Tabelas auxiliares'!$A$65:$C$102,2,FALSE),"")</f>
        <v/>
      </c>
      <c r="H635" s="51" t="str">
        <f>IFERROR(VLOOKUP($B635,'Tabelas auxiliares'!$A$65:$C$102,3,FALSE),"")</f>
        <v/>
      </c>
      <c r="X635" s="51" t="str">
        <f t="shared" si="18"/>
        <v/>
      </c>
      <c r="Y635" s="51" t="str">
        <f>IF(T635="","",IF(T635&lt;&gt;'Tabelas auxiliares'!$B$236,"FOLHA DE PESSOAL",IF(X635='Tabelas auxiliares'!$A$237,"CUSTEIO",IF(X635='Tabelas auxiliares'!$A$236,"INVESTIMENTO","ERRO - VERIFICAR"))))</f>
        <v/>
      </c>
      <c r="Z635" s="64" t="str">
        <f t="shared" si="19"/>
        <v/>
      </c>
      <c r="AA635" s="44"/>
      <c r="AB635" s="44"/>
      <c r="AC635" s="44"/>
    </row>
    <row r="636" spans="6:29" x14ac:dyDescent="0.25">
      <c r="F636" s="51" t="str">
        <f>IFERROR(VLOOKUP(D636,'Tabelas auxiliares'!$A$3:$B$61,2,FALSE),"")</f>
        <v/>
      </c>
      <c r="G636" s="51" t="str">
        <f>IFERROR(VLOOKUP($B636,'Tabelas auxiliares'!$A$65:$C$102,2,FALSE),"")</f>
        <v/>
      </c>
      <c r="H636" s="51" t="str">
        <f>IFERROR(VLOOKUP($B636,'Tabelas auxiliares'!$A$65:$C$102,3,FALSE),"")</f>
        <v/>
      </c>
      <c r="X636" s="51" t="str">
        <f t="shared" si="18"/>
        <v/>
      </c>
      <c r="Y636" s="51" t="str">
        <f>IF(T636="","",IF(T636&lt;&gt;'Tabelas auxiliares'!$B$236,"FOLHA DE PESSOAL",IF(X636='Tabelas auxiliares'!$A$237,"CUSTEIO",IF(X636='Tabelas auxiliares'!$A$236,"INVESTIMENTO","ERRO - VERIFICAR"))))</f>
        <v/>
      </c>
      <c r="Z636" s="64" t="str">
        <f t="shared" si="19"/>
        <v/>
      </c>
      <c r="AA636" s="44"/>
      <c r="AB636" s="44"/>
      <c r="AC636" s="44"/>
    </row>
    <row r="637" spans="6:29" x14ac:dyDescent="0.25">
      <c r="F637" s="51" t="str">
        <f>IFERROR(VLOOKUP(D637,'Tabelas auxiliares'!$A$3:$B$61,2,FALSE),"")</f>
        <v/>
      </c>
      <c r="G637" s="51" t="str">
        <f>IFERROR(VLOOKUP($B637,'Tabelas auxiliares'!$A$65:$C$102,2,FALSE),"")</f>
        <v/>
      </c>
      <c r="H637" s="51" t="str">
        <f>IFERROR(VLOOKUP($B637,'Tabelas auxiliares'!$A$65:$C$102,3,FALSE),"")</f>
        <v/>
      </c>
      <c r="X637" s="51" t="str">
        <f t="shared" si="18"/>
        <v/>
      </c>
      <c r="Y637" s="51" t="str">
        <f>IF(T637="","",IF(T637&lt;&gt;'Tabelas auxiliares'!$B$236,"FOLHA DE PESSOAL",IF(X637='Tabelas auxiliares'!$A$237,"CUSTEIO",IF(X637='Tabelas auxiliares'!$A$236,"INVESTIMENTO","ERRO - VERIFICAR"))))</f>
        <v/>
      </c>
      <c r="Z637" s="64" t="str">
        <f t="shared" si="19"/>
        <v/>
      </c>
      <c r="AA637" s="44"/>
      <c r="AB637" s="44"/>
      <c r="AC637" s="44"/>
    </row>
    <row r="638" spans="6:29" x14ac:dyDescent="0.25">
      <c r="F638" s="51" t="str">
        <f>IFERROR(VLOOKUP(D638,'Tabelas auxiliares'!$A$3:$B$61,2,FALSE),"")</f>
        <v/>
      </c>
      <c r="G638" s="51" t="str">
        <f>IFERROR(VLOOKUP($B638,'Tabelas auxiliares'!$A$65:$C$102,2,FALSE),"")</f>
        <v/>
      </c>
      <c r="H638" s="51" t="str">
        <f>IFERROR(VLOOKUP($B638,'Tabelas auxiliares'!$A$65:$C$102,3,FALSE),"")</f>
        <v/>
      </c>
      <c r="X638" s="51" t="str">
        <f t="shared" si="18"/>
        <v/>
      </c>
      <c r="Y638" s="51" t="str">
        <f>IF(T638="","",IF(T638&lt;&gt;'Tabelas auxiliares'!$B$236,"FOLHA DE PESSOAL",IF(X638='Tabelas auxiliares'!$A$237,"CUSTEIO",IF(X638='Tabelas auxiliares'!$A$236,"INVESTIMENTO","ERRO - VERIFICAR"))))</f>
        <v/>
      </c>
      <c r="Z638" s="64" t="str">
        <f t="shared" si="19"/>
        <v/>
      </c>
      <c r="AA638" s="44"/>
      <c r="AB638" s="44"/>
      <c r="AC638" s="44"/>
    </row>
    <row r="639" spans="6:29" x14ac:dyDescent="0.25">
      <c r="F639" s="51" t="str">
        <f>IFERROR(VLOOKUP(D639,'Tabelas auxiliares'!$A$3:$B$61,2,FALSE),"")</f>
        <v/>
      </c>
      <c r="G639" s="51" t="str">
        <f>IFERROR(VLOOKUP($B639,'Tabelas auxiliares'!$A$65:$C$102,2,FALSE),"")</f>
        <v/>
      </c>
      <c r="H639" s="51" t="str">
        <f>IFERROR(VLOOKUP($B639,'Tabelas auxiliares'!$A$65:$C$102,3,FALSE),"")</f>
        <v/>
      </c>
      <c r="X639" s="51" t="str">
        <f t="shared" si="18"/>
        <v/>
      </c>
      <c r="Y639" s="51" t="str">
        <f>IF(T639="","",IF(T639&lt;&gt;'Tabelas auxiliares'!$B$236,"FOLHA DE PESSOAL",IF(X639='Tabelas auxiliares'!$A$237,"CUSTEIO",IF(X639='Tabelas auxiliares'!$A$236,"INVESTIMENTO","ERRO - VERIFICAR"))))</f>
        <v/>
      </c>
      <c r="Z639" s="64" t="str">
        <f t="shared" si="19"/>
        <v/>
      </c>
      <c r="AA639" s="44"/>
      <c r="AB639" s="44"/>
      <c r="AC639" s="44"/>
    </row>
    <row r="640" spans="6:29" x14ac:dyDescent="0.25">
      <c r="F640" s="51" t="str">
        <f>IFERROR(VLOOKUP(D640,'Tabelas auxiliares'!$A$3:$B$61,2,FALSE),"")</f>
        <v/>
      </c>
      <c r="G640" s="51" t="str">
        <f>IFERROR(VLOOKUP($B640,'Tabelas auxiliares'!$A$65:$C$102,2,FALSE),"")</f>
        <v/>
      </c>
      <c r="H640" s="51" t="str">
        <f>IFERROR(VLOOKUP($B640,'Tabelas auxiliares'!$A$65:$C$102,3,FALSE),"")</f>
        <v/>
      </c>
      <c r="X640" s="51" t="str">
        <f t="shared" si="18"/>
        <v/>
      </c>
      <c r="Y640" s="51" t="str">
        <f>IF(T640="","",IF(T640&lt;&gt;'Tabelas auxiliares'!$B$236,"FOLHA DE PESSOAL",IF(X640='Tabelas auxiliares'!$A$237,"CUSTEIO",IF(X640='Tabelas auxiliares'!$A$236,"INVESTIMENTO","ERRO - VERIFICAR"))))</f>
        <v/>
      </c>
      <c r="Z640" s="64" t="str">
        <f t="shared" si="19"/>
        <v/>
      </c>
      <c r="AA640" s="44"/>
      <c r="AB640" s="44"/>
      <c r="AC640" s="44"/>
    </row>
    <row r="641" spans="6:29" x14ac:dyDescent="0.25">
      <c r="F641" s="51" t="str">
        <f>IFERROR(VLOOKUP(D641,'Tabelas auxiliares'!$A$3:$B$61,2,FALSE),"")</f>
        <v/>
      </c>
      <c r="G641" s="51" t="str">
        <f>IFERROR(VLOOKUP($B641,'Tabelas auxiliares'!$A$65:$C$102,2,FALSE),"")</f>
        <v/>
      </c>
      <c r="H641" s="51" t="str">
        <f>IFERROR(VLOOKUP($B641,'Tabelas auxiliares'!$A$65:$C$102,3,FALSE),"")</f>
        <v/>
      </c>
      <c r="X641" s="51" t="str">
        <f t="shared" si="18"/>
        <v/>
      </c>
      <c r="Y641" s="51" t="str">
        <f>IF(T641="","",IF(T641&lt;&gt;'Tabelas auxiliares'!$B$236,"FOLHA DE PESSOAL",IF(X641='Tabelas auxiliares'!$A$237,"CUSTEIO",IF(X641='Tabelas auxiliares'!$A$236,"INVESTIMENTO","ERRO - VERIFICAR"))))</f>
        <v/>
      </c>
      <c r="Z641" s="64" t="str">
        <f t="shared" si="19"/>
        <v/>
      </c>
      <c r="AA641" s="44"/>
      <c r="AB641" s="44"/>
      <c r="AC641" s="44"/>
    </row>
    <row r="642" spans="6:29" x14ac:dyDescent="0.25">
      <c r="F642" s="51" t="str">
        <f>IFERROR(VLOOKUP(D642,'Tabelas auxiliares'!$A$3:$B$61,2,FALSE),"")</f>
        <v/>
      </c>
      <c r="G642" s="51" t="str">
        <f>IFERROR(VLOOKUP($B642,'Tabelas auxiliares'!$A$65:$C$102,2,FALSE),"")</f>
        <v/>
      </c>
      <c r="H642" s="51" t="str">
        <f>IFERROR(VLOOKUP($B642,'Tabelas auxiliares'!$A$65:$C$102,3,FALSE),"")</f>
        <v/>
      </c>
      <c r="X642" s="51" t="str">
        <f t="shared" si="18"/>
        <v/>
      </c>
      <c r="Y642" s="51" t="str">
        <f>IF(T642="","",IF(T642&lt;&gt;'Tabelas auxiliares'!$B$236,"FOLHA DE PESSOAL",IF(X642='Tabelas auxiliares'!$A$237,"CUSTEIO",IF(X642='Tabelas auxiliares'!$A$236,"INVESTIMENTO","ERRO - VERIFICAR"))))</f>
        <v/>
      </c>
      <c r="Z642" s="64" t="str">
        <f t="shared" si="19"/>
        <v/>
      </c>
      <c r="AA642" s="44"/>
      <c r="AB642" s="44"/>
      <c r="AC642" s="44"/>
    </row>
    <row r="643" spans="6:29" x14ac:dyDescent="0.25">
      <c r="F643" s="51" t="str">
        <f>IFERROR(VLOOKUP(D643,'Tabelas auxiliares'!$A$3:$B$61,2,FALSE),"")</f>
        <v/>
      </c>
      <c r="G643" s="51" t="str">
        <f>IFERROR(VLOOKUP($B643,'Tabelas auxiliares'!$A$65:$C$102,2,FALSE),"")</f>
        <v/>
      </c>
      <c r="H643" s="51" t="str">
        <f>IFERROR(VLOOKUP($B643,'Tabelas auxiliares'!$A$65:$C$102,3,FALSE),"")</f>
        <v/>
      </c>
      <c r="X643" s="51" t="str">
        <f t="shared" si="18"/>
        <v/>
      </c>
      <c r="Y643" s="51" t="str">
        <f>IF(T643="","",IF(T643&lt;&gt;'Tabelas auxiliares'!$B$236,"FOLHA DE PESSOAL",IF(X643='Tabelas auxiliares'!$A$237,"CUSTEIO",IF(X643='Tabelas auxiliares'!$A$236,"INVESTIMENTO","ERRO - VERIFICAR"))))</f>
        <v/>
      </c>
      <c r="Z643" s="64" t="str">
        <f t="shared" si="19"/>
        <v/>
      </c>
      <c r="AA643" s="44"/>
      <c r="AB643" s="44"/>
      <c r="AC643" s="44"/>
    </row>
    <row r="644" spans="6:29" x14ac:dyDescent="0.25">
      <c r="F644" s="51" t="str">
        <f>IFERROR(VLOOKUP(D644,'Tabelas auxiliares'!$A$3:$B$61,2,FALSE),"")</f>
        <v/>
      </c>
      <c r="G644" s="51" t="str">
        <f>IFERROR(VLOOKUP($B644,'Tabelas auxiliares'!$A$65:$C$102,2,FALSE),"")</f>
        <v/>
      </c>
      <c r="H644" s="51" t="str">
        <f>IFERROR(VLOOKUP($B644,'Tabelas auxiliares'!$A$65:$C$102,3,FALSE),"")</f>
        <v/>
      </c>
      <c r="X644" s="51" t="str">
        <f t="shared" ref="X644:X707" si="20">LEFT(V644,1)</f>
        <v/>
      </c>
      <c r="Y644" s="51" t="str">
        <f>IF(T644="","",IF(T644&lt;&gt;'Tabelas auxiliares'!$B$236,"FOLHA DE PESSOAL",IF(X644='Tabelas auxiliares'!$A$237,"CUSTEIO",IF(X644='Tabelas auxiliares'!$A$236,"INVESTIMENTO","ERRO - VERIFICAR"))))</f>
        <v/>
      </c>
      <c r="Z644" s="64" t="str">
        <f t="shared" si="19"/>
        <v/>
      </c>
      <c r="AA644" s="44"/>
      <c r="AB644" s="44"/>
      <c r="AC644" s="44"/>
    </row>
    <row r="645" spans="6:29" x14ac:dyDescent="0.25">
      <c r="F645" s="51" t="str">
        <f>IFERROR(VLOOKUP(D645,'Tabelas auxiliares'!$A$3:$B$61,2,FALSE),"")</f>
        <v/>
      </c>
      <c r="G645" s="51" t="str">
        <f>IFERROR(VLOOKUP($B645,'Tabelas auxiliares'!$A$65:$C$102,2,FALSE),"")</f>
        <v/>
      </c>
      <c r="H645" s="51" t="str">
        <f>IFERROR(VLOOKUP($B645,'Tabelas auxiliares'!$A$65:$C$102,3,FALSE),"")</f>
        <v/>
      </c>
      <c r="X645" s="51" t="str">
        <f t="shared" si="20"/>
        <v/>
      </c>
      <c r="Y645" s="51" t="str">
        <f>IF(T645="","",IF(T645&lt;&gt;'Tabelas auxiliares'!$B$236,"FOLHA DE PESSOAL",IF(X645='Tabelas auxiliares'!$A$237,"CUSTEIO",IF(X645='Tabelas auxiliares'!$A$236,"INVESTIMENTO","ERRO - VERIFICAR"))))</f>
        <v/>
      </c>
      <c r="Z645" s="64" t="str">
        <f t="shared" ref="Z645:Z708" si="21">IF(AA645+AB645+AC645&lt;&gt;0,AA645+AB645+AC645,"")</f>
        <v/>
      </c>
      <c r="AA645" s="44"/>
      <c r="AB645" s="44"/>
      <c r="AC645" s="44"/>
    </row>
    <row r="646" spans="6:29" x14ac:dyDescent="0.25">
      <c r="F646" s="51" t="str">
        <f>IFERROR(VLOOKUP(D646,'Tabelas auxiliares'!$A$3:$B$61,2,FALSE),"")</f>
        <v/>
      </c>
      <c r="G646" s="51" t="str">
        <f>IFERROR(VLOOKUP($B646,'Tabelas auxiliares'!$A$65:$C$102,2,FALSE),"")</f>
        <v/>
      </c>
      <c r="H646" s="51" t="str">
        <f>IFERROR(VLOOKUP($B646,'Tabelas auxiliares'!$A$65:$C$102,3,FALSE),"")</f>
        <v/>
      </c>
      <c r="X646" s="51" t="str">
        <f t="shared" si="20"/>
        <v/>
      </c>
      <c r="Y646" s="51" t="str">
        <f>IF(T646="","",IF(T646&lt;&gt;'Tabelas auxiliares'!$B$236,"FOLHA DE PESSOAL",IF(X646='Tabelas auxiliares'!$A$237,"CUSTEIO",IF(X646='Tabelas auxiliares'!$A$236,"INVESTIMENTO","ERRO - VERIFICAR"))))</f>
        <v/>
      </c>
      <c r="Z646" s="64" t="str">
        <f t="shared" si="21"/>
        <v/>
      </c>
      <c r="AA646" s="44"/>
      <c r="AB646" s="44"/>
      <c r="AC646" s="44"/>
    </row>
    <row r="647" spans="6:29" x14ac:dyDescent="0.25">
      <c r="F647" s="51" t="str">
        <f>IFERROR(VLOOKUP(D647,'Tabelas auxiliares'!$A$3:$B$61,2,FALSE),"")</f>
        <v/>
      </c>
      <c r="G647" s="51" t="str">
        <f>IFERROR(VLOOKUP($B647,'Tabelas auxiliares'!$A$65:$C$102,2,FALSE),"")</f>
        <v/>
      </c>
      <c r="H647" s="51" t="str">
        <f>IFERROR(VLOOKUP($B647,'Tabelas auxiliares'!$A$65:$C$102,3,FALSE),"")</f>
        <v/>
      </c>
      <c r="X647" s="51" t="str">
        <f t="shared" si="20"/>
        <v/>
      </c>
      <c r="Y647" s="51" t="str">
        <f>IF(T647="","",IF(T647&lt;&gt;'Tabelas auxiliares'!$B$236,"FOLHA DE PESSOAL",IF(X647='Tabelas auxiliares'!$A$237,"CUSTEIO",IF(X647='Tabelas auxiliares'!$A$236,"INVESTIMENTO","ERRO - VERIFICAR"))))</f>
        <v/>
      </c>
      <c r="Z647" s="64" t="str">
        <f t="shared" si="21"/>
        <v/>
      </c>
      <c r="AA647" s="44"/>
      <c r="AB647" s="44"/>
      <c r="AC647" s="44"/>
    </row>
    <row r="648" spans="6:29" x14ac:dyDescent="0.25">
      <c r="F648" s="51" t="str">
        <f>IFERROR(VLOOKUP(D648,'Tabelas auxiliares'!$A$3:$B$61,2,FALSE),"")</f>
        <v/>
      </c>
      <c r="G648" s="51" t="str">
        <f>IFERROR(VLOOKUP($B648,'Tabelas auxiliares'!$A$65:$C$102,2,FALSE),"")</f>
        <v/>
      </c>
      <c r="H648" s="51" t="str">
        <f>IFERROR(VLOOKUP($B648,'Tabelas auxiliares'!$A$65:$C$102,3,FALSE),"")</f>
        <v/>
      </c>
      <c r="X648" s="51" t="str">
        <f t="shared" si="20"/>
        <v/>
      </c>
      <c r="Y648" s="51" t="str">
        <f>IF(T648="","",IF(T648&lt;&gt;'Tabelas auxiliares'!$B$236,"FOLHA DE PESSOAL",IF(X648='Tabelas auxiliares'!$A$237,"CUSTEIO",IF(X648='Tabelas auxiliares'!$A$236,"INVESTIMENTO","ERRO - VERIFICAR"))))</f>
        <v/>
      </c>
      <c r="Z648" s="64" t="str">
        <f t="shared" si="21"/>
        <v/>
      </c>
      <c r="AA648" s="44"/>
      <c r="AB648" s="44"/>
      <c r="AC648" s="44"/>
    </row>
    <row r="649" spans="6:29" x14ac:dyDescent="0.25">
      <c r="F649" s="51" t="str">
        <f>IFERROR(VLOOKUP(D649,'Tabelas auxiliares'!$A$3:$B$61,2,FALSE),"")</f>
        <v/>
      </c>
      <c r="G649" s="51" t="str">
        <f>IFERROR(VLOOKUP($B649,'Tabelas auxiliares'!$A$65:$C$102,2,FALSE),"")</f>
        <v/>
      </c>
      <c r="H649" s="51" t="str">
        <f>IFERROR(VLOOKUP($B649,'Tabelas auxiliares'!$A$65:$C$102,3,FALSE),"")</f>
        <v/>
      </c>
      <c r="X649" s="51" t="str">
        <f t="shared" si="20"/>
        <v/>
      </c>
      <c r="Y649" s="51" t="str">
        <f>IF(T649="","",IF(T649&lt;&gt;'Tabelas auxiliares'!$B$236,"FOLHA DE PESSOAL",IF(X649='Tabelas auxiliares'!$A$237,"CUSTEIO",IF(X649='Tabelas auxiliares'!$A$236,"INVESTIMENTO","ERRO - VERIFICAR"))))</f>
        <v/>
      </c>
      <c r="Z649" s="64" t="str">
        <f t="shared" si="21"/>
        <v/>
      </c>
      <c r="AA649" s="44"/>
      <c r="AB649" s="44"/>
      <c r="AC649" s="44"/>
    </row>
    <row r="650" spans="6:29" x14ac:dyDescent="0.25">
      <c r="F650" s="51" t="str">
        <f>IFERROR(VLOOKUP(D650,'Tabelas auxiliares'!$A$3:$B$61,2,FALSE),"")</f>
        <v/>
      </c>
      <c r="G650" s="51" t="str">
        <f>IFERROR(VLOOKUP($B650,'Tabelas auxiliares'!$A$65:$C$102,2,FALSE),"")</f>
        <v/>
      </c>
      <c r="H650" s="51" t="str">
        <f>IFERROR(VLOOKUP($B650,'Tabelas auxiliares'!$A$65:$C$102,3,FALSE),"")</f>
        <v/>
      </c>
      <c r="X650" s="51" t="str">
        <f t="shared" si="20"/>
        <v/>
      </c>
      <c r="Y650" s="51" t="str">
        <f>IF(T650="","",IF(T650&lt;&gt;'Tabelas auxiliares'!$B$236,"FOLHA DE PESSOAL",IF(X650='Tabelas auxiliares'!$A$237,"CUSTEIO",IF(X650='Tabelas auxiliares'!$A$236,"INVESTIMENTO","ERRO - VERIFICAR"))))</f>
        <v/>
      </c>
      <c r="Z650" s="64" t="str">
        <f t="shared" si="21"/>
        <v/>
      </c>
      <c r="AA650" s="44"/>
      <c r="AB650" s="44"/>
      <c r="AC650" s="44"/>
    </row>
    <row r="651" spans="6:29" x14ac:dyDescent="0.25">
      <c r="F651" s="51" t="str">
        <f>IFERROR(VLOOKUP(D651,'Tabelas auxiliares'!$A$3:$B$61,2,FALSE),"")</f>
        <v/>
      </c>
      <c r="G651" s="51" t="str">
        <f>IFERROR(VLOOKUP($B651,'Tabelas auxiliares'!$A$65:$C$102,2,FALSE),"")</f>
        <v/>
      </c>
      <c r="H651" s="51" t="str">
        <f>IFERROR(VLOOKUP($B651,'Tabelas auxiliares'!$A$65:$C$102,3,FALSE),"")</f>
        <v/>
      </c>
      <c r="X651" s="51" t="str">
        <f t="shared" si="20"/>
        <v/>
      </c>
      <c r="Y651" s="51" t="str">
        <f>IF(T651="","",IF(T651&lt;&gt;'Tabelas auxiliares'!$B$236,"FOLHA DE PESSOAL",IF(X651='Tabelas auxiliares'!$A$237,"CUSTEIO",IF(X651='Tabelas auxiliares'!$A$236,"INVESTIMENTO","ERRO - VERIFICAR"))))</f>
        <v/>
      </c>
      <c r="Z651" s="64" t="str">
        <f t="shared" si="21"/>
        <v/>
      </c>
      <c r="AA651" s="44"/>
      <c r="AB651" s="44"/>
      <c r="AC651" s="44"/>
    </row>
    <row r="652" spans="6:29" x14ac:dyDescent="0.25">
      <c r="F652" s="51" t="str">
        <f>IFERROR(VLOOKUP(D652,'Tabelas auxiliares'!$A$3:$B$61,2,FALSE),"")</f>
        <v/>
      </c>
      <c r="G652" s="51" t="str">
        <f>IFERROR(VLOOKUP($B652,'Tabelas auxiliares'!$A$65:$C$102,2,FALSE),"")</f>
        <v/>
      </c>
      <c r="H652" s="51" t="str">
        <f>IFERROR(VLOOKUP($B652,'Tabelas auxiliares'!$A$65:$C$102,3,FALSE),"")</f>
        <v/>
      </c>
      <c r="X652" s="51" t="str">
        <f t="shared" si="20"/>
        <v/>
      </c>
      <c r="Y652" s="51" t="str">
        <f>IF(T652="","",IF(T652&lt;&gt;'Tabelas auxiliares'!$B$236,"FOLHA DE PESSOAL",IF(X652='Tabelas auxiliares'!$A$237,"CUSTEIO",IF(X652='Tabelas auxiliares'!$A$236,"INVESTIMENTO","ERRO - VERIFICAR"))))</f>
        <v/>
      </c>
      <c r="Z652" s="64" t="str">
        <f t="shared" si="21"/>
        <v/>
      </c>
      <c r="AA652" s="44"/>
      <c r="AB652" s="44"/>
      <c r="AC652" s="44"/>
    </row>
    <row r="653" spans="6:29" x14ac:dyDescent="0.25">
      <c r="F653" s="51" t="str">
        <f>IFERROR(VLOOKUP(D653,'Tabelas auxiliares'!$A$3:$B$61,2,FALSE),"")</f>
        <v/>
      </c>
      <c r="G653" s="51" t="str">
        <f>IFERROR(VLOOKUP($B653,'Tabelas auxiliares'!$A$65:$C$102,2,FALSE),"")</f>
        <v/>
      </c>
      <c r="H653" s="51" t="str">
        <f>IFERROR(VLOOKUP($B653,'Tabelas auxiliares'!$A$65:$C$102,3,FALSE),"")</f>
        <v/>
      </c>
      <c r="X653" s="51" t="str">
        <f t="shared" si="20"/>
        <v/>
      </c>
      <c r="Y653" s="51" t="str">
        <f>IF(T653="","",IF(T653&lt;&gt;'Tabelas auxiliares'!$B$236,"FOLHA DE PESSOAL",IF(X653='Tabelas auxiliares'!$A$237,"CUSTEIO",IF(X653='Tabelas auxiliares'!$A$236,"INVESTIMENTO","ERRO - VERIFICAR"))))</f>
        <v/>
      </c>
      <c r="Z653" s="64" t="str">
        <f t="shared" si="21"/>
        <v/>
      </c>
      <c r="AA653" s="44"/>
      <c r="AB653" s="44"/>
      <c r="AC653" s="44"/>
    </row>
    <row r="654" spans="6:29" x14ac:dyDescent="0.25">
      <c r="F654" s="51" t="str">
        <f>IFERROR(VLOOKUP(D654,'Tabelas auxiliares'!$A$3:$B$61,2,FALSE),"")</f>
        <v/>
      </c>
      <c r="G654" s="51" t="str">
        <f>IFERROR(VLOOKUP($B654,'Tabelas auxiliares'!$A$65:$C$102,2,FALSE),"")</f>
        <v/>
      </c>
      <c r="H654" s="51" t="str">
        <f>IFERROR(VLOOKUP($B654,'Tabelas auxiliares'!$A$65:$C$102,3,FALSE),"")</f>
        <v/>
      </c>
      <c r="X654" s="51" t="str">
        <f t="shared" si="20"/>
        <v/>
      </c>
      <c r="Y654" s="51" t="str">
        <f>IF(T654="","",IF(T654&lt;&gt;'Tabelas auxiliares'!$B$236,"FOLHA DE PESSOAL",IF(X654='Tabelas auxiliares'!$A$237,"CUSTEIO",IF(X654='Tabelas auxiliares'!$A$236,"INVESTIMENTO","ERRO - VERIFICAR"))))</f>
        <v/>
      </c>
      <c r="Z654" s="64" t="str">
        <f t="shared" si="21"/>
        <v/>
      </c>
      <c r="AA654" s="44"/>
      <c r="AB654" s="44"/>
      <c r="AC654" s="44"/>
    </row>
    <row r="655" spans="6:29" x14ac:dyDescent="0.25">
      <c r="F655" s="51" t="str">
        <f>IFERROR(VLOOKUP(D655,'Tabelas auxiliares'!$A$3:$B$61,2,FALSE),"")</f>
        <v/>
      </c>
      <c r="G655" s="51" t="str">
        <f>IFERROR(VLOOKUP($B655,'Tabelas auxiliares'!$A$65:$C$102,2,FALSE),"")</f>
        <v/>
      </c>
      <c r="H655" s="51" t="str">
        <f>IFERROR(VLOOKUP($B655,'Tabelas auxiliares'!$A$65:$C$102,3,FALSE),"")</f>
        <v/>
      </c>
      <c r="X655" s="51" t="str">
        <f t="shared" si="20"/>
        <v/>
      </c>
      <c r="Y655" s="51" t="str">
        <f>IF(T655="","",IF(T655&lt;&gt;'Tabelas auxiliares'!$B$236,"FOLHA DE PESSOAL",IF(X655='Tabelas auxiliares'!$A$237,"CUSTEIO",IF(X655='Tabelas auxiliares'!$A$236,"INVESTIMENTO","ERRO - VERIFICAR"))))</f>
        <v/>
      </c>
      <c r="Z655" s="64" t="str">
        <f t="shared" si="21"/>
        <v/>
      </c>
      <c r="AA655" s="44"/>
      <c r="AB655" s="44"/>
      <c r="AC655" s="44"/>
    </row>
    <row r="656" spans="6:29" x14ac:dyDescent="0.25">
      <c r="F656" s="51" t="str">
        <f>IFERROR(VLOOKUP(D656,'Tabelas auxiliares'!$A$3:$B$61,2,FALSE),"")</f>
        <v/>
      </c>
      <c r="G656" s="51" t="str">
        <f>IFERROR(VLOOKUP($B656,'Tabelas auxiliares'!$A$65:$C$102,2,FALSE),"")</f>
        <v/>
      </c>
      <c r="H656" s="51" t="str">
        <f>IFERROR(VLOOKUP($B656,'Tabelas auxiliares'!$A$65:$C$102,3,FALSE),"")</f>
        <v/>
      </c>
      <c r="X656" s="51" t="str">
        <f t="shared" si="20"/>
        <v/>
      </c>
      <c r="Y656" s="51" t="str">
        <f>IF(T656="","",IF(T656&lt;&gt;'Tabelas auxiliares'!$B$236,"FOLHA DE PESSOAL",IF(X656='Tabelas auxiliares'!$A$237,"CUSTEIO",IF(X656='Tabelas auxiliares'!$A$236,"INVESTIMENTO","ERRO - VERIFICAR"))))</f>
        <v/>
      </c>
      <c r="Z656" s="64" t="str">
        <f t="shared" si="21"/>
        <v/>
      </c>
      <c r="AA656" s="44"/>
      <c r="AB656" s="44"/>
      <c r="AC656" s="44"/>
    </row>
    <row r="657" spans="6:29" x14ac:dyDescent="0.25">
      <c r="F657" s="51" t="str">
        <f>IFERROR(VLOOKUP(D657,'Tabelas auxiliares'!$A$3:$B$61,2,FALSE),"")</f>
        <v/>
      </c>
      <c r="G657" s="51" t="str">
        <f>IFERROR(VLOOKUP($B657,'Tabelas auxiliares'!$A$65:$C$102,2,FALSE),"")</f>
        <v/>
      </c>
      <c r="H657" s="51" t="str">
        <f>IFERROR(VLOOKUP($B657,'Tabelas auxiliares'!$A$65:$C$102,3,FALSE),"")</f>
        <v/>
      </c>
      <c r="X657" s="51" t="str">
        <f t="shared" si="20"/>
        <v/>
      </c>
      <c r="Y657" s="51" t="str">
        <f>IF(T657="","",IF(T657&lt;&gt;'Tabelas auxiliares'!$B$236,"FOLHA DE PESSOAL",IF(X657='Tabelas auxiliares'!$A$237,"CUSTEIO",IF(X657='Tabelas auxiliares'!$A$236,"INVESTIMENTO","ERRO - VERIFICAR"))))</f>
        <v/>
      </c>
      <c r="Z657" s="64" t="str">
        <f t="shared" si="21"/>
        <v/>
      </c>
      <c r="AA657" s="44"/>
      <c r="AB657" s="44"/>
      <c r="AC657" s="44"/>
    </row>
    <row r="658" spans="6:29" x14ac:dyDescent="0.25">
      <c r="F658" s="51" t="str">
        <f>IFERROR(VLOOKUP(D658,'Tabelas auxiliares'!$A$3:$B$61,2,FALSE),"")</f>
        <v/>
      </c>
      <c r="G658" s="51" t="str">
        <f>IFERROR(VLOOKUP($B658,'Tabelas auxiliares'!$A$65:$C$102,2,FALSE),"")</f>
        <v/>
      </c>
      <c r="H658" s="51" t="str">
        <f>IFERROR(VLOOKUP($B658,'Tabelas auxiliares'!$A$65:$C$102,3,FALSE),"")</f>
        <v/>
      </c>
      <c r="X658" s="51" t="str">
        <f t="shared" si="20"/>
        <v/>
      </c>
      <c r="Y658" s="51" t="str">
        <f>IF(T658="","",IF(T658&lt;&gt;'Tabelas auxiliares'!$B$236,"FOLHA DE PESSOAL",IF(X658='Tabelas auxiliares'!$A$237,"CUSTEIO",IF(X658='Tabelas auxiliares'!$A$236,"INVESTIMENTO","ERRO - VERIFICAR"))))</f>
        <v/>
      </c>
      <c r="Z658" s="64" t="str">
        <f t="shared" si="21"/>
        <v/>
      </c>
      <c r="AA658" s="44"/>
      <c r="AB658" s="44"/>
      <c r="AC658" s="44"/>
    </row>
    <row r="659" spans="6:29" x14ac:dyDescent="0.25">
      <c r="F659" s="51" t="str">
        <f>IFERROR(VLOOKUP(D659,'Tabelas auxiliares'!$A$3:$B$61,2,FALSE),"")</f>
        <v/>
      </c>
      <c r="G659" s="51" t="str">
        <f>IFERROR(VLOOKUP($B659,'Tabelas auxiliares'!$A$65:$C$102,2,FALSE),"")</f>
        <v/>
      </c>
      <c r="H659" s="51" t="str">
        <f>IFERROR(VLOOKUP($B659,'Tabelas auxiliares'!$A$65:$C$102,3,FALSE),"")</f>
        <v/>
      </c>
      <c r="X659" s="51" t="str">
        <f t="shared" si="20"/>
        <v/>
      </c>
      <c r="Y659" s="51" t="str">
        <f>IF(T659="","",IF(T659&lt;&gt;'Tabelas auxiliares'!$B$236,"FOLHA DE PESSOAL",IF(X659='Tabelas auxiliares'!$A$237,"CUSTEIO",IF(X659='Tabelas auxiliares'!$A$236,"INVESTIMENTO","ERRO - VERIFICAR"))))</f>
        <v/>
      </c>
      <c r="Z659" s="64" t="str">
        <f t="shared" si="21"/>
        <v/>
      </c>
      <c r="AA659" s="44"/>
      <c r="AB659" s="44"/>
      <c r="AC659" s="44"/>
    </row>
    <row r="660" spans="6:29" x14ac:dyDescent="0.25">
      <c r="F660" s="51" t="str">
        <f>IFERROR(VLOOKUP(D660,'Tabelas auxiliares'!$A$3:$B$61,2,FALSE),"")</f>
        <v/>
      </c>
      <c r="G660" s="51" t="str">
        <f>IFERROR(VLOOKUP($B660,'Tabelas auxiliares'!$A$65:$C$102,2,FALSE),"")</f>
        <v/>
      </c>
      <c r="H660" s="51" t="str">
        <f>IFERROR(VLOOKUP($B660,'Tabelas auxiliares'!$A$65:$C$102,3,FALSE),"")</f>
        <v/>
      </c>
      <c r="X660" s="51" t="str">
        <f t="shared" si="20"/>
        <v/>
      </c>
      <c r="Y660" s="51" t="str">
        <f>IF(T660="","",IF(T660&lt;&gt;'Tabelas auxiliares'!$B$236,"FOLHA DE PESSOAL",IF(X660='Tabelas auxiliares'!$A$237,"CUSTEIO",IF(X660='Tabelas auxiliares'!$A$236,"INVESTIMENTO","ERRO - VERIFICAR"))))</f>
        <v/>
      </c>
      <c r="Z660" s="64" t="str">
        <f t="shared" si="21"/>
        <v/>
      </c>
      <c r="AA660" s="44"/>
      <c r="AB660" s="44"/>
      <c r="AC660" s="44"/>
    </row>
    <row r="661" spans="6:29" x14ac:dyDescent="0.25">
      <c r="F661" s="51" t="str">
        <f>IFERROR(VLOOKUP(D661,'Tabelas auxiliares'!$A$3:$B$61,2,FALSE),"")</f>
        <v/>
      </c>
      <c r="G661" s="51" t="str">
        <f>IFERROR(VLOOKUP($B661,'Tabelas auxiliares'!$A$65:$C$102,2,FALSE),"")</f>
        <v/>
      </c>
      <c r="H661" s="51" t="str">
        <f>IFERROR(VLOOKUP($B661,'Tabelas auxiliares'!$A$65:$C$102,3,FALSE),"")</f>
        <v/>
      </c>
      <c r="X661" s="51" t="str">
        <f t="shared" si="20"/>
        <v/>
      </c>
      <c r="Y661" s="51" t="str">
        <f>IF(T661="","",IF(T661&lt;&gt;'Tabelas auxiliares'!$B$236,"FOLHA DE PESSOAL",IF(X661='Tabelas auxiliares'!$A$237,"CUSTEIO",IF(X661='Tabelas auxiliares'!$A$236,"INVESTIMENTO","ERRO - VERIFICAR"))))</f>
        <v/>
      </c>
      <c r="Z661" s="64" t="str">
        <f t="shared" si="21"/>
        <v/>
      </c>
      <c r="AA661" s="44"/>
      <c r="AB661" s="44"/>
      <c r="AC661" s="44"/>
    </row>
    <row r="662" spans="6:29" x14ac:dyDescent="0.25">
      <c r="F662" s="51" t="str">
        <f>IFERROR(VLOOKUP(D662,'Tabelas auxiliares'!$A$3:$B$61,2,FALSE),"")</f>
        <v/>
      </c>
      <c r="G662" s="51" t="str">
        <f>IFERROR(VLOOKUP($B662,'Tabelas auxiliares'!$A$65:$C$102,2,FALSE),"")</f>
        <v/>
      </c>
      <c r="H662" s="51" t="str">
        <f>IFERROR(VLOOKUP($B662,'Tabelas auxiliares'!$A$65:$C$102,3,FALSE),"")</f>
        <v/>
      </c>
      <c r="X662" s="51" t="str">
        <f t="shared" si="20"/>
        <v/>
      </c>
      <c r="Y662" s="51" t="str">
        <f>IF(T662="","",IF(T662&lt;&gt;'Tabelas auxiliares'!$B$236,"FOLHA DE PESSOAL",IF(X662='Tabelas auxiliares'!$A$237,"CUSTEIO",IF(X662='Tabelas auxiliares'!$A$236,"INVESTIMENTO","ERRO - VERIFICAR"))))</f>
        <v/>
      </c>
      <c r="Z662" s="64" t="str">
        <f t="shared" si="21"/>
        <v/>
      </c>
      <c r="AA662" s="44"/>
      <c r="AB662" s="44"/>
      <c r="AC662" s="44"/>
    </row>
    <row r="663" spans="6:29" x14ac:dyDescent="0.25">
      <c r="F663" s="51" t="str">
        <f>IFERROR(VLOOKUP(D663,'Tabelas auxiliares'!$A$3:$B$61,2,FALSE),"")</f>
        <v/>
      </c>
      <c r="G663" s="51" t="str">
        <f>IFERROR(VLOOKUP($B663,'Tabelas auxiliares'!$A$65:$C$102,2,FALSE),"")</f>
        <v/>
      </c>
      <c r="H663" s="51" t="str">
        <f>IFERROR(VLOOKUP($B663,'Tabelas auxiliares'!$A$65:$C$102,3,FALSE),"")</f>
        <v/>
      </c>
      <c r="X663" s="51" t="str">
        <f t="shared" si="20"/>
        <v/>
      </c>
      <c r="Y663" s="51" t="str">
        <f>IF(T663="","",IF(T663&lt;&gt;'Tabelas auxiliares'!$B$236,"FOLHA DE PESSOAL",IF(X663='Tabelas auxiliares'!$A$237,"CUSTEIO",IF(X663='Tabelas auxiliares'!$A$236,"INVESTIMENTO","ERRO - VERIFICAR"))))</f>
        <v/>
      </c>
      <c r="Z663" s="64" t="str">
        <f t="shared" si="21"/>
        <v/>
      </c>
      <c r="AA663" s="44"/>
      <c r="AB663" s="44"/>
      <c r="AC663" s="44"/>
    </row>
    <row r="664" spans="6:29" x14ac:dyDescent="0.25">
      <c r="F664" s="51" t="str">
        <f>IFERROR(VLOOKUP(D664,'Tabelas auxiliares'!$A$3:$B$61,2,FALSE),"")</f>
        <v/>
      </c>
      <c r="G664" s="51" t="str">
        <f>IFERROR(VLOOKUP($B664,'Tabelas auxiliares'!$A$65:$C$102,2,FALSE),"")</f>
        <v/>
      </c>
      <c r="H664" s="51" t="str">
        <f>IFERROR(VLOOKUP($B664,'Tabelas auxiliares'!$A$65:$C$102,3,FALSE),"")</f>
        <v/>
      </c>
      <c r="X664" s="51" t="str">
        <f t="shared" si="20"/>
        <v/>
      </c>
      <c r="Y664" s="51" t="str">
        <f>IF(T664="","",IF(T664&lt;&gt;'Tabelas auxiliares'!$B$236,"FOLHA DE PESSOAL",IF(X664='Tabelas auxiliares'!$A$237,"CUSTEIO",IF(X664='Tabelas auxiliares'!$A$236,"INVESTIMENTO","ERRO - VERIFICAR"))))</f>
        <v/>
      </c>
      <c r="Z664" s="64" t="str">
        <f t="shared" si="21"/>
        <v/>
      </c>
      <c r="AA664" s="44"/>
      <c r="AB664" s="44"/>
      <c r="AC664" s="44"/>
    </row>
    <row r="665" spans="6:29" x14ac:dyDescent="0.25">
      <c r="F665" s="51" t="str">
        <f>IFERROR(VLOOKUP(D665,'Tabelas auxiliares'!$A$3:$B$61,2,FALSE),"")</f>
        <v/>
      </c>
      <c r="G665" s="51" t="str">
        <f>IFERROR(VLOOKUP($B665,'Tabelas auxiliares'!$A$65:$C$102,2,FALSE),"")</f>
        <v/>
      </c>
      <c r="H665" s="51" t="str">
        <f>IFERROR(VLOOKUP($B665,'Tabelas auxiliares'!$A$65:$C$102,3,FALSE),"")</f>
        <v/>
      </c>
      <c r="X665" s="51" t="str">
        <f t="shared" si="20"/>
        <v/>
      </c>
      <c r="Y665" s="51" t="str">
        <f>IF(T665="","",IF(T665&lt;&gt;'Tabelas auxiliares'!$B$236,"FOLHA DE PESSOAL",IF(X665='Tabelas auxiliares'!$A$237,"CUSTEIO",IF(X665='Tabelas auxiliares'!$A$236,"INVESTIMENTO","ERRO - VERIFICAR"))))</f>
        <v/>
      </c>
      <c r="Z665" s="64" t="str">
        <f t="shared" si="21"/>
        <v/>
      </c>
      <c r="AA665" s="44"/>
      <c r="AB665" s="44"/>
      <c r="AC665" s="44"/>
    </row>
    <row r="666" spans="6:29" x14ac:dyDescent="0.25">
      <c r="F666" s="51" t="str">
        <f>IFERROR(VLOOKUP(D666,'Tabelas auxiliares'!$A$3:$B$61,2,FALSE),"")</f>
        <v/>
      </c>
      <c r="G666" s="51" t="str">
        <f>IFERROR(VLOOKUP($B666,'Tabelas auxiliares'!$A$65:$C$102,2,FALSE),"")</f>
        <v/>
      </c>
      <c r="H666" s="51" t="str">
        <f>IFERROR(VLOOKUP($B666,'Tabelas auxiliares'!$A$65:$C$102,3,FALSE),"")</f>
        <v/>
      </c>
      <c r="X666" s="51" t="str">
        <f t="shared" si="20"/>
        <v/>
      </c>
      <c r="Y666" s="51" t="str">
        <f>IF(T666="","",IF(T666&lt;&gt;'Tabelas auxiliares'!$B$236,"FOLHA DE PESSOAL",IF(X666='Tabelas auxiliares'!$A$237,"CUSTEIO",IF(X666='Tabelas auxiliares'!$A$236,"INVESTIMENTO","ERRO - VERIFICAR"))))</f>
        <v/>
      </c>
      <c r="Z666" s="64" t="str">
        <f t="shared" si="21"/>
        <v/>
      </c>
      <c r="AA666" s="44"/>
      <c r="AB666" s="44"/>
      <c r="AC666" s="44"/>
    </row>
    <row r="667" spans="6:29" x14ac:dyDescent="0.25">
      <c r="F667" s="51" t="str">
        <f>IFERROR(VLOOKUP(D667,'Tabelas auxiliares'!$A$3:$B$61,2,FALSE),"")</f>
        <v/>
      </c>
      <c r="G667" s="51" t="str">
        <f>IFERROR(VLOOKUP($B667,'Tabelas auxiliares'!$A$65:$C$102,2,FALSE),"")</f>
        <v/>
      </c>
      <c r="H667" s="51" t="str">
        <f>IFERROR(VLOOKUP($B667,'Tabelas auxiliares'!$A$65:$C$102,3,FALSE),"")</f>
        <v/>
      </c>
      <c r="X667" s="51" t="str">
        <f t="shared" si="20"/>
        <v/>
      </c>
      <c r="Y667" s="51" t="str">
        <f>IF(T667="","",IF(T667&lt;&gt;'Tabelas auxiliares'!$B$236,"FOLHA DE PESSOAL",IF(X667='Tabelas auxiliares'!$A$237,"CUSTEIO",IF(X667='Tabelas auxiliares'!$A$236,"INVESTIMENTO","ERRO - VERIFICAR"))))</f>
        <v/>
      </c>
      <c r="Z667" s="64" t="str">
        <f t="shared" si="21"/>
        <v/>
      </c>
      <c r="AA667" s="44"/>
      <c r="AB667" s="44"/>
      <c r="AC667" s="44"/>
    </row>
    <row r="668" spans="6:29" x14ac:dyDescent="0.25">
      <c r="F668" s="51" t="str">
        <f>IFERROR(VLOOKUP(D668,'Tabelas auxiliares'!$A$3:$B$61,2,FALSE),"")</f>
        <v/>
      </c>
      <c r="G668" s="51" t="str">
        <f>IFERROR(VLOOKUP($B668,'Tabelas auxiliares'!$A$65:$C$102,2,FALSE),"")</f>
        <v/>
      </c>
      <c r="H668" s="51" t="str">
        <f>IFERROR(VLOOKUP($B668,'Tabelas auxiliares'!$A$65:$C$102,3,FALSE),"")</f>
        <v/>
      </c>
      <c r="X668" s="51" t="str">
        <f t="shared" si="20"/>
        <v/>
      </c>
      <c r="Y668" s="51" t="str">
        <f>IF(T668="","",IF(T668&lt;&gt;'Tabelas auxiliares'!$B$236,"FOLHA DE PESSOAL",IF(X668='Tabelas auxiliares'!$A$237,"CUSTEIO",IF(X668='Tabelas auxiliares'!$A$236,"INVESTIMENTO","ERRO - VERIFICAR"))))</f>
        <v/>
      </c>
      <c r="Z668" s="64" t="str">
        <f t="shared" si="21"/>
        <v/>
      </c>
      <c r="AA668" s="44"/>
      <c r="AB668" s="44"/>
      <c r="AC668" s="44"/>
    </row>
    <row r="669" spans="6:29" x14ac:dyDescent="0.25">
      <c r="F669" s="51" t="str">
        <f>IFERROR(VLOOKUP(D669,'Tabelas auxiliares'!$A$3:$B$61,2,FALSE),"")</f>
        <v/>
      </c>
      <c r="G669" s="51" t="str">
        <f>IFERROR(VLOOKUP($B669,'Tabelas auxiliares'!$A$65:$C$102,2,FALSE),"")</f>
        <v/>
      </c>
      <c r="H669" s="51" t="str">
        <f>IFERROR(VLOOKUP($B669,'Tabelas auxiliares'!$A$65:$C$102,3,FALSE),"")</f>
        <v/>
      </c>
      <c r="X669" s="51" t="str">
        <f t="shared" si="20"/>
        <v/>
      </c>
      <c r="Y669" s="51" t="str">
        <f>IF(T669="","",IF(T669&lt;&gt;'Tabelas auxiliares'!$B$236,"FOLHA DE PESSOAL",IF(X669='Tabelas auxiliares'!$A$237,"CUSTEIO",IF(X669='Tabelas auxiliares'!$A$236,"INVESTIMENTO","ERRO - VERIFICAR"))))</f>
        <v/>
      </c>
      <c r="Z669" s="64" t="str">
        <f t="shared" si="21"/>
        <v/>
      </c>
      <c r="AA669" s="44"/>
      <c r="AB669" s="44"/>
      <c r="AC669" s="44"/>
    </row>
    <row r="670" spans="6:29" x14ac:dyDescent="0.25">
      <c r="F670" s="51" t="str">
        <f>IFERROR(VLOOKUP(D670,'Tabelas auxiliares'!$A$3:$B$61,2,FALSE),"")</f>
        <v/>
      </c>
      <c r="G670" s="51" t="str">
        <f>IFERROR(VLOOKUP($B670,'Tabelas auxiliares'!$A$65:$C$102,2,FALSE),"")</f>
        <v/>
      </c>
      <c r="H670" s="51" t="str">
        <f>IFERROR(VLOOKUP($B670,'Tabelas auxiliares'!$A$65:$C$102,3,FALSE),"")</f>
        <v/>
      </c>
      <c r="X670" s="51" t="str">
        <f t="shared" si="20"/>
        <v/>
      </c>
      <c r="Y670" s="51" t="str">
        <f>IF(T670="","",IF(T670&lt;&gt;'Tabelas auxiliares'!$B$236,"FOLHA DE PESSOAL",IF(X670='Tabelas auxiliares'!$A$237,"CUSTEIO",IF(X670='Tabelas auxiliares'!$A$236,"INVESTIMENTO","ERRO - VERIFICAR"))))</f>
        <v/>
      </c>
      <c r="Z670" s="64" t="str">
        <f t="shared" si="21"/>
        <v/>
      </c>
      <c r="AA670" s="44"/>
      <c r="AB670" s="44"/>
      <c r="AC670" s="44"/>
    </row>
    <row r="671" spans="6:29" x14ac:dyDescent="0.25">
      <c r="F671" s="51" t="str">
        <f>IFERROR(VLOOKUP(D671,'Tabelas auxiliares'!$A$3:$B$61,2,FALSE),"")</f>
        <v/>
      </c>
      <c r="G671" s="51" t="str">
        <f>IFERROR(VLOOKUP($B671,'Tabelas auxiliares'!$A$65:$C$102,2,FALSE),"")</f>
        <v/>
      </c>
      <c r="H671" s="51" t="str">
        <f>IFERROR(VLOOKUP($B671,'Tabelas auxiliares'!$A$65:$C$102,3,FALSE),"")</f>
        <v/>
      </c>
      <c r="X671" s="51" t="str">
        <f t="shared" si="20"/>
        <v/>
      </c>
      <c r="Y671" s="51" t="str">
        <f>IF(T671="","",IF(T671&lt;&gt;'Tabelas auxiliares'!$B$236,"FOLHA DE PESSOAL",IF(X671='Tabelas auxiliares'!$A$237,"CUSTEIO",IF(X671='Tabelas auxiliares'!$A$236,"INVESTIMENTO","ERRO - VERIFICAR"))))</f>
        <v/>
      </c>
      <c r="Z671" s="64" t="str">
        <f t="shared" si="21"/>
        <v/>
      </c>
      <c r="AA671" s="44"/>
      <c r="AB671" s="44"/>
      <c r="AC671" s="44"/>
    </row>
    <row r="672" spans="6:29" x14ac:dyDescent="0.25">
      <c r="F672" s="51" t="str">
        <f>IFERROR(VLOOKUP(D672,'Tabelas auxiliares'!$A$3:$B$61,2,FALSE),"")</f>
        <v/>
      </c>
      <c r="G672" s="51" t="str">
        <f>IFERROR(VLOOKUP($B672,'Tabelas auxiliares'!$A$65:$C$102,2,FALSE),"")</f>
        <v/>
      </c>
      <c r="H672" s="51" t="str">
        <f>IFERROR(VLOOKUP($B672,'Tabelas auxiliares'!$A$65:$C$102,3,FALSE),"")</f>
        <v/>
      </c>
      <c r="X672" s="51" t="str">
        <f t="shared" si="20"/>
        <v/>
      </c>
      <c r="Y672" s="51" t="str">
        <f>IF(T672="","",IF(T672&lt;&gt;'Tabelas auxiliares'!$B$236,"FOLHA DE PESSOAL",IF(X672='Tabelas auxiliares'!$A$237,"CUSTEIO",IF(X672='Tabelas auxiliares'!$A$236,"INVESTIMENTO","ERRO - VERIFICAR"))))</f>
        <v/>
      </c>
      <c r="Z672" s="64" t="str">
        <f t="shared" si="21"/>
        <v/>
      </c>
      <c r="AA672" s="44"/>
      <c r="AB672" s="44"/>
      <c r="AC672" s="44"/>
    </row>
    <row r="673" spans="6:29" x14ac:dyDescent="0.25">
      <c r="F673" s="51" t="str">
        <f>IFERROR(VLOOKUP(D673,'Tabelas auxiliares'!$A$3:$B$61,2,FALSE),"")</f>
        <v/>
      </c>
      <c r="G673" s="51" t="str">
        <f>IFERROR(VLOOKUP($B673,'Tabelas auxiliares'!$A$65:$C$102,2,FALSE),"")</f>
        <v/>
      </c>
      <c r="H673" s="51" t="str">
        <f>IFERROR(VLOOKUP($B673,'Tabelas auxiliares'!$A$65:$C$102,3,FALSE),"")</f>
        <v/>
      </c>
      <c r="X673" s="51" t="str">
        <f t="shared" si="20"/>
        <v/>
      </c>
      <c r="Y673" s="51" t="str">
        <f>IF(T673="","",IF(T673&lt;&gt;'Tabelas auxiliares'!$B$236,"FOLHA DE PESSOAL",IF(X673='Tabelas auxiliares'!$A$237,"CUSTEIO",IF(X673='Tabelas auxiliares'!$A$236,"INVESTIMENTO","ERRO - VERIFICAR"))))</f>
        <v/>
      </c>
      <c r="Z673" s="64" t="str">
        <f t="shared" si="21"/>
        <v/>
      </c>
      <c r="AA673" s="44"/>
      <c r="AB673" s="44"/>
      <c r="AC673" s="44"/>
    </row>
    <row r="674" spans="6:29" x14ac:dyDescent="0.25">
      <c r="F674" s="51" t="str">
        <f>IFERROR(VLOOKUP(D674,'Tabelas auxiliares'!$A$3:$B$61,2,FALSE),"")</f>
        <v/>
      </c>
      <c r="G674" s="51" t="str">
        <f>IFERROR(VLOOKUP($B674,'Tabelas auxiliares'!$A$65:$C$102,2,FALSE),"")</f>
        <v/>
      </c>
      <c r="H674" s="51" t="str">
        <f>IFERROR(VLOOKUP($B674,'Tabelas auxiliares'!$A$65:$C$102,3,FALSE),"")</f>
        <v/>
      </c>
      <c r="X674" s="51" t="str">
        <f t="shared" si="20"/>
        <v/>
      </c>
      <c r="Y674" s="51" t="str">
        <f>IF(T674="","",IF(T674&lt;&gt;'Tabelas auxiliares'!$B$236,"FOLHA DE PESSOAL",IF(X674='Tabelas auxiliares'!$A$237,"CUSTEIO",IF(X674='Tabelas auxiliares'!$A$236,"INVESTIMENTO","ERRO - VERIFICAR"))))</f>
        <v/>
      </c>
      <c r="Z674" s="64" t="str">
        <f t="shared" si="21"/>
        <v/>
      </c>
      <c r="AA674" s="44"/>
      <c r="AB674" s="44"/>
      <c r="AC674" s="44"/>
    </row>
    <row r="675" spans="6:29" x14ac:dyDescent="0.25">
      <c r="F675" s="51" t="str">
        <f>IFERROR(VLOOKUP(D675,'Tabelas auxiliares'!$A$3:$B$61,2,FALSE),"")</f>
        <v/>
      </c>
      <c r="G675" s="51" t="str">
        <f>IFERROR(VLOOKUP($B675,'Tabelas auxiliares'!$A$65:$C$102,2,FALSE),"")</f>
        <v/>
      </c>
      <c r="H675" s="51" t="str">
        <f>IFERROR(VLOOKUP($B675,'Tabelas auxiliares'!$A$65:$C$102,3,FALSE),"")</f>
        <v/>
      </c>
      <c r="X675" s="51" t="str">
        <f t="shared" si="20"/>
        <v/>
      </c>
      <c r="Y675" s="51" t="str">
        <f>IF(T675="","",IF(T675&lt;&gt;'Tabelas auxiliares'!$B$236,"FOLHA DE PESSOAL",IF(X675='Tabelas auxiliares'!$A$237,"CUSTEIO",IF(X675='Tabelas auxiliares'!$A$236,"INVESTIMENTO","ERRO - VERIFICAR"))))</f>
        <v/>
      </c>
      <c r="Z675" s="64" t="str">
        <f t="shared" si="21"/>
        <v/>
      </c>
      <c r="AA675" s="44"/>
      <c r="AB675" s="44"/>
      <c r="AC675" s="44"/>
    </row>
    <row r="676" spans="6:29" x14ac:dyDescent="0.25">
      <c r="F676" s="51" t="str">
        <f>IFERROR(VLOOKUP(D676,'Tabelas auxiliares'!$A$3:$B$61,2,FALSE),"")</f>
        <v/>
      </c>
      <c r="G676" s="51" t="str">
        <f>IFERROR(VLOOKUP($B676,'Tabelas auxiliares'!$A$65:$C$102,2,FALSE),"")</f>
        <v/>
      </c>
      <c r="H676" s="51" t="str">
        <f>IFERROR(VLOOKUP($B676,'Tabelas auxiliares'!$A$65:$C$102,3,FALSE),"")</f>
        <v/>
      </c>
      <c r="X676" s="51" t="str">
        <f t="shared" si="20"/>
        <v/>
      </c>
      <c r="Y676" s="51" t="str">
        <f>IF(T676="","",IF(T676&lt;&gt;'Tabelas auxiliares'!$B$236,"FOLHA DE PESSOAL",IF(X676='Tabelas auxiliares'!$A$237,"CUSTEIO",IF(X676='Tabelas auxiliares'!$A$236,"INVESTIMENTO","ERRO - VERIFICAR"))))</f>
        <v/>
      </c>
      <c r="Z676" s="64" t="str">
        <f t="shared" si="21"/>
        <v/>
      </c>
      <c r="AA676" s="44"/>
      <c r="AB676" s="44"/>
      <c r="AC676" s="44"/>
    </row>
    <row r="677" spans="6:29" x14ac:dyDescent="0.25">
      <c r="F677" s="51" t="str">
        <f>IFERROR(VLOOKUP(D677,'Tabelas auxiliares'!$A$3:$B$61,2,FALSE),"")</f>
        <v/>
      </c>
      <c r="G677" s="51" t="str">
        <f>IFERROR(VLOOKUP($B677,'Tabelas auxiliares'!$A$65:$C$102,2,FALSE),"")</f>
        <v/>
      </c>
      <c r="H677" s="51" t="str">
        <f>IFERROR(VLOOKUP($B677,'Tabelas auxiliares'!$A$65:$C$102,3,FALSE),"")</f>
        <v/>
      </c>
      <c r="X677" s="51" t="str">
        <f t="shared" si="20"/>
        <v/>
      </c>
      <c r="Y677" s="51" t="str">
        <f>IF(T677="","",IF(T677&lt;&gt;'Tabelas auxiliares'!$B$236,"FOLHA DE PESSOAL",IF(X677='Tabelas auxiliares'!$A$237,"CUSTEIO",IF(X677='Tabelas auxiliares'!$A$236,"INVESTIMENTO","ERRO - VERIFICAR"))))</f>
        <v/>
      </c>
      <c r="Z677" s="64" t="str">
        <f t="shared" si="21"/>
        <v/>
      </c>
      <c r="AA677" s="44"/>
      <c r="AB677" s="44"/>
      <c r="AC677" s="44"/>
    </row>
    <row r="678" spans="6:29" x14ac:dyDescent="0.25">
      <c r="F678" s="51" t="str">
        <f>IFERROR(VLOOKUP(D678,'Tabelas auxiliares'!$A$3:$B$61,2,FALSE),"")</f>
        <v/>
      </c>
      <c r="G678" s="51" t="str">
        <f>IFERROR(VLOOKUP($B678,'Tabelas auxiliares'!$A$65:$C$102,2,FALSE),"")</f>
        <v/>
      </c>
      <c r="H678" s="51" t="str">
        <f>IFERROR(VLOOKUP($B678,'Tabelas auxiliares'!$A$65:$C$102,3,FALSE),"")</f>
        <v/>
      </c>
      <c r="X678" s="51" t="str">
        <f t="shared" si="20"/>
        <v/>
      </c>
      <c r="Y678" s="51" t="str">
        <f>IF(T678="","",IF(T678&lt;&gt;'Tabelas auxiliares'!$B$236,"FOLHA DE PESSOAL",IF(X678='Tabelas auxiliares'!$A$237,"CUSTEIO",IF(X678='Tabelas auxiliares'!$A$236,"INVESTIMENTO","ERRO - VERIFICAR"))))</f>
        <v/>
      </c>
      <c r="Z678" s="64" t="str">
        <f t="shared" si="21"/>
        <v/>
      </c>
      <c r="AA678" s="44"/>
      <c r="AB678" s="44"/>
      <c r="AC678" s="44"/>
    </row>
    <row r="679" spans="6:29" x14ac:dyDescent="0.25">
      <c r="F679" s="51" t="str">
        <f>IFERROR(VLOOKUP(D679,'Tabelas auxiliares'!$A$3:$B$61,2,FALSE),"")</f>
        <v/>
      </c>
      <c r="G679" s="51" t="str">
        <f>IFERROR(VLOOKUP($B679,'Tabelas auxiliares'!$A$65:$C$102,2,FALSE),"")</f>
        <v/>
      </c>
      <c r="H679" s="51" t="str">
        <f>IFERROR(VLOOKUP($B679,'Tabelas auxiliares'!$A$65:$C$102,3,FALSE),"")</f>
        <v/>
      </c>
      <c r="X679" s="51" t="str">
        <f t="shared" si="20"/>
        <v/>
      </c>
      <c r="Y679" s="51" t="str">
        <f>IF(T679="","",IF(T679&lt;&gt;'Tabelas auxiliares'!$B$236,"FOLHA DE PESSOAL",IF(X679='Tabelas auxiliares'!$A$237,"CUSTEIO",IF(X679='Tabelas auxiliares'!$A$236,"INVESTIMENTO","ERRO - VERIFICAR"))))</f>
        <v/>
      </c>
      <c r="Z679" s="64" t="str">
        <f t="shared" si="21"/>
        <v/>
      </c>
      <c r="AA679" s="44"/>
      <c r="AB679" s="44"/>
      <c r="AC679" s="44"/>
    </row>
    <row r="680" spans="6:29" x14ac:dyDescent="0.25">
      <c r="F680" s="51" t="str">
        <f>IFERROR(VLOOKUP(D680,'Tabelas auxiliares'!$A$3:$B$61,2,FALSE),"")</f>
        <v/>
      </c>
      <c r="G680" s="51" t="str">
        <f>IFERROR(VLOOKUP($B680,'Tabelas auxiliares'!$A$65:$C$102,2,FALSE),"")</f>
        <v/>
      </c>
      <c r="H680" s="51" t="str">
        <f>IFERROR(VLOOKUP($B680,'Tabelas auxiliares'!$A$65:$C$102,3,FALSE),"")</f>
        <v/>
      </c>
      <c r="X680" s="51" t="str">
        <f t="shared" si="20"/>
        <v/>
      </c>
      <c r="Y680" s="51" t="str">
        <f>IF(T680="","",IF(T680&lt;&gt;'Tabelas auxiliares'!$B$236,"FOLHA DE PESSOAL",IF(X680='Tabelas auxiliares'!$A$237,"CUSTEIO",IF(X680='Tabelas auxiliares'!$A$236,"INVESTIMENTO","ERRO - VERIFICAR"))))</f>
        <v/>
      </c>
      <c r="Z680" s="64" t="str">
        <f t="shared" si="21"/>
        <v/>
      </c>
      <c r="AA680" s="44"/>
      <c r="AB680" s="44"/>
      <c r="AC680" s="44"/>
    </row>
    <row r="681" spans="6:29" x14ac:dyDescent="0.25">
      <c r="F681" s="51" t="str">
        <f>IFERROR(VLOOKUP(D681,'Tabelas auxiliares'!$A$3:$B$61,2,FALSE),"")</f>
        <v/>
      </c>
      <c r="G681" s="51" t="str">
        <f>IFERROR(VLOOKUP($B681,'Tabelas auxiliares'!$A$65:$C$102,2,FALSE),"")</f>
        <v/>
      </c>
      <c r="H681" s="51" t="str">
        <f>IFERROR(VLOOKUP($B681,'Tabelas auxiliares'!$A$65:$C$102,3,FALSE),"")</f>
        <v/>
      </c>
      <c r="X681" s="51" t="str">
        <f t="shared" si="20"/>
        <v/>
      </c>
      <c r="Y681" s="51" t="str">
        <f>IF(T681="","",IF(T681&lt;&gt;'Tabelas auxiliares'!$B$236,"FOLHA DE PESSOAL",IF(X681='Tabelas auxiliares'!$A$237,"CUSTEIO",IF(X681='Tabelas auxiliares'!$A$236,"INVESTIMENTO","ERRO - VERIFICAR"))))</f>
        <v/>
      </c>
      <c r="Z681" s="64" t="str">
        <f t="shared" si="21"/>
        <v/>
      </c>
      <c r="AA681" s="44"/>
      <c r="AB681" s="44"/>
      <c r="AC681" s="44"/>
    </row>
    <row r="682" spans="6:29" x14ac:dyDescent="0.25">
      <c r="F682" s="51" t="str">
        <f>IFERROR(VLOOKUP(D682,'Tabelas auxiliares'!$A$3:$B$61,2,FALSE),"")</f>
        <v/>
      </c>
      <c r="G682" s="51" t="str">
        <f>IFERROR(VLOOKUP($B682,'Tabelas auxiliares'!$A$65:$C$102,2,FALSE),"")</f>
        <v/>
      </c>
      <c r="H682" s="51" t="str">
        <f>IFERROR(VLOOKUP($B682,'Tabelas auxiliares'!$A$65:$C$102,3,FALSE),"")</f>
        <v/>
      </c>
      <c r="X682" s="51" t="str">
        <f t="shared" si="20"/>
        <v/>
      </c>
      <c r="Y682" s="51" t="str">
        <f>IF(T682="","",IF(T682&lt;&gt;'Tabelas auxiliares'!$B$236,"FOLHA DE PESSOAL",IF(X682='Tabelas auxiliares'!$A$237,"CUSTEIO",IF(X682='Tabelas auxiliares'!$A$236,"INVESTIMENTO","ERRO - VERIFICAR"))))</f>
        <v/>
      </c>
      <c r="Z682" s="64" t="str">
        <f t="shared" si="21"/>
        <v/>
      </c>
      <c r="AA682" s="44"/>
      <c r="AB682" s="44"/>
      <c r="AC682" s="44"/>
    </row>
    <row r="683" spans="6:29" x14ac:dyDescent="0.25">
      <c r="F683" s="51" t="str">
        <f>IFERROR(VLOOKUP(D683,'Tabelas auxiliares'!$A$3:$B$61,2,FALSE),"")</f>
        <v/>
      </c>
      <c r="G683" s="51" t="str">
        <f>IFERROR(VLOOKUP($B683,'Tabelas auxiliares'!$A$65:$C$102,2,FALSE),"")</f>
        <v/>
      </c>
      <c r="H683" s="51" t="str">
        <f>IFERROR(VLOOKUP($B683,'Tabelas auxiliares'!$A$65:$C$102,3,FALSE),"")</f>
        <v/>
      </c>
      <c r="X683" s="51" t="str">
        <f t="shared" si="20"/>
        <v/>
      </c>
      <c r="Y683" s="51" t="str">
        <f>IF(T683="","",IF(T683&lt;&gt;'Tabelas auxiliares'!$B$236,"FOLHA DE PESSOAL",IF(X683='Tabelas auxiliares'!$A$237,"CUSTEIO",IF(X683='Tabelas auxiliares'!$A$236,"INVESTIMENTO","ERRO - VERIFICAR"))))</f>
        <v/>
      </c>
      <c r="Z683" s="64" t="str">
        <f t="shared" si="21"/>
        <v/>
      </c>
      <c r="AA683" s="44"/>
      <c r="AB683" s="44"/>
      <c r="AC683" s="44"/>
    </row>
    <row r="684" spans="6:29" x14ac:dyDescent="0.25">
      <c r="F684" s="51" t="str">
        <f>IFERROR(VLOOKUP(D684,'Tabelas auxiliares'!$A$3:$B$61,2,FALSE),"")</f>
        <v/>
      </c>
      <c r="G684" s="51" t="str">
        <f>IFERROR(VLOOKUP($B684,'Tabelas auxiliares'!$A$65:$C$102,2,FALSE),"")</f>
        <v/>
      </c>
      <c r="H684" s="51" t="str">
        <f>IFERROR(VLOOKUP($B684,'Tabelas auxiliares'!$A$65:$C$102,3,FALSE),"")</f>
        <v/>
      </c>
      <c r="X684" s="51" t="str">
        <f t="shared" si="20"/>
        <v/>
      </c>
      <c r="Y684" s="51" t="str">
        <f>IF(T684="","",IF(T684&lt;&gt;'Tabelas auxiliares'!$B$236,"FOLHA DE PESSOAL",IF(X684='Tabelas auxiliares'!$A$237,"CUSTEIO",IF(X684='Tabelas auxiliares'!$A$236,"INVESTIMENTO","ERRO - VERIFICAR"))))</f>
        <v/>
      </c>
      <c r="Z684" s="64" t="str">
        <f t="shared" si="21"/>
        <v/>
      </c>
      <c r="AA684" s="44"/>
      <c r="AB684" s="44"/>
      <c r="AC684" s="44"/>
    </row>
    <row r="685" spans="6:29" x14ac:dyDescent="0.25">
      <c r="F685" s="51" t="str">
        <f>IFERROR(VLOOKUP(D685,'Tabelas auxiliares'!$A$3:$B$61,2,FALSE),"")</f>
        <v/>
      </c>
      <c r="G685" s="51" t="str">
        <f>IFERROR(VLOOKUP($B685,'Tabelas auxiliares'!$A$65:$C$102,2,FALSE),"")</f>
        <v/>
      </c>
      <c r="H685" s="51" t="str">
        <f>IFERROR(VLOOKUP($B685,'Tabelas auxiliares'!$A$65:$C$102,3,FALSE),"")</f>
        <v/>
      </c>
      <c r="X685" s="51" t="str">
        <f t="shared" si="20"/>
        <v/>
      </c>
      <c r="Y685" s="51" t="str">
        <f>IF(T685="","",IF(T685&lt;&gt;'Tabelas auxiliares'!$B$236,"FOLHA DE PESSOAL",IF(X685='Tabelas auxiliares'!$A$237,"CUSTEIO",IF(X685='Tabelas auxiliares'!$A$236,"INVESTIMENTO","ERRO - VERIFICAR"))))</f>
        <v/>
      </c>
      <c r="Z685" s="64" t="str">
        <f t="shared" si="21"/>
        <v/>
      </c>
      <c r="AA685" s="44"/>
      <c r="AB685" s="44"/>
      <c r="AC685" s="44"/>
    </row>
    <row r="686" spans="6:29" x14ac:dyDescent="0.25">
      <c r="F686" s="51" t="str">
        <f>IFERROR(VLOOKUP(D686,'Tabelas auxiliares'!$A$3:$B$61,2,FALSE),"")</f>
        <v/>
      </c>
      <c r="G686" s="51" t="str">
        <f>IFERROR(VLOOKUP($B686,'Tabelas auxiliares'!$A$65:$C$102,2,FALSE),"")</f>
        <v/>
      </c>
      <c r="H686" s="51" t="str">
        <f>IFERROR(VLOOKUP($B686,'Tabelas auxiliares'!$A$65:$C$102,3,FALSE),"")</f>
        <v/>
      </c>
      <c r="X686" s="51" t="str">
        <f t="shared" si="20"/>
        <v/>
      </c>
      <c r="Y686" s="51" t="str">
        <f>IF(T686="","",IF(T686&lt;&gt;'Tabelas auxiliares'!$B$236,"FOLHA DE PESSOAL",IF(X686='Tabelas auxiliares'!$A$237,"CUSTEIO",IF(X686='Tabelas auxiliares'!$A$236,"INVESTIMENTO","ERRO - VERIFICAR"))))</f>
        <v/>
      </c>
      <c r="Z686" s="64" t="str">
        <f t="shared" si="21"/>
        <v/>
      </c>
      <c r="AA686" s="44"/>
      <c r="AB686" s="44"/>
      <c r="AC686" s="44"/>
    </row>
    <row r="687" spans="6:29" x14ac:dyDescent="0.25">
      <c r="F687" s="51" t="str">
        <f>IFERROR(VLOOKUP(D687,'Tabelas auxiliares'!$A$3:$B$61,2,FALSE),"")</f>
        <v/>
      </c>
      <c r="G687" s="51" t="str">
        <f>IFERROR(VLOOKUP($B687,'Tabelas auxiliares'!$A$65:$C$102,2,FALSE),"")</f>
        <v/>
      </c>
      <c r="H687" s="51" t="str">
        <f>IFERROR(VLOOKUP($B687,'Tabelas auxiliares'!$A$65:$C$102,3,FALSE),"")</f>
        <v/>
      </c>
      <c r="X687" s="51" t="str">
        <f t="shared" si="20"/>
        <v/>
      </c>
      <c r="Y687" s="51" t="str">
        <f>IF(T687="","",IF(T687&lt;&gt;'Tabelas auxiliares'!$B$236,"FOLHA DE PESSOAL",IF(X687='Tabelas auxiliares'!$A$237,"CUSTEIO",IF(X687='Tabelas auxiliares'!$A$236,"INVESTIMENTO","ERRO - VERIFICAR"))))</f>
        <v/>
      </c>
      <c r="Z687" s="64" t="str">
        <f t="shared" si="21"/>
        <v/>
      </c>
      <c r="AA687" s="44"/>
      <c r="AB687" s="44"/>
      <c r="AC687" s="44"/>
    </row>
    <row r="688" spans="6:29" x14ac:dyDescent="0.25">
      <c r="F688" s="51" t="str">
        <f>IFERROR(VLOOKUP(D688,'Tabelas auxiliares'!$A$3:$B$61,2,FALSE),"")</f>
        <v/>
      </c>
      <c r="G688" s="51" t="str">
        <f>IFERROR(VLOOKUP($B688,'Tabelas auxiliares'!$A$65:$C$102,2,FALSE),"")</f>
        <v/>
      </c>
      <c r="H688" s="51" t="str">
        <f>IFERROR(VLOOKUP($B688,'Tabelas auxiliares'!$A$65:$C$102,3,FALSE),"")</f>
        <v/>
      </c>
      <c r="X688" s="51" t="str">
        <f t="shared" si="20"/>
        <v/>
      </c>
      <c r="Y688" s="51" t="str">
        <f>IF(T688="","",IF(T688&lt;&gt;'Tabelas auxiliares'!$B$236,"FOLHA DE PESSOAL",IF(X688='Tabelas auxiliares'!$A$237,"CUSTEIO",IF(X688='Tabelas auxiliares'!$A$236,"INVESTIMENTO","ERRO - VERIFICAR"))))</f>
        <v/>
      </c>
      <c r="Z688" s="64" t="str">
        <f t="shared" si="21"/>
        <v/>
      </c>
      <c r="AA688" s="44"/>
      <c r="AB688" s="44"/>
      <c r="AC688" s="44"/>
    </row>
    <row r="689" spans="6:29" x14ac:dyDescent="0.25">
      <c r="F689" s="51" t="str">
        <f>IFERROR(VLOOKUP(D689,'Tabelas auxiliares'!$A$3:$B$61,2,FALSE),"")</f>
        <v/>
      </c>
      <c r="G689" s="51" t="str">
        <f>IFERROR(VLOOKUP($B689,'Tabelas auxiliares'!$A$65:$C$102,2,FALSE),"")</f>
        <v/>
      </c>
      <c r="H689" s="51" t="str">
        <f>IFERROR(VLOOKUP($B689,'Tabelas auxiliares'!$A$65:$C$102,3,FALSE),"")</f>
        <v/>
      </c>
      <c r="X689" s="51" t="str">
        <f t="shared" si="20"/>
        <v/>
      </c>
      <c r="Y689" s="51" t="str">
        <f>IF(T689="","",IF(T689&lt;&gt;'Tabelas auxiliares'!$B$236,"FOLHA DE PESSOAL",IF(X689='Tabelas auxiliares'!$A$237,"CUSTEIO",IF(X689='Tabelas auxiliares'!$A$236,"INVESTIMENTO","ERRO - VERIFICAR"))))</f>
        <v/>
      </c>
      <c r="Z689" s="64" t="str">
        <f t="shared" si="21"/>
        <v/>
      </c>
      <c r="AA689" s="44"/>
      <c r="AB689" s="44"/>
      <c r="AC689" s="44"/>
    </row>
    <row r="690" spans="6:29" x14ac:dyDescent="0.25">
      <c r="F690" s="51" t="str">
        <f>IFERROR(VLOOKUP(D690,'Tabelas auxiliares'!$A$3:$B$61,2,FALSE),"")</f>
        <v/>
      </c>
      <c r="G690" s="51" t="str">
        <f>IFERROR(VLOOKUP($B690,'Tabelas auxiliares'!$A$65:$C$102,2,FALSE),"")</f>
        <v/>
      </c>
      <c r="H690" s="51" t="str">
        <f>IFERROR(VLOOKUP($B690,'Tabelas auxiliares'!$A$65:$C$102,3,FALSE),"")</f>
        <v/>
      </c>
      <c r="X690" s="51" t="str">
        <f t="shared" si="20"/>
        <v/>
      </c>
      <c r="Y690" s="51" t="str">
        <f>IF(T690="","",IF(T690&lt;&gt;'Tabelas auxiliares'!$B$236,"FOLHA DE PESSOAL",IF(X690='Tabelas auxiliares'!$A$237,"CUSTEIO",IF(X690='Tabelas auxiliares'!$A$236,"INVESTIMENTO","ERRO - VERIFICAR"))))</f>
        <v/>
      </c>
      <c r="Z690" s="64" t="str">
        <f t="shared" si="21"/>
        <v/>
      </c>
      <c r="AA690" s="44"/>
      <c r="AB690" s="44"/>
      <c r="AC690" s="44"/>
    </row>
    <row r="691" spans="6:29" x14ac:dyDescent="0.25">
      <c r="F691" s="51" t="str">
        <f>IFERROR(VLOOKUP(D691,'Tabelas auxiliares'!$A$3:$B$61,2,FALSE),"")</f>
        <v/>
      </c>
      <c r="G691" s="51" t="str">
        <f>IFERROR(VLOOKUP($B691,'Tabelas auxiliares'!$A$65:$C$102,2,FALSE),"")</f>
        <v/>
      </c>
      <c r="H691" s="51" t="str">
        <f>IFERROR(VLOOKUP($B691,'Tabelas auxiliares'!$A$65:$C$102,3,FALSE),"")</f>
        <v/>
      </c>
      <c r="X691" s="51" t="str">
        <f t="shared" si="20"/>
        <v/>
      </c>
      <c r="Y691" s="51" t="str">
        <f>IF(T691="","",IF(T691&lt;&gt;'Tabelas auxiliares'!$B$236,"FOLHA DE PESSOAL",IF(X691='Tabelas auxiliares'!$A$237,"CUSTEIO",IF(X691='Tabelas auxiliares'!$A$236,"INVESTIMENTO","ERRO - VERIFICAR"))))</f>
        <v/>
      </c>
      <c r="Z691" s="64" t="str">
        <f t="shared" si="21"/>
        <v/>
      </c>
      <c r="AA691" s="44"/>
      <c r="AB691" s="44"/>
      <c r="AC691" s="44"/>
    </row>
    <row r="692" spans="6:29" x14ac:dyDescent="0.25">
      <c r="F692" s="51" t="str">
        <f>IFERROR(VLOOKUP(D692,'Tabelas auxiliares'!$A$3:$B$61,2,FALSE),"")</f>
        <v/>
      </c>
      <c r="G692" s="51" t="str">
        <f>IFERROR(VLOOKUP($B692,'Tabelas auxiliares'!$A$65:$C$102,2,FALSE),"")</f>
        <v/>
      </c>
      <c r="H692" s="51" t="str">
        <f>IFERROR(VLOOKUP($B692,'Tabelas auxiliares'!$A$65:$C$102,3,FALSE),"")</f>
        <v/>
      </c>
      <c r="X692" s="51" t="str">
        <f t="shared" si="20"/>
        <v/>
      </c>
      <c r="Y692" s="51" t="str">
        <f>IF(T692="","",IF(T692&lt;&gt;'Tabelas auxiliares'!$B$236,"FOLHA DE PESSOAL",IF(X692='Tabelas auxiliares'!$A$237,"CUSTEIO",IF(X692='Tabelas auxiliares'!$A$236,"INVESTIMENTO","ERRO - VERIFICAR"))))</f>
        <v/>
      </c>
      <c r="Z692" s="64" t="str">
        <f t="shared" si="21"/>
        <v/>
      </c>
      <c r="AA692" s="44"/>
      <c r="AB692" s="44"/>
      <c r="AC692" s="44"/>
    </row>
    <row r="693" spans="6:29" x14ac:dyDescent="0.25">
      <c r="F693" s="51" t="str">
        <f>IFERROR(VLOOKUP(D693,'Tabelas auxiliares'!$A$3:$B$61,2,FALSE),"")</f>
        <v/>
      </c>
      <c r="G693" s="51" t="str">
        <f>IFERROR(VLOOKUP($B693,'Tabelas auxiliares'!$A$65:$C$102,2,FALSE),"")</f>
        <v/>
      </c>
      <c r="H693" s="51" t="str">
        <f>IFERROR(VLOOKUP($B693,'Tabelas auxiliares'!$A$65:$C$102,3,FALSE),"")</f>
        <v/>
      </c>
      <c r="X693" s="51" t="str">
        <f t="shared" si="20"/>
        <v/>
      </c>
      <c r="Y693" s="51" t="str">
        <f>IF(T693="","",IF(T693&lt;&gt;'Tabelas auxiliares'!$B$236,"FOLHA DE PESSOAL",IF(X693='Tabelas auxiliares'!$A$237,"CUSTEIO",IF(X693='Tabelas auxiliares'!$A$236,"INVESTIMENTO","ERRO - VERIFICAR"))))</f>
        <v/>
      </c>
      <c r="Z693" s="64" t="str">
        <f t="shared" si="21"/>
        <v/>
      </c>
      <c r="AA693" s="44"/>
      <c r="AB693" s="44"/>
      <c r="AC693" s="44"/>
    </row>
    <row r="694" spans="6:29" x14ac:dyDescent="0.25">
      <c r="F694" s="51" t="str">
        <f>IFERROR(VLOOKUP(D694,'Tabelas auxiliares'!$A$3:$B$61,2,FALSE),"")</f>
        <v/>
      </c>
      <c r="G694" s="51" t="str">
        <f>IFERROR(VLOOKUP($B694,'Tabelas auxiliares'!$A$65:$C$102,2,FALSE),"")</f>
        <v/>
      </c>
      <c r="H694" s="51" t="str">
        <f>IFERROR(VLOOKUP($B694,'Tabelas auxiliares'!$A$65:$C$102,3,FALSE),"")</f>
        <v/>
      </c>
      <c r="X694" s="51" t="str">
        <f t="shared" si="20"/>
        <v/>
      </c>
      <c r="Y694" s="51" t="str">
        <f>IF(T694="","",IF(T694&lt;&gt;'Tabelas auxiliares'!$B$236,"FOLHA DE PESSOAL",IF(X694='Tabelas auxiliares'!$A$237,"CUSTEIO",IF(X694='Tabelas auxiliares'!$A$236,"INVESTIMENTO","ERRO - VERIFICAR"))))</f>
        <v/>
      </c>
      <c r="Z694" s="64" t="str">
        <f t="shared" si="21"/>
        <v/>
      </c>
      <c r="AA694" s="44"/>
      <c r="AB694" s="44"/>
      <c r="AC694" s="44"/>
    </row>
    <row r="695" spans="6:29" x14ac:dyDescent="0.25">
      <c r="F695" s="51" t="str">
        <f>IFERROR(VLOOKUP(D695,'Tabelas auxiliares'!$A$3:$B$61,2,FALSE),"")</f>
        <v/>
      </c>
      <c r="G695" s="51" t="str">
        <f>IFERROR(VLOOKUP($B695,'Tabelas auxiliares'!$A$65:$C$102,2,FALSE),"")</f>
        <v/>
      </c>
      <c r="H695" s="51" t="str">
        <f>IFERROR(VLOOKUP($B695,'Tabelas auxiliares'!$A$65:$C$102,3,FALSE),"")</f>
        <v/>
      </c>
      <c r="X695" s="51" t="str">
        <f t="shared" si="20"/>
        <v/>
      </c>
      <c r="Y695" s="51" t="str">
        <f>IF(T695="","",IF(T695&lt;&gt;'Tabelas auxiliares'!$B$236,"FOLHA DE PESSOAL",IF(X695='Tabelas auxiliares'!$A$237,"CUSTEIO",IF(X695='Tabelas auxiliares'!$A$236,"INVESTIMENTO","ERRO - VERIFICAR"))))</f>
        <v/>
      </c>
      <c r="Z695" s="64" t="str">
        <f t="shared" si="21"/>
        <v/>
      </c>
      <c r="AA695" s="44"/>
      <c r="AB695" s="44"/>
      <c r="AC695" s="44"/>
    </row>
    <row r="696" spans="6:29" x14ac:dyDescent="0.25">
      <c r="F696" s="51" t="str">
        <f>IFERROR(VLOOKUP(D696,'Tabelas auxiliares'!$A$3:$B$61,2,FALSE),"")</f>
        <v/>
      </c>
      <c r="G696" s="51" t="str">
        <f>IFERROR(VLOOKUP($B696,'Tabelas auxiliares'!$A$65:$C$102,2,FALSE),"")</f>
        <v/>
      </c>
      <c r="H696" s="51" t="str">
        <f>IFERROR(VLOOKUP($B696,'Tabelas auxiliares'!$A$65:$C$102,3,FALSE),"")</f>
        <v/>
      </c>
      <c r="X696" s="51" t="str">
        <f t="shared" si="20"/>
        <v/>
      </c>
      <c r="Y696" s="51" t="str">
        <f>IF(T696="","",IF(T696&lt;&gt;'Tabelas auxiliares'!$B$236,"FOLHA DE PESSOAL",IF(X696='Tabelas auxiliares'!$A$237,"CUSTEIO",IF(X696='Tabelas auxiliares'!$A$236,"INVESTIMENTO","ERRO - VERIFICAR"))))</f>
        <v/>
      </c>
      <c r="Z696" s="64" t="str">
        <f t="shared" si="21"/>
        <v/>
      </c>
      <c r="AA696" s="44"/>
      <c r="AB696" s="44"/>
      <c r="AC696" s="44"/>
    </row>
    <row r="697" spans="6:29" x14ac:dyDescent="0.25">
      <c r="F697" s="51" t="str">
        <f>IFERROR(VLOOKUP(D697,'Tabelas auxiliares'!$A$3:$B$61,2,FALSE),"")</f>
        <v/>
      </c>
      <c r="G697" s="51" t="str">
        <f>IFERROR(VLOOKUP($B697,'Tabelas auxiliares'!$A$65:$C$102,2,FALSE),"")</f>
        <v/>
      </c>
      <c r="H697" s="51" t="str">
        <f>IFERROR(VLOOKUP($B697,'Tabelas auxiliares'!$A$65:$C$102,3,FALSE),"")</f>
        <v/>
      </c>
      <c r="X697" s="51" t="str">
        <f t="shared" si="20"/>
        <v/>
      </c>
      <c r="Y697" s="51" t="str">
        <f>IF(T697="","",IF(T697&lt;&gt;'Tabelas auxiliares'!$B$236,"FOLHA DE PESSOAL",IF(X697='Tabelas auxiliares'!$A$237,"CUSTEIO",IF(X697='Tabelas auxiliares'!$A$236,"INVESTIMENTO","ERRO - VERIFICAR"))))</f>
        <v/>
      </c>
      <c r="Z697" s="64" t="str">
        <f t="shared" si="21"/>
        <v/>
      </c>
      <c r="AA697" s="44"/>
      <c r="AB697" s="44"/>
      <c r="AC697" s="44"/>
    </row>
    <row r="698" spans="6:29" x14ac:dyDescent="0.25">
      <c r="F698" s="51" t="str">
        <f>IFERROR(VLOOKUP(D698,'Tabelas auxiliares'!$A$3:$B$61,2,FALSE),"")</f>
        <v/>
      </c>
      <c r="G698" s="51" t="str">
        <f>IFERROR(VLOOKUP($B698,'Tabelas auxiliares'!$A$65:$C$102,2,FALSE),"")</f>
        <v/>
      </c>
      <c r="H698" s="51" t="str">
        <f>IFERROR(VLOOKUP($B698,'Tabelas auxiliares'!$A$65:$C$102,3,FALSE),"")</f>
        <v/>
      </c>
      <c r="X698" s="51" t="str">
        <f t="shared" si="20"/>
        <v/>
      </c>
      <c r="Y698" s="51" t="str">
        <f>IF(T698="","",IF(T698&lt;&gt;'Tabelas auxiliares'!$B$236,"FOLHA DE PESSOAL",IF(X698='Tabelas auxiliares'!$A$237,"CUSTEIO",IF(X698='Tabelas auxiliares'!$A$236,"INVESTIMENTO","ERRO - VERIFICAR"))))</f>
        <v/>
      </c>
      <c r="Z698" s="64" t="str">
        <f t="shared" si="21"/>
        <v/>
      </c>
      <c r="AA698" s="44"/>
      <c r="AB698" s="44"/>
      <c r="AC698" s="44"/>
    </row>
    <row r="699" spans="6:29" x14ac:dyDescent="0.25">
      <c r="F699" s="51" t="str">
        <f>IFERROR(VLOOKUP(D699,'Tabelas auxiliares'!$A$3:$B$61,2,FALSE),"")</f>
        <v/>
      </c>
      <c r="G699" s="51" t="str">
        <f>IFERROR(VLOOKUP($B699,'Tabelas auxiliares'!$A$65:$C$102,2,FALSE),"")</f>
        <v/>
      </c>
      <c r="H699" s="51" t="str">
        <f>IFERROR(VLOOKUP($B699,'Tabelas auxiliares'!$A$65:$C$102,3,FALSE),"")</f>
        <v/>
      </c>
      <c r="X699" s="51" t="str">
        <f t="shared" si="20"/>
        <v/>
      </c>
      <c r="Y699" s="51" t="str">
        <f>IF(T699="","",IF(T699&lt;&gt;'Tabelas auxiliares'!$B$236,"FOLHA DE PESSOAL",IF(X699='Tabelas auxiliares'!$A$237,"CUSTEIO",IF(X699='Tabelas auxiliares'!$A$236,"INVESTIMENTO","ERRO - VERIFICAR"))))</f>
        <v/>
      </c>
      <c r="Z699" s="64" t="str">
        <f t="shared" si="21"/>
        <v/>
      </c>
      <c r="AA699" s="44"/>
      <c r="AB699" s="44"/>
      <c r="AC699" s="44"/>
    </row>
    <row r="700" spans="6:29" x14ac:dyDescent="0.25">
      <c r="F700" s="51" t="str">
        <f>IFERROR(VLOOKUP(D700,'Tabelas auxiliares'!$A$3:$B$61,2,FALSE),"")</f>
        <v/>
      </c>
      <c r="G700" s="51" t="str">
        <f>IFERROR(VLOOKUP($B700,'Tabelas auxiliares'!$A$65:$C$102,2,FALSE),"")</f>
        <v/>
      </c>
      <c r="H700" s="51" t="str">
        <f>IFERROR(VLOOKUP($B700,'Tabelas auxiliares'!$A$65:$C$102,3,FALSE),"")</f>
        <v/>
      </c>
      <c r="X700" s="51" t="str">
        <f t="shared" si="20"/>
        <v/>
      </c>
      <c r="Y700" s="51" t="str">
        <f>IF(T700="","",IF(T700&lt;&gt;'Tabelas auxiliares'!$B$236,"FOLHA DE PESSOAL",IF(X700='Tabelas auxiliares'!$A$237,"CUSTEIO",IF(X700='Tabelas auxiliares'!$A$236,"INVESTIMENTO","ERRO - VERIFICAR"))))</f>
        <v/>
      </c>
      <c r="Z700" s="64" t="str">
        <f t="shared" si="21"/>
        <v/>
      </c>
      <c r="AA700" s="44"/>
      <c r="AB700" s="44"/>
      <c r="AC700" s="44"/>
    </row>
    <row r="701" spans="6:29" x14ac:dyDescent="0.25">
      <c r="F701" s="51" t="str">
        <f>IFERROR(VLOOKUP(D701,'Tabelas auxiliares'!$A$3:$B$61,2,FALSE),"")</f>
        <v/>
      </c>
      <c r="G701" s="51" t="str">
        <f>IFERROR(VLOOKUP($B701,'Tabelas auxiliares'!$A$65:$C$102,2,FALSE),"")</f>
        <v/>
      </c>
      <c r="H701" s="51" t="str">
        <f>IFERROR(VLOOKUP($B701,'Tabelas auxiliares'!$A$65:$C$102,3,FALSE),"")</f>
        <v/>
      </c>
      <c r="X701" s="51" t="str">
        <f t="shared" si="20"/>
        <v/>
      </c>
      <c r="Y701" s="51" t="str">
        <f>IF(T701="","",IF(T701&lt;&gt;'Tabelas auxiliares'!$B$236,"FOLHA DE PESSOAL",IF(X701='Tabelas auxiliares'!$A$237,"CUSTEIO",IF(X701='Tabelas auxiliares'!$A$236,"INVESTIMENTO","ERRO - VERIFICAR"))))</f>
        <v/>
      </c>
      <c r="Z701" s="64" t="str">
        <f t="shared" si="21"/>
        <v/>
      </c>
      <c r="AA701" s="44"/>
      <c r="AB701" s="44"/>
      <c r="AC701" s="44"/>
    </row>
    <row r="702" spans="6:29" x14ac:dyDescent="0.25">
      <c r="F702" s="51" t="str">
        <f>IFERROR(VLOOKUP(D702,'Tabelas auxiliares'!$A$3:$B$61,2,FALSE),"")</f>
        <v/>
      </c>
      <c r="G702" s="51" t="str">
        <f>IFERROR(VLOOKUP($B702,'Tabelas auxiliares'!$A$65:$C$102,2,FALSE),"")</f>
        <v/>
      </c>
      <c r="H702" s="51" t="str">
        <f>IFERROR(VLOOKUP($B702,'Tabelas auxiliares'!$A$65:$C$102,3,FALSE),"")</f>
        <v/>
      </c>
      <c r="X702" s="51" t="str">
        <f t="shared" si="20"/>
        <v/>
      </c>
      <c r="Y702" s="51" t="str">
        <f>IF(T702="","",IF(T702&lt;&gt;'Tabelas auxiliares'!$B$236,"FOLHA DE PESSOAL",IF(X702='Tabelas auxiliares'!$A$237,"CUSTEIO",IF(X702='Tabelas auxiliares'!$A$236,"INVESTIMENTO","ERRO - VERIFICAR"))))</f>
        <v/>
      </c>
      <c r="Z702" s="64" t="str">
        <f t="shared" si="21"/>
        <v/>
      </c>
      <c r="AA702" s="44"/>
      <c r="AB702" s="44"/>
      <c r="AC702" s="44"/>
    </row>
    <row r="703" spans="6:29" x14ac:dyDescent="0.25">
      <c r="F703" s="51" t="str">
        <f>IFERROR(VLOOKUP(D703,'Tabelas auxiliares'!$A$3:$B$61,2,FALSE),"")</f>
        <v/>
      </c>
      <c r="G703" s="51" t="str">
        <f>IFERROR(VLOOKUP($B703,'Tabelas auxiliares'!$A$65:$C$102,2,FALSE),"")</f>
        <v/>
      </c>
      <c r="H703" s="51" t="str">
        <f>IFERROR(VLOOKUP($B703,'Tabelas auxiliares'!$A$65:$C$102,3,FALSE),"")</f>
        <v/>
      </c>
      <c r="X703" s="51" t="str">
        <f t="shared" si="20"/>
        <v/>
      </c>
      <c r="Y703" s="51" t="str">
        <f>IF(T703="","",IF(T703&lt;&gt;'Tabelas auxiliares'!$B$236,"FOLHA DE PESSOAL",IF(X703='Tabelas auxiliares'!$A$237,"CUSTEIO",IF(X703='Tabelas auxiliares'!$A$236,"INVESTIMENTO","ERRO - VERIFICAR"))))</f>
        <v/>
      </c>
      <c r="Z703" s="64" t="str">
        <f t="shared" si="21"/>
        <v/>
      </c>
      <c r="AA703" s="44"/>
      <c r="AB703" s="44"/>
      <c r="AC703" s="44"/>
    </row>
    <row r="704" spans="6:29" x14ac:dyDescent="0.25">
      <c r="F704" s="51" t="str">
        <f>IFERROR(VLOOKUP(D704,'Tabelas auxiliares'!$A$3:$B$61,2,FALSE),"")</f>
        <v/>
      </c>
      <c r="G704" s="51" t="str">
        <f>IFERROR(VLOOKUP($B704,'Tabelas auxiliares'!$A$65:$C$102,2,FALSE),"")</f>
        <v/>
      </c>
      <c r="H704" s="51" t="str">
        <f>IFERROR(VLOOKUP($B704,'Tabelas auxiliares'!$A$65:$C$102,3,FALSE),"")</f>
        <v/>
      </c>
      <c r="X704" s="51" t="str">
        <f t="shared" si="20"/>
        <v/>
      </c>
      <c r="Y704" s="51" t="str">
        <f>IF(T704="","",IF(T704&lt;&gt;'Tabelas auxiliares'!$B$236,"FOLHA DE PESSOAL",IF(X704='Tabelas auxiliares'!$A$237,"CUSTEIO",IF(X704='Tabelas auxiliares'!$A$236,"INVESTIMENTO","ERRO - VERIFICAR"))))</f>
        <v/>
      </c>
      <c r="Z704" s="64" t="str">
        <f t="shared" si="21"/>
        <v/>
      </c>
      <c r="AA704" s="44"/>
      <c r="AB704" s="44"/>
      <c r="AC704" s="44"/>
    </row>
    <row r="705" spans="6:29" x14ac:dyDescent="0.25">
      <c r="F705" s="51" t="str">
        <f>IFERROR(VLOOKUP(D705,'Tabelas auxiliares'!$A$3:$B$61,2,FALSE),"")</f>
        <v/>
      </c>
      <c r="G705" s="51" t="str">
        <f>IFERROR(VLOOKUP($B705,'Tabelas auxiliares'!$A$65:$C$102,2,FALSE),"")</f>
        <v/>
      </c>
      <c r="H705" s="51" t="str">
        <f>IFERROR(VLOOKUP($B705,'Tabelas auxiliares'!$A$65:$C$102,3,FALSE),"")</f>
        <v/>
      </c>
      <c r="X705" s="51" t="str">
        <f t="shared" si="20"/>
        <v/>
      </c>
      <c r="Y705" s="51" t="str">
        <f>IF(T705="","",IF(T705&lt;&gt;'Tabelas auxiliares'!$B$236,"FOLHA DE PESSOAL",IF(X705='Tabelas auxiliares'!$A$237,"CUSTEIO",IF(X705='Tabelas auxiliares'!$A$236,"INVESTIMENTO","ERRO - VERIFICAR"))))</f>
        <v/>
      </c>
      <c r="Z705" s="64" t="str">
        <f t="shared" si="21"/>
        <v/>
      </c>
      <c r="AA705" s="44"/>
      <c r="AB705" s="44"/>
      <c r="AC705" s="44"/>
    </row>
    <row r="706" spans="6:29" x14ac:dyDescent="0.25">
      <c r="F706" s="51" t="str">
        <f>IFERROR(VLOOKUP(D706,'Tabelas auxiliares'!$A$3:$B$61,2,FALSE),"")</f>
        <v/>
      </c>
      <c r="G706" s="51" t="str">
        <f>IFERROR(VLOOKUP($B706,'Tabelas auxiliares'!$A$65:$C$102,2,FALSE),"")</f>
        <v/>
      </c>
      <c r="H706" s="51" t="str">
        <f>IFERROR(VLOOKUP($B706,'Tabelas auxiliares'!$A$65:$C$102,3,FALSE),"")</f>
        <v/>
      </c>
      <c r="X706" s="51" t="str">
        <f t="shared" si="20"/>
        <v/>
      </c>
      <c r="Y706" s="51" t="str">
        <f>IF(T706="","",IF(T706&lt;&gt;'Tabelas auxiliares'!$B$236,"FOLHA DE PESSOAL",IF(X706='Tabelas auxiliares'!$A$237,"CUSTEIO",IF(X706='Tabelas auxiliares'!$A$236,"INVESTIMENTO","ERRO - VERIFICAR"))))</f>
        <v/>
      </c>
      <c r="Z706" s="64" t="str">
        <f t="shared" si="21"/>
        <v/>
      </c>
      <c r="AA706" s="44"/>
      <c r="AB706" s="44"/>
      <c r="AC706" s="44"/>
    </row>
    <row r="707" spans="6:29" x14ac:dyDescent="0.25">
      <c r="F707" s="51" t="str">
        <f>IFERROR(VLOOKUP(D707,'Tabelas auxiliares'!$A$3:$B$61,2,FALSE),"")</f>
        <v/>
      </c>
      <c r="G707" s="51" t="str">
        <f>IFERROR(VLOOKUP($B707,'Tabelas auxiliares'!$A$65:$C$102,2,FALSE),"")</f>
        <v/>
      </c>
      <c r="H707" s="51" t="str">
        <f>IFERROR(VLOOKUP($B707,'Tabelas auxiliares'!$A$65:$C$102,3,FALSE),"")</f>
        <v/>
      </c>
      <c r="X707" s="51" t="str">
        <f t="shared" si="20"/>
        <v/>
      </c>
      <c r="Y707" s="51" t="str">
        <f>IF(T707="","",IF(T707&lt;&gt;'Tabelas auxiliares'!$B$236,"FOLHA DE PESSOAL",IF(X707='Tabelas auxiliares'!$A$237,"CUSTEIO",IF(X707='Tabelas auxiliares'!$A$236,"INVESTIMENTO","ERRO - VERIFICAR"))))</f>
        <v/>
      </c>
      <c r="Z707" s="64" t="str">
        <f t="shared" si="21"/>
        <v/>
      </c>
      <c r="AA707" s="44"/>
      <c r="AB707" s="44"/>
      <c r="AC707" s="44"/>
    </row>
    <row r="708" spans="6:29" x14ac:dyDescent="0.25">
      <c r="F708" s="51" t="str">
        <f>IFERROR(VLOOKUP(D708,'Tabelas auxiliares'!$A$3:$B$61,2,FALSE),"")</f>
        <v/>
      </c>
      <c r="G708" s="51" t="str">
        <f>IFERROR(VLOOKUP($B708,'Tabelas auxiliares'!$A$65:$C$102,2,FALSE),"")</f>
        <v/>
      </c>
      <c r="H708" s="51" t="str">
        <f>IFERROR(VLOOKUP($B708,'Tabelas auxiliares'!$A$65:$C$102,3,FALSE),"")</f>
        <v/>
      </c>
      <c r="X708" s="51" t="str">
        <f t="shared" ref="X708:X771" si="22">LEFT(V708,1)</f>
        <v/>
      </c>
      <c r="Y708" s="51" t="str">
        <f>IF(T708="","",IF(T708&lt;&gt;'Tabelas auxiliares'!$B$236,"FOLHA DE PESSOAL",IF(X708='Tabelas auxiliares'!$A$237,"CUSTEIO",IF(X708='Tabelas auxiliares'!$A$236,"INVESTIMENTO","ERRO - VERIFICAR"))))</f>
        <v/>
      </c>
      <c r="Z708" s="64" t="str">
        <f t="shared" si="21"/>
        <v/>
      </c>
      <c r="AA708" s="44"/>
      <c r="AB708" s="44"/>
      <c r="AC708" s="44"/>
    </row>
    <row r="709" spans="6:29" x14ac:dyDescent="0.25">
      <c r="F709" s="51" t="str">
        <f>IFERROR(VLOOKUP(D709,'Tabelas auxiliares'!$A$3:$B$61,2,FALSE),"")</f>
        <v/>
      </c>
      <c r="G709" s="51" t="str">
        <f>IFERROR(VLOOKUP($B709,'Tabelas auxiliares'!$A$65:$C$102,2,FALSE),"")</f>
        <v/>
      </c>
      <c r="H709" s="51" t="str">
        <f>IFERROR(VLOOKUP($B709,'Tabelas auxiliares'!$A$65:$C$102,3,FALSE),"")</f>
        <v/>
      </c>
      <c r="X709" s="51" t="str">
        <f t="shared" si="22"/>
        <v/>
      </c>
      <c r="Y709" s="51" t="str">
        <f>IF(T709="","",IF(T709&lt;&gt;'Tabelas auxiliares'!$B$236,"FOLHA DE PESSOAL",IF(X709='Tabelas auxiliares'!$A$237,"CUSTEIO",IF(X709='Tabelas auxiliares'!$A$236,"INVESTIMENTO","ERRO - VERIFICAR"))))</f>
        <v/>
      </c>
      <c r="Z709" s="64" t="str">
        <f t="shared" ref="Z709:Z772" si="23">IF(AA709+AB709+AC709&lt;&gt;0,AA709+AB709+AC709,"")</f>
        <v/>
      </c>
      <c r="AA709" s="44"/>
      <c r="AB709" s="44"/>
      <c r="AC709" s="44"/>
    </row>
    <row r="710" spans="6:29" x14ac:dyDescent="0.25">
      <c r="F710" s="51" t="str">
        <f>IFERROR(VLOOKUP(D710,'Tabelas auxiliares'!$A$3:$B$61,2,FALSE),"")</f>
        <v/>
      </c>
      <c r="G710" s="51" t="str">
        <f>IFERROR(VLOOKUP($B710,'Tabelas auxiliares'!$A$65:$C$102,2,FALSE),"")</f>
        <v/>
      </c>
      <c r="H710" s="51" t="str">
        <f>IFERROR(VLOOKUP($B710,'Tabelas auxiliares'!$A$65:$C$102,3,FALSE),"")</f>
        <v/>
      </c>
      <c r="X710" s="51" t="str">
        <f t="shared" si="22"/>
        <v/>
      </c>
      <c r="Y710" s="51" t="str">
        <f>IF(T710="","",IF(T710&lt;&gt;'Tabelas auxiliares'!$B$236,"FOLHA DE PESSOAL",IF(X710='Tabelas auxiliares'!$A$237,"CUSTEIO",IF(X710='Tabelas auxiliares'!$A$236,"INVESTIMENTO","ERRO - VERIFICAR"))))</f>
        <v/>
      </c>
      <c r="Z710" s="64" t="str">
        <f t="shared" si="23"/>
        <v/>
      </c>
      <c r="AA710" s="44"/>
      <c r="AB710" s="44"/>
      <c r="AC710" s="44"/>
    </row>
    <row r="711" spans="6:29" x14ac:dyDescent="0.25">
      <c r="F711" s="51" t="str">
        <f>IFERROR(VLOOKUP(D711,'Tabelas auxiliares'!$A$3:$B$61,2,FALSE),"")</f>
        <v/>
      </c>
      <c r="G711" s="51" t="str">
        <f>IFERROR(VLOOKUP($B711,'Tabelas auxiliares'!$A$65:$C$102,2,FALSE),"")</f>
        <v/>
      </c>
      <c r="H711" s="51" t="str">
        <f>IFERROR(VLOOKUP($B711,'Tabelas auxiliares'!$A$65:$C$102,3,FALSE),"")</f>
        <v/>
      </c>
      <c r="X711" s="51" t="str">
        <f t="shared" si="22"/>
        <v/>
      </c>
      <c r="Y711" s="51" t="str">
        <f>IF(T711="","",IF(T711&lt;&gt;'Tabelas auxiliares'!$B$236,"FOLHA DE PESSOAL",IF(X711='Tabelas auxiliares'!$A$237,"CUSTEIO",IF(X711='Tabelas auxiliares'!$A$236,"INVESTIMENTO","ERRO - VERIFICAR"))))</f>
        <v/>
      </c>
      <c r="Z711" s="64" t="str">
        <f t="shared" si="23"/>
        <v/>
      </c>
      <c r="AA711" s="44"/>
      <c r="AB711" s="44"/>
      <c r="AC711" s="44"/>
    </row>
    <row r="712" spans="6:29" x14ac:dyDescent="0.25">
      <c r="F712" s="51" t="str">
        <f>IFERROR(VLOOKUP(D712,'Tabelas auxiliares'!$A$3:$B$61,2,FALSE),"")</f>
        <v/>
      </c>
      <c r="G712" s="51" t="str">
        <f>IFERROR(VLOOKUP($B712,'Tabelas auxiliares'!$A$65:$C$102,2,FALSE),"")</f>
        <v/>
      </c>
      <c r="H712" s="51" t="str">
        <f>IFERROR(VLOOKUP($B712,'Tabelas auxiliares'!$A$65:$C$102,3,FALSE),"")</f>
        <v/>
      </c>
      <c r="X712" s="51" t="str">
        <f t="shared" si="22"/>
        <v/>
      </c>
      <c r="Y712" s="51" t="str">
        <f>IF(T712="","",IF(T712&lt;&gt;'Tabelas auxiliares'!$B$236,"FOLHA DE PESSOAL",IF(X712='Tabelas auxiliares'!$A$237,"CUSTEIO",IF(X712='Tabelas auxiliares'!$A$236,"INVESTIMENTO","ERRO - VERIFICAR"))))</f>
        <v/>
      </c>
      <c r="Z712" s="64" t="str">
        <f t="shared" si="23"/>
        <v/>
      </c>
      <c r="AA712" s="44"/>
      <c r="AB712" s="44"/>
      <c r="AC712" s="44"/>
    </row>
    <row r="713" spans="6:29" x14ac:dyDescent="0.25">
      <c r="F713" s="51" t="str">
        <f>IFERROR(VLOOKUP(D713,'Tabelas auxiliares'!$A$3:$B$61,2,FALSE),"")</f>
        <v/>
      </c>
      <c r="G713" s="51" t="str">
        <f>IFERROR(VLOOKUP($B713,'Tabelas auxiliares'!$A$65:$C$102,2,FALSE),"")</f>
        <v/>
      </c>
      <c r="H713" s="51" t="str">
        <f>IFERROR(VLOOKUP($B713,'Tabelas auxiliares'!$A$65:$C$102,3,FALSE),"")</f>
        <v/>
      </c>
      <c r="X713" s="51" t="str">
        <f t="shared" si="22"/>
        <v/>
      </c>
      <c r="Y713" s="51" t="str">
        <f>IF(T713="","",IF(T713&lt;&gt;'Tabelas auxiliares'!$B$236,"FOLHA DE PESSOAL",IF(X713='Tabelas auxiliares'!$A$237,"CUSTEIO",IF(X713='Tabelas auxiliares'!$A$236,"INVESTIMENTO","ERRO - VERIFICAR"))))</f>
        <v/>
      </c>
      <c r="Z713" s="64" t="str">
        <f t="shared" si="23"/>
        <v/>
      </c>
      <c r="AA713" s="44"/>
      <c r="AB713" s="44"/>
      <c r="AC713" s="44"/>
    </row>
    <row r="714" spans="6:29" x14ac:dyDescent="0.25">
      <c r="F714" s="51" t="str">
        <f>IFERROR(VLOOKUP(D714,'Tabelas auxiliares'!$A$3:$B$61,2,FALSE),"")</f>
        <v/>
      </c>
      <c r="G714" s="51" t="str">
        <f>IFERROR(VLOOKUP($B714,'Tabelas auxiliares'!$A$65:$C$102,2,FALSE),"")</f>
        <v/>
      </c>
      <c r="H714" s="51" t="str">
        <f>IFERROR(VLOOKUP($B714,'Tabelas auxiliares'!$A$65:$C$102,3,FALSE),"")</f>
        <v/>
      </c>
      <c r="X714" s="51" t="str">
        <f t="shared" si="22"/>
        <v/>
      </c>
      <c r="Y714" s="51" t="str">
        <f>IF(T714="","",IF(T714&lt;&gt;'Tabelas auxiliares'!$B$236,"FOLHA DE PESSOAL",IF(X714='Tabelas auxiliares'!$A$237,"CUSTEIO",IF(X714='Tabelas auxiliares'!$A$236,"INVESTIMENTO","ERRO - VERIFICAR"))))</f>
        <v/>
      </c>
      <c r="Z714" s="64" t="str">
        <f t="shared" si="23"/>
        <v/>
      </c>
      <c r="AA714" s="44"/>
      <c r="AB714" s="44"/>
      <c r="AC714" s="44"/>
    </row>
    <row r="715" spans="6:29" x14ac:dyDescent="0.25">
      <c r="F715" s="51" t="str">
        <f>IFERROR(VLOOKUP(D715,'Tabelas auxiliares'!$A$3:$B$61,2,FALSE),"")</f>
        <v/>
      </c>
      <c r="G715" s="51" t="str">
        <f>IFERROR(VLOOKUP($B715,'Tabelas auxiliares'!$A$65:$C$102,2,FALSE),"")</f>
        <v/>
      </c>
      <c r="H715" s="51" t="str">
        <f>IFERROR(VLOOKUP($B715,'Tabelas auxiliares'!$A$65:$C$102,3,FALSE),"")</f>
        <v/>
      </c>
      <c r="X715" s="51" t="str">
        <f t="shared" si="22"/>
        <v/>
      </c>
      <c r="Y715" s="51" t="str">
        <f>IF(T715="","",IF(T715&lt;&gt;'Tabelas auxiliares'!$B$236,"FOLHA DE PESSOAL",IF(X715='Tabelas auxiliares'!$A$237,"CUSTEIO",IF(X715='Tabelas auxiliares'!$A$236,"INVESTIMENTO","ERRO - VERIFICAR"))))</f>
        <v/>
      </c>
      <c r="Z715" s="64" t="str">
        <f t="shared" si="23"/>
        <v/>
      </c>
      <c r="AA715" s="44"/>
      <c r="AB715" s="44"/>
      <c r="AC715" s="44"/>
    </row>
    <row r="716" spans="6:29" x14ac:dyDescent="0.25">
      <c r="F716" s="51" t="str">
        <f>IFERROR(VLOOKUP(D716,'Tabelas auxiliares'!$A$3:$B$61,2,FALSE),"")</f>
        <v/>
      </c>
      <c r="G716" s="51" t="str">
        <f>IFERROR(VLOOKUP($B716,'Tabelas auxiliares'!$A$65:$C$102,2,FALSE),"")</f>
        <v/>
      </c>
      <c r="H716" s="51" t="str">
        <f>IFERROR(VLOOKUP($B716,'Tabelas auxiliares'!$A$65:$C$102,3,FALSE),"")</f>
        <v/>
      </c>
      <c r="X716" s="51" t="str">
        <f t="shared" si="22"/>
        <v/>
      </c>
      <c r="Y716" s="51" t="str">
        <f>IF(T716="","",IF(T716&lt;&gt;'Tabelas auxiliares'!$B$236,"FOLHA DE PESSOAL",IF(X716='Tabelas auxiliares'!$A$237,"CUSTEIO",IF(X716='Tabelas auxiliares'!$A$236,"INVESTIMENTO","ERRO - VERIFICAR"))))</f>
        <v/>
      </c>
      <c r="Z716" s="64" t="str">
        <f t="shared" si="23"/>
        <v/>
      </c>
      <c r="AA716" s="44"/>
      <c r="AB716" s="44"/>
      <c r="AC716" s="44"/>
    </row>
    <row r="717" spans="6:29" x14ac:dyDescent="0.25">
      <c r="F717" s="51" t="str">
        <f>IFERROR(VLOOKUP(D717,'Tabelas auxiliares'!$A$3:$B$61,2,FALSE),"")</f>
        <v/>
      </c>
      <c r="G717" s="51" t="str">
        <f>IFERROR(VLOOKUP($B717,'Tabelas auxiliares'!$A$65:$C$102,2,FALSE),"")</f>
        <v/>
      </c>
      <c r="H717" s="51" t="str">
        <f>IFERROR(VLOOKUP($B717,'Tabelas auxiliares'!$A$65:$C$102,3,FALSE),"")</f>
        <v/>
      </c>
      <c r="X717" s="51" t="str">
        <f t="shared" si="22"/>
        <v/>
      </c>
      <c r="Y717" s="51" t="str">
        <f>IF(T717="","",IF(T717&lt;&gt;'Tabelas auxiliares'!$B$236,"FOLHA DE PESSOAL",IF(X717='Tabelas auxiliares'!$A$237,"CUSTEIO",IF(X717='Tabelas auxiliares'!$A$236,"INVESTIMENTO","ERRO - VERIFICAR"))))</f>
        <v/>
      </c>
      <c r="Z717" s="64" t="str">
        <f t="shared" si="23"/>
        <v/>
      </c>
      <c r="AA717" s="44"/>
      <c r="AB717" s="44"/>
      <c r="AC717" s="44"/>
    </row>
    <row r="718" spans="6:29" x14ac:dyDescent="0.25">
      <c r="F718" s="51" t="str">
        <f>IFERROR(VLOOKUP(D718,'Tabelas auxiliares'!$A$3:$B$61,2,FALSE),"")</f>
        <v/>
      </c>
      <c r="G718" s="51" t="str">
        <f>IFERROR(VLOOKUP($B718,'Tabelas auxiliares'!$A$65:$C$102,2,FALSE),"")</f>
        <v/>
      </c>
      <c r="H718" s="51" t="str">
        <f>IFERROR(VLOOKUP($B718,'Tabelas auxiliares'!$A$65:$C$102,3,FALSE),"")</f>
        <v/>
      </c>
      <c r="X718" s="51" t="str">
        <f t="shared" si="22"/>
        <v/>
      </c>
      <c r="Y718" s="51" t="str">
        <f>IF(T718="","",IF(T718&lt;&gt;'Tabelas auxiliares'!$B$236,"FOLHA DE PESSOAL",IF(X718='Tabelas auxiliares'!$A$237,"CUSTEIO",IF(X718='Tabelas auxiliares'!$A$236,"INVESTIMENTO","ERRO - VERIFICAR"))))</f>
        <v/>
      </c>
      <c r="Z718" s="64" t="str">
        <f t="shared" si="23"/>
        <v/>
      </c>
      <c r="AA718" s="44"/>
      <c r="AB718" s="44"/>
      <c r="AC718" s="44"/>
    </row>
    <row r="719" spans="6:29" x14ac:dyDescent="0.25">
      <c r="F719" s="51" t="str">
        <f>IFERROR(VLOOKUP(D719,'Tabelas auxiliares'!$A$3:$B$61,2,FALSE),"")</f>
        <v/>
      </c>
      <c r="G719" s="51" t="str">
        <f>IFERROR(VLOOKUP($B719,'Tabelas auxiliares'!$A$65:$C$102,2,FALSE),"")</f>
        <v/>
      </c>
      <c r="H719" s="51" t="str">
        <f>IFERROR(VLOOKUP($B719,'Tabelas auxiliares'!$A$65:$C$102,3,FALSE),"")</f>
        <v/>
      </c>
      <c r="X719" s="51" t="str">
        <f t="shared" si="22"/>
        <v/>
      </c>
      <c r="Y719" s="51" t="str">
        <f>IF(T719="","",IF(T719&lt;&gt;'Tabelas auxiliares'!$B$236,"FOLHA DE PESSOAL",IF(X719='Tabelas auxiliares'!$A$237,"CUSTEIO",IF(X719='Tabelas auxiliares'!$A$236,"INVESTIMENTO","ERRO - VERIFICAR"))))</f>
        <v/>
      </c>
      <c r="Z719" s="64" t="str">
        <f t="shared" si="23"/>
        <v/>
      </c>
      <c r="AA719" s="44"/>
      <c r="AB719" s="44"/>
      <c r="AC719" s="44"/>
    </row>
    <row r="720" spans="6:29" x14ac:dyDescent="0.25">
      <c r="F720" s="51" t="str">
        <f>IFERROR(VLOOKUP(D720,'Tabelas auxiliares'!$A$3:$B$61,2,FALSE),"")</f>
        <v/>
      </c>
      <c r="G720" s="51" t="str">
        <f>IFERROR(VLOOKUP($B720,'Tabelas auxiliares'!$A$65:$C$102,2,FALSE),"")</f>
        <v/>
      </c>
      <c r="H720" s="51" t="str">
        <f>IFERROR(VLOOKUP($B720,'Tabelas auxiliares'!$A$65:$C$102,3,FALSE),"")</f>
        <v/>
      </c>
      <c r="X720" s="51" t="str">
        <f t="shared" si="22"/>
        <v/>
      </c>
      <c r="Y720" s="51" t="str">
        <f>IF(T720="","",IF(T720&lt;&gt;'Tabelas auxiliares'!$B$236,"FOLHA DE PESSOAL",IF(X720='Tabelas auxiliares'!$A$237,"CUSTEIO",IF(X720='Tabelas auxiliares'!$A$236,"INVESTIMENTO","ERRO - VERIFICAR"))))</f>
        <v/>
      </c>
      <c r="Z720" s="64" t="str">
        <f t="shared" si="23"/>
        <v/>
      </c>
      <c r="AA720" s="44"/>
      <c r="AB720" s="44"/>
      <c r="AC720" s="44"/>
    </row>
    <row r="721" spans="6:29" x14ac:dyDescent="0.25">
      <c r="F721" s="51" t="str">
        <f>IFERROR(VLOOKUP(D721,'Tabelas auxiliares'!$A$3:$B$61,2,FALSE),"")</f>
        <v/>
      </c>
      <c r="G721" s="51" t="str">
        <f>IFERROR(VLOOKUP($B721,'Tabelas auxiliares'!$A$65:$C$102,2,FALSE),"")</f>
        <v/>
      </c>
      <c r="H721" s="51" t="str">
        <f>IFERROR(VLOOKUP($B721,'Tabelas auxiliares'!$A$65:$C$102,3,FALSE),"")</f>
        <v/>
      </c>
      <c r="X721" s="51" t="str">
        <f t="shared" si="22"/>
        <v/>
      </c>
      <c r="Y721" s="51" t="str">
        <f>IF(T721="","",IF(T721&lt;&gt;'Tabelas auxiliares'!$B$236,"FOLHA DE PESSOAL",IF(X721='Tabelas auxiliares'!$A$237,"CUSTEIO",IF(X721='Tabelas auxiliares'!$A$236,"INVESTIMENTO","ERRO - VERIFICAR"))))</f>
        <v/>
      </c>
      <c r="Z721" s="64" t="str">
        <f t="shared" si="23"/>
        <v/>
      </c>
      <c r="AA721" s="44"/>
      <c r="AB721" s="44"/>
      <c r="AC721" s="44"/>
    </row>
    <row r="722" spans="6:29" x14ac:dyDescent="0.25">
      <c r="F722" s="51" t="str">
        <f>IFERROR(VLOOKUP(D722,'Tabelas auxiliares'!$A$3:$B$61,2,FALSE),"")</f>
        <v/>
      </c>
      <c r="G722" s="51" t="str">
        <f>IFERROR(VLOOKUP($B722,'Tabelas auxiliares'!$A$65:$C$102,2,FALSE),"")</f>
        <v/>
      </c>
      <c r="H722" s="51" t="str">
        <f>IFERROR(VLOOKUP($B722,'Tabelas auxiliares'!$A$65:$C$102,3,FALSE),"")</f>
        <v/>
      </c>
      <c r="X722" s="51" t="str">
        <f t="shared" si="22"/>
        <v/>
      </c>
      <c r="Y722" s="51" t="str">
        <f>IF(T722="","",IF(T722&lt;&gt;'Tabelas auxiliares'!$B$236,"FOLHA DE PESSOAL",IF(X722='Tabelas auxiliares'!$A$237,"CUSTEIO",IF(X722='Tabelas auxiliares'!$A$236,"INVESTIMENTO","ERRO - VERIFICAR"))))</f>
        <v/>
      </c>
      <c r="Z722" s="64" t="str">
        <f t="shared" si="23"/>
        <v/>
      </c>
      <c r="AA722" s="44"/>
      <c r="AB722" s="44"/>
      <c r="AC722" s="44"/>
    </row>
    <row r="723" spans="6:29" x14ac:dyDescent="0.25">
      <c r="F723" s="51" t="str">
        <f>IFERROR(VLOOKUP(D723,'Tabelas auxiliares'!$A$3:$B$61,2,FALSE),"")</f>
        <v/>
      </c>
      <c r="G723" s="51" t="str">
        <f>IFERROR(VLOOKUP($B723,'Tabelas auxiliares'!$A$65:$C$102,2,FALSE),"")</f>
        <v/>
      </c>
      <c r="H723" s="51" t="str">
        <f>IFERROR(VLOOKUP($B723,'Tabelas auxiliares'!$A$65:$C$102,3,FALSE),"")</f>
        <v/>
      </c>
      <c r="X723" s="51" t="str">
        <f t="shared" si="22"/>
        <v/>
      </c>
      <c r="Y723" s="51" t="str">
        <f>IF(T723="","",IF(T723&lt;&gt;'Tabelas auxiliares'!$B$236,"FOLHA DE PESSOAL",IF(X723='Tabelas auxiliares'!$A$237,"CUSTEIO",IF(X723='Tabelas auxiliares'!$A$236,"INVESTIMENTO","ERRO - VERIFICAR"))))</f>
        <v/>
      </c>
      <c r="Z723" s="64" t="str">
        <f t="shared" si="23"/>
        <v/>
      </c>
      <c r="AA723" s="44"/>
      <c r="AB723" s="44"/>
      <c r="AC723" s="44"/>
    </row>
    <row r="724" spans="6:29" x14ac:dyDescent="0.25">
      <c r="F724" s="51" t="str">
        <f>IFERROR(VLOOKUP(D724,'Tabelas auxiliares'!$A$3:$B$61,2,FALSE),"")</f>
        <v/>
      </c>
      <c r="G724" s="51" t="str">
        <f>IFERROR(VLOOKUP($B724,'Tabelas auxiliares'!$A$65:$C$102,2,FALSE),"")</f>
        <v/>
      </c>
      <c r="H724" s="51" t="str">
        <f>IFERROR(VLOOKUP($B724,'Tabelas auxiliares'!$A$65:$C$102,3,FALSE),"")</f>
        <v/>
      </c>
      <c r="X724" s="51" t="str">
        <f t="shared" si="22"/>
        <v/>
      </c>
      <c r="Y724" s="51" t="str">
        <f>IF(T724="","",IF(T724&lt;&gt;'Tabelas auxiliares'!$B$236,"FOLHA DE PESSOAL",IF(X724='Tabelas auxiliares'!$A$237,"CUSTEIO",IF(X724='Tabelas auxiliares'!$A$236,"INVESTIMENTO","ERRO - VERIFICAR"))))</f>
        <v/>
      </c>
      <c r="Z724" s="64" t="str">
        <f t="shared" si="23"/>
        <v/>
      </c>
      <c r="AA724" s="44"/>
      <c r="AB724" s="44"/>
      <c r="AC724" s="44"/>
    </row>
    <row r="725" spans="6:29" x14ac:dyDescent="0.25">
      <c r="F725" s="51" t="str">
        <f>IFERROR(VLOOKUP(D725,'Tabelas auxiliares'!$A$3:$B$61,2,FALSE),"")</f>
        <v/>
      </c>
      <c r="G725" s="51" t="str">
        <f>IFERROR(VLOOKUP($B725,'Tabelas auxiliares'!$A$65:$C$102,2,FALSE),"")</f>
        <v/>
      </c>
      <c r="H725" s="51" t="str">
        <f>IFERROR(VLOOKUP($B725,'Tabelas auxiliares'!$A$65:$C$102,3,FALSE),"")</f>
        <v/>
      </c>
      <c r="X725" s="51" t="str">
        <f t="shared" si="22"/>
        <v/>
      </c>
      <c r="Y725" s="51" t="str">
        <f>IF(T725="","",IF(T725&lt;&gt;'Tabelas auxiliares'!$B$236,"FOLHA DE PESSOAL",IF(X725='Tabelas auxiliares'!$A$237,"CUSTEIO",IF(X725='Tabelas auxiliares'!$A$236,"INVESTIMENTO","ERRO - VERIFICAR"))))</f>
        <v/>
      </c>
      <c r="Z725" s="64" t="str">
        <f t="shared" si="23"/>
        <v/>
      </c>
      <c r="AA725" s="44"/>
      <c r="AB725" s="44"/>
      <c r="AC725" s="44"/>
    </row>
    <row r="726" spans="6:29" x14ac:dyDescent="0.25">
      <c r="F726" s="51" t="str">
        <f>IFERROR(VLOOKUP(D726,'Tabelas auxiliares'!$A$3:$B$61,2,FALSE),"")</f>
        <v/>
      </c>
      <c r="G726" s="51" t="str">
        <f>IFERROR(VLOOKUP($B726,'Tabelas auxiliares'!$A$65:$C$102,2,FALSE),"")</f>
        <v/>
      </c>
      <c r="H726" s="51" t="str">
        <f>IFERROR(VLOOKUP($B726,'Tabelas auxiliares'!$A$65:$C$102,3,FALSE),"")</f>
        <v/>
      </c>
      <c r="X726" s="51" t="str">
        <f t="shared" si="22"/>
        <v/>
      </c>
      <c r="Y726" s="51" t="str">
        <f>IF(T726="","",IF(T726&lt;&gt;'Tabelas auxiliares'!$B$236,"FOLHA DE PESSOAL",IF(X726='Tabelas auxiliares'!$A$237,"CUSTEIO",IF(X726='Tabelas auxiliares'!$A$236,"INVESTIMENTO","ERRO - VERIFICAR"))))</f>
        <v/>
      </c>
      <c r="Z726" s="64" t="str">
        <f t="shared" si="23"/>
        <v/>
      </c>
      <c r="AA726" s="44"/>
      <c r="AB726" s="44"/>
      <c r="AC726" s="44"/>
    </row>
    <row r="727" spans="6:29" x14ac:dyDescent="0.25">
      <c r="F727" s="51" t="str">
        <f>IFERROR(VLOOKUP(D727,'Tabelas auxiliares'!$A$3:$B$61,2,FALSE),"")</f>
        <v/>
      </c>
      <c r="G727" s="51" t="str">
        <f>IFERROR(VLOOKUP($B727,'Tabelas auxiliares'!$A$65:$C$102,2,FALSE),"")</f>
        <v/>
      </c>
      <c r="H727" s="51" t="str">
        <f>IFERROR(VLOOKUP($B727,'Tabelas auxiliares'!$A$65:$C$102,3,FALSE),"")</f>
        <v/>
      </c>
      <c r="X727" s="51" t="str">
        <f t="shared" si="22"/>
        <v/>
      </c>
      <c r="Y727" s="51" t="str">
        <f>IF(T727="","",IF(T727&lt;&gt;'Tabelas auxiliares'!$B$236,"FOLHA DE PESSOAL",IF(X727='Tabelas auxiliares'!$A$237,"CUSTEIO",IF(X727='Tabelas auxiliares'!$A$236,"INVESTIMENTO","ERRO - VERIFICAR"))))</f>
        <v/>
      </c>
      <c r="Z727" s="64" t="str">
        <f t="shared" si="23"/>
        <v/>
      </c>
      <c r="AA727" s="44"/>
      <c r="AB727" s="44"/>
      <c r="AC727" s="44"/>
    </row>
    <row r="728" spans="6:29" x14ac:dyDescent="0.25">
      <c r="F728" s="51" t="str">
        <f>IFERROR(VLOOKUP(D728,'Tabelas auxiliares'!$A$3:$B$61,2,FALSE),"")</f>
        <v/>
      </c>
      <c r="G728" s="51" t="str">
        <f>IFERROR(VLOOKUP($B728,'Tabelas auxiliares'!$A$65:$C$102,2,FALSE),"")</f>
        <v/>
      </c>
      <c r="H728" s="51" t="str">
        <f>IFERROR(VLOOKUP($B728,'Tabelas auxiliares'!$A$65:$C$102,3,FALSE),"")</f>
        <v/>
      </c>
      <c r="X728" s="51" t="str">
        <f t="shared" si="22"/>
        <v/>
      </c>
      <c r="Y728" s="51" t="str">
        <f>IF(T728="","",IF(T728&lt;&gt;'Tabelas auxiliares'!$B$236,"FOLHA DE PESSOAL",IF(X728='Tabelas auxiliares'!$A$237,"CUSTEIO",IF(X728='Tabelas auxiliares'!$A$236,"INVESTIMENTO","ERRO - VERIFICAR"))))</f>
        <v/>
      </c>
      <c r="Z728" s="64" t="str">
        <f t="shared" si="23"/>
        <v/>
      </c>
      <c r="AA728" s="44"/>
      <c r="AB728" s="44"/>
      <c r="AC728" s="44"/>
    </row>
    <row r="729" spans="6:29" x14ac:dyDescent="0.25">
      <c r="F729" s="51" t="str">
        <f>IFERROR(VLOOKUP(D729,'Tabelas auxiliares'!$A$3:$B$61,2,FALSE),"")</f>
        <v/>
      </c>
      <c r="G729" s="51" t="str">
        <f>IFERROR(VLOOKUP($B729,'Tabelas auxiliares'!$A$65:$C$102,2,FALSE),"")</f>
        <v/>
      </c>
      <c r="H729" s="51" t="str">
        <f>IFERROR(VLOOKUP($B729,'Tabelas auxiliares'!$A$65:$C$102,3,FALSE),"")</f>
        <v/>
      </c>
      <c r="X729" s="51" t="str">
        <f t="shared" si="22"/>
        <v/>
      </c>
      <c r="Y729" s="51" t="str">
        <f>IF(T729="","",IF(T729&lt;&gt;'Tabelas auxiliares'!$B$236,"FOLHA DE PESSOAL",IF(X729='Tabelas auxiliares'!$A$237,"CUSTEIO",IF(X729='Tabelas auxiliares'!$A$236,"INVESTIMENTO","ERRO - VERIFICAR"))))</f>
        <v/>
      </c>
      <c r="Z729" s="64" t="str">
        <f t="shared" si="23"/>
        <v/>
      </c>
      <c r="AA729" s="44"/>
      <c r="AB729" s="44"/>
      <c r="AC729" s="44"/>
    </row>
    <row r="730" spans="6:29" x14ac:dyDescent="0.25">
      <c r="F730" s="51" t="str">
        <f>IFERROR(VLOOKUP(D730,'Tabelas auxiliares'!$A$3:$B$61,2,FALSE),"")</f>
        <v/>
      </c>
      <c r="G730" s="51" t="str">
        <f>IFERROR(VLOOKUP($B730,'Tabelas auxiliares'!$A$65:$C$102,2,FALSE),"")</f>
        <v/>
      </c>
      <c r="H730" s="51" t="str">
        <f>IFERROR(VLOOKUP($B730,'Tabelas auxiliares'!$A$65:$C$102,3,FALSE),"")</f>
        <v/>
      </c>
      <c r="X730" s="51" t="str">
        <f t="shared" si="22"/>
        <v/>
      </c>
      <c r="Y730" s="51" t="str">
        <f>IF(T730="","",IF(T730&lt;&gt;'Tabelas auxiliares'!$B$236,"FOLHA DE PESSOAL",IF(X730='Tabelas auxiliares'!$A$237,"CUSTEIO",IF(X730='Tabelas auxiliares'!$A$236,"INVESTIMENTO","ERRO - VERIFICAR"))))</f>
        <v/>
      </c>
      <c r="Z730" s="64" t="str">
        <f t="shared" si="23"/>
        <v/>
      </c>
      <c r="AA730" s="44"/>
      <c r="AB730" s="44"/>
      <c r="AC730" s="44"/>
    </row>
    <row r="731" spans="6:29" x14ac:dyDescent="0.25">
      <c r="F731" s="51" t="str">
        <f>IFERROR(VLOOKUP(D731,'Tabelas auxiliares'!$A$3:$B$61,2,FALSE),"")</f>
        <v/>
      </c>
      <c r="G731" s="51" t="str">
        <f>IFERROR(VLOOKUP($B731,'Tabelas auxiliares'!$A$65:$C$102,2,FALSE),"")</f>
        <v/>
      </c>
      <c r="H731" s="51" t="str">
        <f>IFERROR(VLOOKUP($B731,'Tabelas auxiliares'!$A$65:$C$102,3,FALSE),"")</f>
        <v/>
      </c>
      <c r="X731" s="51" t="str">
        <f t="shared" si="22"/>
        <v/>
      </c>
      <c r="Y731" s="51" t="str">
        <f>IF(T731="","",IF(T731&lt;&gt;'Tabelas auxiliares'!$B$236,"FOLHA DE PESSOAL",IF(X731='Tabelas auxiliares'!$A$237,"CUSTEIO",IF(X731='Tabelas auxiliares'!$A$236,"INVESTIMENTO","ERRO - VERIFICAR"))))</f>
        <v/>
      </c>
      <c r="Z731" s="64" t="str">
        <f t="shared" si="23"/>
        <v/>
      </c>
      <c r="AA731" s="44"/>
      <c r="AB731" s="44"/>
      <c r="AC731" s="44"/>
    </row>
    <row r="732" spans="6:29" x14ac:dyDescent="0.25">
      <c r="F732" s="51" t="str">
        <f>IFERROR(VLOOKUP(D732,'Tabelas auxiliares'!$A$3:$B$61,2,FALSE),"")</f>
        <v/>
      </c>
      <c r="G732" s="51" t="str">
        <f>IFERROR(VLOOKUP($B732,'Tabelas auxiliares'!$A$65:$C$102,2,FALSE),"")</f>
        <v/>
      </c>
      <c r="H732" s="51" t="str">
        <f>IFERROR(VLOOKUP($B732,'Tabelas auxiliares'!$A$65:$C$102,3,FALSE),"")</f>
        <v/>
      </c>
      <c r="X732" s="51" t="str">
        <f t="shared" si="22"/>
        <v/>
      </c>
      <c r="Y732" s="51" t="str">
        <f>IF(T732="","",IF(T732&lt;&gt;'Tabelas auxiliares'!$B$236,"FOLHA DE PESSOAL",IF(X732='Tabelas auxiliares'!$A$237,"CUSTEIO",IF(X732='Tabelas auxiliares'!$A$236,"INVESTIMENTO","ERRO - VERIFICAR"))))</f>
        <v/>
      </c>
      <c r="Z732" s="64" t="str">
        <f t="shared" si="23"/>
        <v/>
      </c>
      <c r="AA732" s="44"/>
      <c r="AB732" s="44"/>
      <c r="AC732" s="44"/>
    </row>
    <row r="733" spans="6:29" x14ac:dyDescent="0.25">
      <c r="F733" s="51" t="str">
        <f>IFERROR(VLOOKUP(D733,'Tabelas auxiliares'!$A$3:$B$61,2,FALSE),"")</f>
        <v/>
      </c>
      <c r="G733" s="51" t="str">
        <f>IFERROR(VLOOKUP($B733,'Tabelas auxiliares'!$A$65:$C$102,2,FALSE),"")</f>
        <v/>
      </c>
      <c r="H733" s="51" t="str">
        <f>IFERROR(VLOOKUP($B733,'Tabelas auxiliares'!$A$65:$C$102,3,FALSE),"")</f>
        <v/>
      </c>
      <c r="X733" s="51" t="str">
        <f t="shared" si="22"/>
        <v/>
      </c>
      <c r="Y733" s="51" t="str">
        <f>IF(T733="","",IF(T733&lt;&gt;'Tabelas auxiliares'!$B$236,"FOLHA DE PESSOAL",IF(X733='Tabelas auxiliares'!$A$237,"CUSTEIO",IF(X733='Tabelas auxiliares'!$A$236,"INVESTIMENTO","ERRO - VERIFICAR"))))</f>
        <v/>
      </c>
      <c r="Z733" s="64" t="str">
        <f t="shared" si="23"/>
        <v/>
      </c>
      <c r="AA733" s="44"/>
      <c r="AB733" s="44"/>
      <c r="AC733" s="44"/>
    </row>
    <row r="734" spans="6:29" x14ac:dyDescent="0.25">
      <c r="F734" s="51" t="str">
        <f>IFERROR(VLOOKUP(D734,'Tabelas auxiliares'!$A$3:$B$61,2,FALSE),"")</f>
        <v/>
      </c>
      <c r="G734" s="51" t="str">
        <f>IFERROR(VLOOKUP($B734,'Tabelas auxiliares'!$A$65:$C$102,2,FALSE),"")</f>
        <v/>
      </c>
      <c r="H734" s="51" t="str">
        <f>IFERROR(VLOOKUP($B734,'Tabelas auxiliares'!$A$65:$C$102,3,FALSE),"")</f>
        <v/>
      </c>
      <c r="X734" s="51" t="str">
        <f t="shared" si="22"/>
        <v/>
      </c>
      <c r="Y734" s="51" t="str">
        <f>IF(T734="","",IF(T734&lt;&gt;'Tabelas auxiliares'!$B$236,"FOLHA DE PESSOAL",IF(X734='Tabelas auxiliares'!$A$237,"CUSTEIO",IF(X734='Tabelas auxiliares'!$A$236,"INVESTIMENTO","ERRO - VERIFICAR"))))</f>
        <v/>
      </c>
      <c r="Z734" s="64" t="str">
        <f t="shared" si="23"/>
        <v/>
      </c>
      <c r="AA734" s="44"/>
      <c r="AB734" s="44"/>
      <c r="AC734" s="44"/>
    </row>
    <row r="735" spans="6:29" x14ac:dyDescent="0.25">
      <c r="F735" s="51" t="str">
        <f>IFERROR(VLOOKUP(D735,'Tabelas auxiliares'!$A$3:$B$61,2,FALSE),"")</f>
        <v/>
      </c>
      <c r="G735" s="51" t="str">
        <f>IFERROR(VLOOKUP($B735,'Tabelas auxiliares'!$A$65:$C$102,2,FALSE),"")</f>
        <v/>
      </c>
      <c r="H735" s="51" t="str">
        <f>IFERROR(VLOOKUP($B735,'Tabelas auxiliares'!$A$65:$C$102,3,FALSE),"")</f>
        <v/>
      </c>
      <c r="X735" s="51" t="str">
        <f t="shared" si="22"/>
        <v/>
      </c>
      <c r="Y735" s="51" t="str">
        <f>IF(T735="","",IF(T735&lt;&gt;'Tabelas auxiliares'!$B$236,"FOLHA DE PESSOAL",IF(X735='Tabelas auxiliares'!$A$237,"CUSTEIO",IF(X735='Tabelas auxiliares'!$A$236,"INVESTIMENTO","ERRO - VERIFICAR"))))</f>
        <v/>
      </c>
      <c r="Z735" s="64" t="str">
        <f t="shared" si="23"/>
        <v/>
      </c>
      <c r="AA735" s="44"/>
      <c r="AB735" s="44"/>
      <c r="AC735" s="44"/>
    </row>
    <row r="736" spans="6:29" x14ac:dyDescent="0.25">
      <c r="F736" s="51" t="str">
        <f>IFERROR(VLOOKUP(D736,'Tabelas auxiliares'!$A$3:$B$61,2,FALSE),"")</f>
        <v/>
      </c>
      <c r="G736" s="51" t="str">
        <f>IFERROR(VLOOKUP($B736,'Tabelas auxiliares'!$A$65:$C$102,2,FALSE),"")</f>
        <v/>
      </c>
      <c r="H736" s="51" t="str">
        <f>IFERROR(VLOOKUP($B736,'Tabelas auxiliares'!$A$65:$C$102,3,FALSE),"")</f>
        <v/>
      </c>
      <c r="X736" s="51" t="str">
        <f t="shared" si="22"/>
        <v/>
      </c>
      <c r="Y736" s="51" t="str">
        <f>IF(T736="","",IF(T736&lt;&gt;'Tabelas auxiliares'!$B$236,"FOLHA DE PESSOAL",IF(X736='Tabelas auxiliares'!$A$237,"CUSTEIO",IF(X736='Tabelas auxiliares'!$A$236,"INVESTIMENTO","ERRO - VERIFICAR"))))</f>
        <v/>
      </c>
      <c r="Z736" s="64" t="str">
        <f t="shared" si="23"/>
        <v/>
      </c>
      <c r="AA736" s="44"/>
      <c r="AB736" s="44"/>
      <c r="AC736" s="44"/>
    </row>
    <row r="737" spans="6:29" x14ac:dyDescent="0.25">
      <c r="F737" s="51" t="str">
        <f>IFERROR(VLOOKUP(D737,'Tabelas auxiliares'!$A$3:$B$61,2,FALSE),"")</f>
        <v/>
      </c>
      <c r="G737" s="51" t="str">
        <f>IFERROR(VLOOKUP($B737,'Tabelas auxiliares'!$A$65:$C$102,2,FALSE),"")</f>
        <v/>
      </c>
      <c r="H737" s="51" t="str">
        <f>IFERROR(VLOOKUP($B737,'Tabelas auxiliares'!$A$65:$C$102,3,FALSE),"")</f>
        <v/>
      </c>
      <c r="X737" s="51" t="str">
        <f t="shared" si="22"/>
        <v/>
      </c>
      <c r="Y737" s="51" t="str">
        <f>IF(T737="","",IF(T737&lt;&gt;'Tabelas auxiliares'!$B$236,"FOLHA DE PESSOAL",IF(X737='Tabelas auxiliares'!$A$237,"CUSTEIO",IF(X737='Tabelas auxiliares'!$A$236,"INVESTIMENTO","ERRO - VERIFICAR"))))</f>
        <v/>
      </c>
      <c r="Z737" s="64" t="str">
        <f t="shared" si="23"/>
        <v/>
      </c>
      <c r="AA737" s="44"/>
      <c r="AB737" s="44"/>
      <c r="AC737" s="44"/>
    </row>
    <row r="738" spans="6:29" x14ac:dyDescent="0.25">
      <c r="F738" s="51" t="str">
        <f>IFERROR(VLOOKUP(D738,'Tabelas auxiliares'!$A$3:$B$61,2,FALSE),"")</f>
        <v/>
      </c>
      <c r="G738" s="51" t="str">
        <f>IFERROR(VLOOKUP($B738,'Tabelas auxiliares'!$A$65:$C$102,2,FALSE),"")</f>
        <v/>
      </c>
      <c r="H738" s="51" t="str">
        <f>IFERROR(VLOOKUP($B738,'Tabelas auxiliares'!$A$65:$C$102,3,FALSE),"")</f>
        <v/>
      </c>
      <c r="X738" s="51" t="str">
        <f t="shared" si="22"/>
        <v/>
      </c>
      <c r="Y738" s="51" t="str">
        <f>IF(T738="","",IF(T738&lt;&gt;'Tabelas auxiliares'!$B$236,"FOLHA DE PESSOAL",IF(X738='Tabelas auxiliares'!$A$237,"CUSTEIO",IF(X738='Tabelas auxiliares'!$A$236,"INVESTIMENTO","ERRO - VERIFICAR"))))</f>
        <v/>
      </c>
      <c r="Z738" s="64" t="str">
        <f t="shared" si="23"/>
        <v/>
      </c>
      <c r="AA738" s="44"/>
      <c r="AB738" s="44"/>
      <c r="AC738" s="44"/>
    </row>
    <row r="739" spans="6:29" x14ac:dyDescent="0.25">
      <c r="F739" s="51" t="str">
        <f>IFERROR(VLOOKUP(D739,'Tabelas auxiliares'!$A$3:$B$61,2,FALSE),"")</f>
        <v/>
      </c>
      <c r="G739" s="51" t="str">
        <f>IFERROR(VLOOKUP($B739,'Tabelas auxiliares'!$A$65:$C$102,2,FALSE),"")</f>
        <v/>
      </c>
      <c r="H739" s="51" t="str">
        <f>IFERROR(VLOOKUP($B739,'Tabelas auxiliares'!$A$65:$C$102,3,FALSE),"")</f>
        <v/>
      </c>
      <c r="X739" s="51" t="str">
        <f t="shared" si="22"/>
        <v/>
      </c>
      <c r="Y739" s="51" t="str">
        <f>IF(T739="","",IF(T739&lt;&gt;'Tabelas auxiliares'!$B$236,"FOLHA DE PESSOAL",IF(X739='Tabelas auxiliares'!$A$237,"CUSTEIO",IF(X739='Tabelas auxiliares'!$A$236,"INVESTIMENTO","ERRO - VERIFICAR"))))</f>
        <v/>
      </c>
      <c r="Z739" s="64" t="str">
        <f t="shared" si="23"/>
        <v/>
      </c>
      <c r="AA739" s="44"/>
      <c r="AB739" s="44"/>
      <c r="AC739" s="44"/>
    </row>
    <row r="740" spans="6:29" x14ac:dyDescent="0.25">
      <c r="F740" s="51" t="str">
        <f>IFERROR(VLOOKUP(D740,'Tabelas auxiliares'!$A$3:$B$61,2,FALSE),"")</f>
        <v/>
      </c>
      <c r="G740" s="51" t="str">
        <f>IFERROR(VLOOKUP($B740,'Tabelas auxiliares'!$A$65:$C$102,2,FALSE),"")</f>
        <v/>
      </c>
      <c r="H740" s="51" t="str">
        <f>IFERROR(VLOOKUP($B740,'Tabelas auxiliares'!$A$65:$C$102,3,FALSE),"")</f>
        <v/>
      </c>
      <c r="X740" s="51" t="str">
        <f t="shared" si="22"/>
        <v/>
      </c>
      <c r="Y740" s="51" t="str">
        <f>IF(T740="","",IF(T740&lt;&gt;'Tabelas auxiliares'!$B$236,"FOLHA DE PESSOAL",IF(X740='Tabelas auxiliares'!$A$237,"CUSTEIO",IF(X740='Tabelas auxiliares'!$A$236,"INVESTIMENTO","ERRO - VERIFICAR"))))</f>
        <v/>
      </c>
      <c r="Z740" s="64" t="str">
        <f t="shared" si="23"/>
        <v/>
      </c>
      <c r="AA740" s="44"/>
      <c r="AB740" s="44"/>
      <c r="AC740" s="44"/>
    </row>
    <row r="741" spans="6:29" x14ac:dyDescent="0.25">
      <c r="F741" s="51" t="str">
        <f>IFERROR(VLOOKUP(D741,'Tabelas auxiliares'!$A$3:$B$61,2,FALSE),"")</f>
        <v/>
      </c>
      <c r="G741" s="51" t="str">
        <f>IFERROR(VLOOKUP($B741,'Tabelas auxiliares'!$A$65:$C$102,2,FALSE),"")</f>
        <v/>
      </c>
      <c r="H741" s="51" t="str">
        <f>IFERROR(VLOOKUP($B741,'Tabelas auxiliares'!$A$65:$C$102,3,FALSE),"")</f>
        <v/>
      </c>
      <c r="X741" s="51" t="str">
        <f t="shared" si="22"/>
        <v/>
      </c>
      <c r="Y741" s="51" t="str">
        <f>IF(T741="","",IF(T741&lt;&gt;'Tabelas auxiliares'!$B$236,"FOLHA DE PESSOAL",IF(X741='Tabelas auxiliares'!$A$237,"CUSTEIO",IF(X741='Tabelas auxiliares'!$A$236,"INVESTIMENTO","ERRO - VERIFICAR"))))</f>
        <v/>
      </c>
      <c r="Z741" s="64" t="str">
        <f t="shared" si="23"/>
        <v/>
      </c>
      <c r="AA741" s="44"/>
      <c r="AB741" s="44"/>
      <c r="AC741" s="44"/>
    </row>
    <row r="742" spans="6:29" x14ac:dyDescent="0.25">
      <c r="F742" s="51" t="str">
        <f>IFERROR(VLOOKUP(D742,'Tabelas auxiliares'!$A$3:$B$61,2,FALSE),"")</f>
        <v/>
      </c>
      <c r="G742" s="51" t="str">
        <f>IFERROR(VLOOKUP($B742,'Tabelas auxiliares'!$A$65:$C$102,2,FALSE),"")</f>
        <v/>
      </c>
      <c r="H742" s="51" t="str">
        <f>IFERROR(VLOOKUP($B742,'Tabelas auxiliares'!$A$65:$C$102,3,FALSE),"")</f>
        <v/>
      </c>
      <c r="X742" s="51" t="str">
        <f t="shared" si="22"/>
        <v/>
      </c>
      <c r="Y742" s="51" t="str">
        <f>IF(T742="","",IF(T742&lt;&gt;'Tabelas auxiliares'!$B$236,"FOLHA DE PESSOAL",IF(X742='Tabelas auxiliares'!$A$237,"CUSTEIO",IF(X742='Tabelas auxiliares'!$A$236,"INVESTIMENTO","ERRO - VERIFICAR"))))</f>
        <v/>
      </c>
      <c r="Z742" s="64" t="str">
        <f t="shared" si="23"/>
        <v/>
      </c>
      <c r="AA742" s="44"/>
      <c r="AB742" s="44"/>
      <c r="AC742" s="44"/>
    </row>
    <row r="743" spans="6:29" x14ac:dyDescent="0.25">
      <c r="F743" s="51" t="str">
        <f>IFERROR(VLOOKUP(D743,'Tabelas auxiliares'!$A$3:$B$61,2,FALSE),"")</f>
        <v/>
      </c>
      <c r="G743" s="51" t="str">
        <f>IFERROR(VLOOKUP($B743,'Tabelas auxiliares'!$A$65:$C$102,2,FALSE),"")</f>
        <v/>
      </c>
      <c r="H743" s="51" t="str">
        <f>IFERROR(VLOOKUP($B743,'Tabelas auxiliares'!$A$65:$C$102,3,FALSE),"")</f>
        <v/>
      </c>
      <c r="X743" s="51" t="str">
        <f t="shared" si="22"/>
        <v/>
      </c>
      <c r="Y743" s="51" t="str">
        <f>IF(T743="","",IF(T743&lt;&gt;'Tabelas auxiliares'!$B$236,"FOLHA DE PESSOAL",IF(X743='Tabelas auxiliares'!$A$237,"CUSTEIO",IF(X743='Tabelas auxiliares'!$A$236,"INVESTIMENTO","ERRO - VERIFICAR"))))</f>
        <v/>
      </c>
      <c r="Z743" s="64" t="str">
        <f t="shared" si="23"/>
        <v/>
      </c>
      <c r="AA743" s="44"/>
      <c r="AB743" s="44"/>
      <c r="AC743" s="44"/>
    </row>
    <row r="744" spans="6:29" x14ac:dyDescent="0.25">
      <c r="F744" s="51" t="str">
        <f>IFERROR(VLOOKUP(D744,'Tabelas auxiliares'!$A$3:$B$61,2,FALSE),"")</f>
        <v/>
      </c>
      <c r="G744" s="51" t="str">
        <f>IFERROR(VLOOKUP($B744,'Tabelas auxiliares'!$A$65:$C$102,2,FALSE),"")</f>
        <v/>
      </c>
      <c r="H744" s="51" t="str">
        <f>IFERROR(VLOOKUP($B744,'Tabelas auxiliares'!$A$65:$C$102,3,FALSE),"")</f>
        <v/>
      </c>
      <c r="X744" s="51" t="str">
        <f t="shared" si="22"/>
        <v/>
      </c>
      <c r="Y744" s="51" t="str">
        <f>IF(T744="","",IF(T744&lt;&gt;'Tabelas auxiliares'!$B$236,"FOLHA DE PESSOAL",IF(X744='Tabelas auxiliares'!$A$237,"CUSTEIO",IF(X744='Tabelas auxiliares'!$A$236,"INVESTIMENTO","ERRO - VERIFICAR"))))</f>
        <v/>
      </c>
      <c r="Z744" s="64" t="str">
        <f t="shared" si="23"/>
        <v/>
      </c>
      <c r="AA744" s="44"/>
      <c r="AB744" s="44"/>
      <c r="AC744" s="44"/>
    </row>
    <row r="745" spans="6:29" x14ac:dyDescent="0.25">
      <c r="F745" s="51" t="str">
        <f>IFERROR(VLOOKUP(D745,'Tabelas auxiliares'!$A$3:$B$61,2,FALSE),"")</f>
        <v/>
      </c>
      <c r="G745" s="51" t="str">
        <f>IFERROR(VLOOKUP($B745,'Tabelas auxiliares'!$A$65:$C$102,2,FALSE),"")</f>
        <v/>
      </c>
      <c r="H745" s="51" t="str">
        <f>IFERROR(VLOOKUP($B745,'Tabelas auxiliares'!$A$65:$C$102,3,FALSE),"")</f>
        <v/>
      </c>
      <c r="X745" s="51" t="str">
        <f t="shared" si="22"/>
        <v/>
      </c>
      <c r="Y745" s="51" t="str">
        <f>IF(T745="","",IF(T745&lt;&gt;'Tabelas auxiliares'!$B$236,"FOLHA DE PESSOAL",IF(X745='Tabelas auxiliares'!$A$237,"CUSTEIO",IF(X745='Tabelas auxiliares'!$A$236,"INVESTIMENTO","ERRO - VERIFICAR"))))</f>
        <v/>
      </c>
      <c r="Z745" s="64" t="str">
        <f t="shared" si="23"/>
        <v/>
      </c>
      <c r="AA745" s="44"/>
      <c r="AB745" s="44"/>
      <c r="AC745" s="44"/>
    </row>
    <row r="746" spans="6:29" x14ac:dyDescent="0.25">
      <c r="F746" s="51" t="str">
        <f>IFERROR(VLOOKUP(D746,'Tabelas auxiliares'!$A$3:$B$61,2,FALSE),"")</f>
        <v/>
      </c>
      <c r="G746" s="51" t="str">
        <f>IFERROR(VLOOKUP($B746,'Tabelas auxiliares'!$A$65:$C$102,2,FALSE),"")</f>
        <v/>
      </c>
      <c r="H746" s="51" t="str">
        <f>IFERROR(VLOOKUP($B746,'Tabelas auxiliares'!$A$65:$C$102,3,FALSE),"")</f>
        <v/>
      </c>
      <c r="X746" s="51" t="str">
        <f t="shared" si="22"/>
        <v/>
      </c>
      <c r="Y746" s="51" t="str">
        <f>IF(T746="","",IF(T746&lt;&gt;'Tabelas auxiliares'!$B$236,"FOLHA DE PESSOAL",IF(X746='Tabelas auxiliares'!$A$237,"CUSTEIO",IF(X746='Tabelas auxiliares'!$A$236,"INVESTIMENTO","ERRO - VERIFICAR"))))</f>
        <v/>
      </c>
      <c r="Z746" s="64" t="str">
        <f t="shared" si="23"/>
        <v/>
      </c>
      <c r="AA746" s="44"/>
      <c r="AB746" s="44"/>
      <c r="AC746" s="44"/>
    </row>
    <row r="747" spans="6:29" x14ac:dyDescent="0.25">
      <c r="F747" s="51" t="str">
        <f>IFERROR(VLOOKUP(D747,'Tabelas auxiliares'!$A$3:$B$61,2,FALSE),"")</f>
        <v/>
      </c>
      <c r="G747" s="51" t="str">
        <f>IFERROR(VLOOKUP($B747,'Tabelas auxiliares'!$A$65:$C$102,2,FALSE),"")</f>
        <v/>
      </c>
      <c r="H747" s="51" t="str">
        <f>IFERROR(VLOOKUP($B747,'Tabelas auxiliares'!$A$65:$C$102,3,FALSE),"")</f>
        <v/>
      </c>
      <c r="X747" s="51" t="str">
        <f t="shared" si="22"/>
        <v/>
      </c>
      <c r="Y747" s="51" t="str">
        <f>IF(T747="","",IF(T747&lt;&gt;'Tabelas auxiliares'!$B$236,"FOLHA DE PESSOAL",IF(X747='Tabelas auxiliares'!$A$237,"CUSTEIO",IF(X747='Tabelas auxiliares'!$A$236,"INVESTIMENTO","ERRO - VERIFICAR"))))</f>
        <v/>
      </c>
      <c r="Z747" s="64" t="str">
        <f t="shared" si="23"/>
        <v/>
      </c>
      <c r="AA747" s="44"/>
      <c r="AB747" s="44"/>
      <c r="AC747" s="44"/>
    </row>
    <row r="748" spans="6:29" x14ac:dyDescent="0.25">
      <c r="F748" s="51" t="str">
        <f>IFERROR(VLOOKUP(D748,'Tabelas auxiliares'!$A$3:$B$61,2,FALSE),"")</f>
        <v/>
      </c>
      <c r="G748" s="51" t="str">
        <f>IFERROR(VLOOKUP($B748,'Tabelas auxiliares'!$A$65:$C$102,2,FALSE),"")</f>
        <v/>
      </c>
      <c r="H748" s="51" t="str">
        <f>IFERROR(VLOOKUP($B748,'Tabelas auxiliares'!$A$65:$C$102,3,FALSE),"")</f>
        <v/>
      </c>
      <c r="X748" s="51" t="str">
        <f t="shared" si="22"/>
        <v/>
      </c>
      <c r="Y748" s="51" t="str">
        <f>IF(T748="","",IF(T748&lt;&gt;'Tabelas auxiliares'!$B$236,"FOLHA DE PESSOAL",IF(X748='Tabelas auxiliares'!$A$237,"CUSTEIO",IF(X748='Tabelas auxiliares'!$A$236,"INVESTIMENTO","ERRO - VERIFICAR"))))</f>
        <v/>
      </c>
      <c r="Z748" s="64" t="str">
        <f t="shared" si="23"/>
        <v/>
      </c>
      <c r="AA748" s="44"/>
      <c r="AB748" s="44"/>
      <c r="AC748" s="44"/>
    </row>
    <row r="749" spans="6:29" x14ac:dyDescent="0.25">
      <c r="F749" s="51" t="str">
        <f>IFERROR(VLOOKUP(D749,'Tabelas auxiliares'!$A$3:$B$61,2,FALSE),"")</f>
        <v/>
      </c>
      <c r="G749" s="51" t="str">
        <f>IFERROR(VLOOKUP($B749,'Tabelas auxiliares'!$A$65:$C$102,2,FALSE),"")</f>
        <v/>
      </c>
      <c r="H749" s="51" t="str">
        <f>IFERROR(VLOOKUP($B749,'Tabelas auxiliares'!$A$65:$C$102,3,FALSE),"")</f>
        <v/>
      </c>
      <c r="X749" s="51" t="str">
        <f t="shared" si="22"/>
        <v/>
      </c>
      <c r="Y749" s="51" t="str">
        <f>IF(T749="","",IF(T749&lt;&gt;'Tabelas auxiliares'!$B$236,"FOLHA DE PESSOAL",IF(X749='Tabelas auxiliares'!$A$237,"CUSTEIO",IF(X749='Tabelas auxiliares'!$A$236,"INVESTIMENTO","ERRO - VERIFICAR"))))</f>
        <v/>
      </c>
      <c r="Z749" s="64" t="str">
        <f t="shared" si="23"/>
        <v/>
      </c>
      <c r="AA749" s="44"/>
      <c r="AB749" s="44"/>
      <c r="AC749" s="44"/>
    </row>
    <row r="750" spans="6:29" x14ac:dyDescent="0.25">
      <c r="F750" s="51" t="str">
        <f>IFERROR(VLOOKUP(D750,'Tabelas auxiliares'!$A$3:$B$61,2,FALSE),"")</f>
        <v/>
      </c>
      <c r="G750" s="51" t="str">
        <f>IFERROR(VLOOKUP($B750,'Tabelas auxiliares'!$A$65:$C$102,2,FALSE),"")</f>
        <v/>
      </c>
      <c r="H750" s="51" t="str">
        <f>IFERROR(VLOOKUP($B750,'Tabelas auxiliares'!$A$65:$C$102,3,FALSE),"")</f>
        <v/>
      </c>
      <c r="X750" s="51" t="str">
        <f t="shared" si="22"/>
        <v/>
      </c>
      <c r="Y750" s="51" t="str">
        <f>IF(T750="","",IF(T750&lt;&gt;'Tabelas auxiliares'!$B$236,"FOLHA DE PESSOAL",IF(X750='Tabelas auxiliares'!$A$237,"CUSTEIO",IF(X750='Tabelas auxiliares'!$A$236,"INVESTIMENTO","ERRO - VERIFICAR"))))</f>
        <v/>
      </c>
      <c r="Z750" s="64" t="str">
        <f t="shared" si="23"/>
        <v/>
      </c>
      <c r="AA750" s="44"/>
      <c r="AB750" s="44"/>
      <c r="AC750" s="44"/>
    </row>
    <row r="751" spans="6:29" x14ac:dyDescent="0.25">
      <c r="F751" s="51" t="str">
        <f>IFERROR(VLOOKUP(D751,'Tabelas auxiliares'!$A$3:$B$61,2,FALSE),"")</f>
        <v/>
      </c>
      <c r="G751" s="51" t="str">
        <f>IFERROR(VLOOKUP($B751,'Tabelas auxiliares'!$A$65:$C$102,2,FALSE),"")</f>
        <v/>
      </c>
      <c r="H751" s="51" t="str">
        <f>IFERROR(VLOOKUP($B751,'Tabelas auxiliares'!$A$65:$C$102,3,FALSE),"")</f>
        <v/>
      </c>
      <c r="X751" s="51" t="str">
        <f t="shared" si="22"/>
        <v/>
      </c>
      <c r="Y751" s="51" t="str">
        <f>IF(T751="","",IF(T751&lt;&gt;'Tabelas auxiliares'!$B$236,"FOLHA DE PESSOAL",IF(X751='Tabelas auxiliares'!$A$237,"CUSTEIO",IF(X751='Tabelas auxiliares'!$A$236,"INVESTIMENTO","ERRO - VERIFICAR"))))</f>
        <v/>
      </c>
      <c r="Z751" s="64" t="str">
        <f t="shared" si="23"/>
        <v/>
      </c>
      <c r="AA751" s="44"/>
      <c r="AB751" s="44"/>
      <c r="AC751" s="44"/>
    </row>
    <row r="752" spans="6:29" x14ac:dyDescent="0.25">
      <c r="F752" s="51" t="str">
        <f>IFERROR(VLOOKUP(D752,'Tabelas auxiliares'!$A$3:$B$61,2,FALSE),"")</f>
        <v/>
      </c>
      <c r="G752" s="51" t="str">
        <f>IFERROR(VLOOKUP($B752,'Tabelas auxiliares'!$A$65:$C$102,2,FALSE),"")</f>
        <v/>
      </c>
      <c r="H752" s="51" t="str">
        <f>IFERROR(VLOOKUP($B752,'Tabelas auxiliares'!$A$65:$C$102,3,FALSE),"")</f>
        <v/>
      </c>
      <c r="X752" s="51" t="str">
        <f t="shared" si="22"/>
        <v/>
      </c>
      <c r="Y752" s="51" t="str">
        <f>IF(T752="","",IF(T752&lt;&gt;'Tabelas auxiliares'!$B$236,"FOLHA DE PESSOAL",IF(X752='Tabelas auxiliares'!$A$237,"CUSTEIO",IF(X752='Tabelas auxiliares'!$A$236,"INVESTIMENTO","ERRO - VERIFICAR"))))</f>
        <v/>
      </c>
      <c r="Z752" s="64" t="str">
        <f t="shared" si="23"/>
        <v/>
      </c>
      <c r="AA752" s="44"/>
      <c r="AB752" s="44"/>
      <c r="AC752" s="44"/>
    </row>
    <row r="753" spans="6:29" x14ac:dyDescent="0.25">
      <c r="F753" s="51" t="str">
        <f>IFERROR(VLOOKUP(D753,'Tabelas auxiliares'!$A$3:$B$61,2,FALSE),"")</f>
        <v/>
      </c>
      <c r="G753" s="51" t="str">
        <f>IFERROR(VLOOKUP($B753,'Tabelas auxiliares'!$A$65:$C$102,2,FALSE),"")</f>
        <v/>
      </c>
      <c r="H753" s="51" t="str">
        <f>IFERROR(VLOOKUP($B753,'Tabelas auxiliares'!$A$65:$C$102,3,FALSE),"")</f>
        <v/>
      </c>
      <c r="X753" s="51" t="str">
        <f t="shared" si="22"/>
        <v/>
      </c>
      <c r="Y753" s="51" t="str">
        <f>IF(T753="","",IF(T753&lt;&gt;'Tabelas auxiliares'!$B$236,"FOLHA DE PESSOAL",IF(X753='Tabelas auxiliares'!$A$237,"CUSTEIO",IF(X753='Tabelas auxiliares'!$A$236,"INVESTIMENTO","ERRO - VERIFICAR"))))</f>
        <v/>
      </c>
      <c r="Z753" s="64" t="str">
        <f t="shared" si="23"/>
        <v/>
      </c>
      <c r="AA753" s="44"/>
      <c r="AB753" s="44"/>
      <c r="AC753" s="44"/>
    </row>
    <row r="754" spans="6:29" x14ac:dyDescent="0.25">
      <c r="F754" s="51" t="str">
        <f>IFERROR(VLOOKUP(D754,'Tabelas auxiliares'!$A$3:$B$61,2,FALSE),"")</f>
        <v/>
      </c>
      <c r="G754" s="51" t="str">
        <f>IFERROR(VLOOKUP($B754,'Tabelas auxiliares'!$A$65:$C$102,2,FALSE),"")</f>
        <v/>
      </c>
      <c r="H754" s="51" t="str">
        <f>IFERROR(VLOOKUP($B754,'Tabelas auxiliares'!$A$65:$C$102,3,FALSE),"")</f>
        <v/>
      </c>
      <c r="X754" s="51" t="str">
        <f t="shared" si="22"/>
        <v/>
      </c>
      <c r="Y754" s="51" t="str">
        <f>IF(T754="","",IF(T754&lt;&gt;'Tabelas auxiliares'!$B$236,"FOLHA DE PESSOAL",IF(X754='Tabelas auxiliares'!$A$237,"CUSTEIO",IF(X754='Tabelas auxiliares'!$A$236,"INVESTIMENTO","ERRO - VERIFICAR"))))</f>
        <v/>
      </c>
      <c r="Z754" s="64" t="str">
        <f t="shared" si="23"/>
        <v/>
      </c>
      <c r="AA754" s="44"/>
      <c r="AB754" s="44"/>
      <c r="AC754" s="44"/>
    </row>
    <row r="755" spans="6:29" x14ac:dyDescent="0.25">
      <c r="F755" s="51" t="str">
        <f>IFERROR(VLOOKUP(D755,'Tabelas auxiliares'!$A$3:$B$61,2,FALSE),"")</f>
        <v/>
      </c>
      <c r="G755" s="51" t="str">
        <f>IFERROR(VLOOKUP($B755,'Tabelas auxiliares'!$A$65:$C$102,2,FALSE),"")</f>
        <v/>
      </c>
      <c r="H755" s="51" t="str">
        <f>IFERROR(VLOOKUP($B755,'Tabelas auxiliares'!$A$65:$C$102,3,FALSE),"")</f>
        <v/>
      </c>
      <c r="X755" s="51" t="str">
        <f t="shared" si="22"/>
        <v/>
      </c>
      <c r="Y755" s="51" t="str">
        <f>IF(T755="","",IF(T755&lt;&gt;'Tabelas auxiliares'!$B$236,"FOLHA DE PESSOAL",IF(X755='Tabelas auxiliares'!$A$237,"CUSTEIO",IF(X755='Tabelas auxiliares'!$A$236,"INVESTIMENTO","ERRO - VERIFICAR"))))</f>
        <v/>
      </c>
      <c r="Z755" s="64" t="str">
        <f t="shared" si="23"/>
        <v/>
      </c>
      <c r="AA755" s="44"/>
      <c r="AB755" s="44"/>
      <c r="AC755" s="44"/>
    </row>
    <row r="756" spans="6:29" x14ac:dyDescent="0.25">
      <c r="F756" s="51" t="str">
        <f>IFERROR(VLOOKUP(D756,'Tabelas auxiliares'!$A$3:$B$61,2,FALSE),"")</f>
        <v/>
      </c>
      <c r="G756" s="51" t="str">
        <f>IFERROR(VLOOKUP($B756,'Tabelas auxiliares'!$A$65:$C$102,2,FALSE),"")</f>
        <v/>
      </c>
      <c r="H756" s="51" t="str">
        <f>IFERROR(VLOOKUP($B756,'Tabelas auxiliares'!$A$65:$C$102,3,FALSE),"")</f>
        <v/>
      </c>
      <c r="X756" s="51" t="str">
        <f t="shared" si="22"/>
        <v/>
      </c>
      <c r="Y756" s="51" t="str">
        <f>IF(T756="","",IF(T756&lt;&gt;'Tabelas auxiliares'!$B$236,"FOLHA DE PESSOAL",IF(X756='Tabelas auxiliares'!$A$237,"CUSTEIO",IF(X756='Tabelas auxiliares'!$A$236,"INVESTIMENTO","ERRO - VERIFICAR"))))</f>
        <v/>
      </c>
      <c r="Z756" s="64" t="str">
        <f t="shared" si="23"/>
        <v/>
      </c>
      <c r="AA756" s="44"/>
      <c r="AB756" s="44"/>
      <c r="AC756" s="44"/>
    </row>
    <row r="757" spans="6:29" x14ac:dyDescent="0.25">
      <c r="F757" s="51" t="str">
        <f>IFERROR(VLOOKUP(D757,'Tabelas auxiliares'!$A$3:$B$61,2,FALSE),"")</f>
        <v/>
      </c>
      <c r="G757" s="51" t="str">
        <f>IFERROR(VLOOKUP($B757,'Tabelas auxiliares'!$A$65:$C$102,2,FALSE),"")</f>
        <v/>
      </c>
      <c r="H757" s="51" t="str">
        <f>IFERROR(VLOOKUP($B757,'Tabelas auxiliares'!$A$65:$C$102,3,FALSE),"")</f>
        <v/>
      </c>
      <c r="X757" s="51" t="str">
        <f t="shared" si="22"/>
        <v/>
      </c>
      <c r="Y757" s="51" t="str">
        <f>IF(T757="","",IF(T757&lt;&gt;'Tabelas auxiliares'!$B$236,"FOLHA DE PESSOAL",IF(X757='Tabelas auxiliares'!$A$237,"CUSTEIO",IF(X757='Tabelas auxiliares'!$A$236,"INVESTIMENTO","ERRO - VERIFICAR"))))</f>
        <v/>
      </c>
      <c r="Z757" s="64" t="str">
        <f t="shared" si="23"/>
        <v/>
      </c>
      <c r="AA757" s="44"/>
      <c r="AB757" s="44"/>
      <c r="AC757" s="44"/>
    </row>
    <row r="758" spans="6:29" x14ac:dyDescent="0.25">
      <c r="F758" s="51" t="str">
        <f>IFERROR(VLOOKUP(D758,'Tabelas auxiliares'!$A$3:$B$61,2,FALSE),"")</f>
        <v/>
      </c>
      <c r="G758" s="51" t="str">
        <f>IFERROR(VLOOKUP($B758,'Tabelas auxiliares'!$A$65:$C$102,2,FALSE),"")</f>
        <v/>
      </c>
      <c r="H758" s="51" t="str">
        <f>IFERROR(VLOOKUP($B758,'Tabelas auxiliares'!$A$65:$C$102,3,FALSE),"")</f>
        <v/>
      </c>
      <c r="X758" s="51" t="str">
        <f t="shared" si="22"/>
        <v/>
      </c>
      <c r="Y758" s="51" t="str">
        <f>IF(T758="","",IF(T758&lt;&gt;'Tabelas auxiliares'!$B$236,"FOLHA DE PESSOAL",IF(X758='Tabelas auxiliares'!$A$237,"CUSTEIO",IF(X758='Tabelas auxiliares'!$A$236,"INVESTIMENTO","ERRO - VERIFICAR"))))</f>
        <v/>
      </c>
      <c r="Z758" s="64" t="str">
        <f t="shared" si="23"/>
        <v/>
      </c>
      <c r="AA758" s="44"/>
      <c r="AB758" s="44"/>
      <c r="AC758" s="44"/>
    </row>
    <row r="759" spans="6:29" x14ac:dyDescent="0.25">
      <c r="F759" s="51" t="str">
        <f>IFERROR(VLOOKUP(D759,'Tabelas auxiliares'!$A$3:$B$61,2,FALSE),"")</f>
        <v/>
      </c>
      <c r="G759" s="51" t="str">
        <f>IFERROR(VLOOKUP($B759,'Tabelas auxiliares'!$A$65:$C$102,2,FALSE),"")</f>
        <v/>
      </c>
      <c r="H759" s="51" t="str">
        <f>IFERROR(VLOOKUP($B759,'Tabelas auxiliares'!$A$65:$C$102,3,FALSE),"")</f>
        <v/>
      </c>
      <c r="X759" s="51" t="str">
        <f t="shared" si="22"/>
        <v/>
      </c>
      <c r="Y759" s="51" t="str">
        <f>IF(T759="","",IF(T759&lt;&gt;'Tabelas auxiliares'!$B$236,"FOLHA DE PESSOAL",IF(X759='Tabelas auxiliares'!$A$237,"CUSTEIO",IF(X759='Tabelas auxiliares'!$A$236,"INVESTIMENTO","ERRO - VERIFICAR"))))</f>
        <v/>
      </c>
      <c r="Z759" s="64" t="str">
        <f t="shared" si="23"/>
        <v/>
      </c>
      <c r="AA759" s="44"/>
      <c r="AB759" s="44"/>
      <c r="AC759" s="44"/>
    </row>
    <row r="760" spans="6:29" x14ac:dyDescent="0.25">
      <c r="F760" s="51" t="str">
        <f>IFERROR(VLOOKUP(D760,'Tabelas auxiliares'!$A$3:$B$61,2,FALSE),"")</f>
        <v/>
      </c>
      <c r="G760" s="51" t="str">
        <f>IFERROR(VLOOKUP($B760,'Tabelas auxiliares'!$A$65:$C$102,2,FALSE),"")</f>
        <v/>
      </c>
      <c r="H760" s="51" t="str">
        <f>IFERROR(VLOOKUP($B760,'Tabelas auxiliares'!$A$65:$C$102,3,FALSE),"")</f>
        <v/>
      </c>
      <c r="X760" s="51" t="str">
        <f t="shared" si="22"/>
        <v/>
      </c>
      <c r="Y760" s="51" t="str">
        <f>IF(T760="","",IF(T760&lt;&gt;'Tabelas auxiliares'!$B$236,"FOLHA DE PESSOAL",IF(X760='Tabelas auxiliares'!$A$237,"CUSTEIO",IF(X760='Tabelas auxiliares'!$A$236,"INVESTIMENTO","ERRO - VERIFICAR"))))</f>
        <v/>
      </c>
      <c r="Z760" s="64" t="str">
        <f t="shared" si="23"/>
        <v/>
      </c>
      <c r="AA760" s="44"/>
      <c r="AB760" s="44"/>
      <c r="AC760" s="44"/>
    </row>
    <row r="761" spans="6:29" x14ac:dyDescent="0.25">
      <c r="F761" s="51" t="str">
        <f>IFERROR(VLOOKUP(D761,'Tabelas auxiliares'!$A$3:$B$61,2,FALSE),"")</f>
        <v/>
      </c>
      <c r="G761" s="51" t="str">
        <f>IFERROR(VLOOKUP($B761,'Tabelas auxiliares'!$A$65:$C$102,2,FALSE),"")</f>
        <v/>
      </c>
      <c r="H761" s="51" t="str">
        <f>IFERROR(VLOOKUP($B761,'Tabelas auxiliares'!$A$65:$C$102,3,FALSE),"")</f>
        <v/>
      </c>
      <c r="X761" s="51" t="str">
        <f t="shared" si="22"/>
        <v/>
      </c>
      <c r="Y761" s="51" t="str">
        <f>IF(T761="","",IF(T761&lt;&gt;'Tabelas auxiliares'!$B$236,"FOLHA DE PESSOAL",IF(X761='Tabelas auxiliares'!$A$237,"CUSTEIO",IF(X761='Tabelas auxiliares'!$A$236,"INVESTIMENTO","ERRO - VERIFICAR"))))</f>
        <v/>
      </c>
      <c r="Z761" s="64" t="str">
        <f t="shared" si="23"/>
        <v/>
      </c>
      <c r="AA761" s="44"/>
      <c r="AB761" s="44"/>
      <c r="AC761" s="44"/>
    </row>
    <row r="762" spans="6:29" x14ac:dyDescent="0.25">
      <c r="F762" s="51" t="str">
        <f>IFERROR(VLOOKUP(D762,'Tabelas auxiliares'!$A$3:$B$61,2,FALSE),"")</f>
        <v/>
      </c>
      <c r="G762" s="51" t="str">
        <f>IFERROR(VLOOKUP($B762,'Tabelas auxiliares'!$A$65:$C$102,2,FALSE),"")</f>
        <v/>
      </c>
      <c r="H762" s="51" t="str">
        <f>IFERROR(VLOOKUP($B762,'Tabelas auxiliares'!$A$65:$C$102,3,FALSE),"")</f>
        <v/>
      </c>
      <c r="X762" s="51" t="str">
        <f t="shared" si="22"/>
        <v/>
      </c>
      <c r="Y762" s="51" t="str">
        <f>IF(T762="","",IF(T762&lt;&gt;'Tabelas auxiliares'!$B$236,"FOLHA DE PESSOAL",IF(X762='Tabelas auxiliares'!$A$237,"CUSTEIO",IF(X762='Tabelas auxiliares'!$A$236,"INVESTIMENTO","ERRO - VERIFICAR"))))</f>
        <v/>
      </c>
      <c r="Z762" s="64" t="str">
        <f t="shared" si="23"/>
        <v/>
      </c>
      <c r="AA762" s="44"/>
      <c r="AB762" s="44"/>
      <c r="AC762" s="44"/>
    </row>
    <row r="763" spans="6:29" x14ac:dyDescent="0.25">
      <c r="F763" s="51" t="str">
        <f>IFERROR(VLOOKUP(D763,'Tabelas auxiliares'!$A$3:$B$61,2,FALSE),"")</f>
        <v/>
      </c>
      <c r="G763" s="51" t="str">
        <f>IFERROR(VLOOKUP($B763,'Tabelas auxiliares'!$A$65:$C$102,2,FALSE),"")</f>
        <v/>
      </c>
      <c r="H763" s="51" t="str">
        <f>IFERROR(VLOOKUP($B763,'Tabelas auxiliares'!$A$65:$C$102,3,FALSE),"")</f>
        <v/>
      </c>
      <c r="X763" s="51" t="str">
        <f t="shared" si="22"/>
        <v/>
      </c>
      <c r="Y763" s="51" t="str">
        <f>IF(T763="","",IF(T763&lt;&gt;'Tabelas auxiliares'!$B$236,"FOLHA DE PESSOAL",IF(X763='Tabelas auxiliares'!$A$237,"CUSTEIO",IF(X763='Tabelas auxiliares'!$A$236,"INVESTIMENTO","ERRO - VERIFICAR"))))</f>
        <v/>
      </c>
      <c r="Z763" s="64" t="str">
        <f t="shared" si="23"/>
        <v/>
      </c>
      <c r="AA763" s="44"/>
      <c r="AB763" s="44"/>
      <c r="AC763" s="44"/>
    </row>
    <row r="764" spans="6:29" x14ac:dyDescent="0.25">
      <c r="F764" s="51" t="str">
        <f>IFERROR(VLOOKUP(D764,'Tabelas auxiliares'!$A$3:$B$61,2,FALSE),"")</f>
        <v/>
      </c>
      <c r="G764" s="51" t="str">
        <f>IFERROR(VLOOKUP($B764,'Tabelas auxiliares'!$A$65:$C$102,2,FALSE),"")</f>
        <v/>
      </c>
      <c r="H764" s="51" t="str">
        <f>IFERROR(VLOOKUP($B764,'Tabelas auxiliares'!$A$65:$C$102,3,FALSE),"")</f>
        <v/>
      </c>
      <c r="X764" s="51" t="str">
        <f t="shared" si="22"/>
        <v/>
      </c>
      <c r="Y764" s="51" t="str">
        <f>IF(T764="","",IF(T764&lt;&gt;'Tabelas auxiliares'!$B$236,"FOLHA DE PESSOAL",IF(X764='Tabelas auxiliares'!$A$237,"CUSTEIO",IF(X764='Tabelas auxiliares'!$A$236,"INVESTIMENTO","ERRO - VERIFICAR"))))</f>
        <v/>
      </c>
      <c r="Z764" s="64" t="str">
        <f t="shared" si="23"/>
        <v/>
      </c>
      <c r="AA764" s="44"/>
      <c r="AB764" s="44"/>
      <c r="AC764" s="44"/>
    </row>
    <row r="765" spans="6:29" x14ac:dyDescent="0.25">
      <c r="F765" s="51" t="str">
        <f>IFERROR(VLOOKUP(D765,'Tabelas auxiliares'!$A$3:$B$61,2,FALSE),"")</f>
        <v/>
      </c>
      <c r="G765" s="51" t="str">
        <f>IFERROR(VLOOKUP($B765,'Tabelas auxiliares'!$A$65:$C$102,2,FALSE),"")</f>
        <v/>
      </c>
      <c r="H765" s="51" t="str">
        <f>IFERROR(VLOOKUP($B765,'Tabelas auxiliares'!$A$65:$C$102,3,FALSE),"")</f>
        <v/>
      </c>
      <c r="X765" s="51" t="str">
        <f t="shared" si="22"/>
        <v/>
      </c>
      <c r="Y765" s="51" t="str">
        <f>IF(T765="","",IF(T765&lt;&gt;'Tabelas auxiliares'!$B$236,"FOLHA DE PESSOAL",IF(X765='Tabelas auxiliares'!$A$237,"CUSTEIO",IF(X765='Tabelas auxiliares'!$A$236,"INVESTIMENTO","ERRO - VERIFICAR"))))</f>
        <v/>
      </c>
      <c r="Z765" s="64" t="str">
        <f t="shared" si="23"/>
        <v/>
      </c>
      <c r="AA765" s="44"/>
      <c r="AB765" s="44"/>
      <c r="AC765" s="44"/>
    </row>
    <row r="766" spans="6:29" x14ac:dyDescent="0.25">
      <c r="F766" s="51" t="str">
        <f>IFERROR(VLOOKUP(D766,'Tabelas auxiliares'!$A$3:$B$61,2,FALSE),"")</f>
        <v/>
      </c>
      <c r="G766" s="51" t="str">
        <f>IFERROR(VLOOKUP($B766,'Tabelas auxiliares'!$A$65:$C$102,2,FALSE),"")</f>
        <v/>
      </c>
      <c r="H766" s="51" t="str">
        <f>IFERROR(VLOOKUP($B766,'Tabelas auxiliares'!$A$65:$C$102,3,FALSE),"")</f>
        <v/>
      </c>
      <c r="X766" s="51" t="str">
        <f t="shared" si="22"/>
        <v/>
      </c>
      <c r="Y766" s="51" t="str">
        <f>IF(T766="","",IF(T766&lt;&gt;'Tabelas auxiliares'!$B$236,"FOLHA DE PESSOAL",IF(X766='Tabelas auxiliares'!$A$237,"CUSTEIO",IF(X766='Tabelas auxiliares'!$A$236,"INVESTIMENTO","ERRO - VERIFICAR"))))</f>
        <v/>
      </c>
      <c r="Z766" s="64" t="str">
        <f t="shared" si="23"/>
        <v/>
      </c>
      <c r="AA766" s="44"/>
      <c r="AB766" s="44"/>
      <c r="AC766" s="44"/>
    </row>
    <row r="767" spans="6:29" x14ac:dyDescent="0.25">
      <c r="F767" s="51" t="str">
        <f>IFERROR(VLOOKUP(D767,'Tabelas auxiliares'!$A$3:$B$61,2,FALSE),"")</f>
        <v/>
      </c>
      <c r="G767" s="51" t="str">
        <f>IFERROR(VLOOKUP($B767,'Tabelas auxiliares'!$A$65:$C$102,2,FALSE),"")</f>
        <v/>
      </c>
      <c r="H767" s="51" t="str">
        <f>IFERROR(VLOOKUP($B767,'Tabelas auxiliares'!$A$65:$C$102,3,FALSE),"")</f>
        <v/>
      </c>
      <c r="X767" s="51" t="str">
        <f t="shared" si="22"/>
        <v/>
      </c>
      <c r="Y767" s="51" t="str">
        <f>IF(T767="","",IF(T767&lt;&gt;'Tabelas auxiliares'!$B$236,"FOLHA DE PESSOAL",IF(X767='Tabelas auxiliares'!$A$237,"CUSTEIO",IF(X767='Tabelas auxiliares'!$A$236,"INVESTIMENTO","ERRO - VERIFICAR"))))</f>
        <v/>
      </c>
      <c r="Z767" s="64" t="str">
        <f t="shared" si="23"/>
        <v/>
      </c>
      <c r="AA767" s="44"/>
      <c r="AB767" s="44"/>
      <c r="AC767" s="44"/>
    </row>
    <row r="768" spans="6:29" x14ac:dyDescent="0.25">
      <c r="F768" s="51" t="str">
        <f>IFERROR(VLOOKUP(D768,'Tabelas auxiliares'!$A$3:$B$61,2,FALSE),"")</f>
        <v/>
      </c>
      <c r="G768" s="51" t="str">
        <f>IFERROR(VLOOKUP($B768,'Tabelas auxiliares'!$A$65:$C$102,2,FALSE),"")</f>
        <v/>
      </c>
      <c r="H768" s="51" t="str">
        <f>IFERROR(VLOOKUP($B768,'Tabelas auxiliares'!$A$65:$C$102,3,FALSE),"")</f>
        <v/>
      </c>
      <c r="X768" s="51" t="str">
        <f t="shared" si="22"/>
        <v/>
      </c>
      <c r="Y768" s="51" t="str">
        <f>IF(T768="","",IF(T768&lt;&gt;'Tabelas auxiliares'!$B$236,"FOLHA DE PESSOAL",IF(X768='Tabelas auxiliares'!$A$237,"CUSTEIO",IF(X768='Tabelas auxiliares'!$A$236,"INVESTIMENTO","ERRO - VERIFICAR"))))</f>
        <v/>
      </c>
      <c r="Z768" s="64" t="str">
        <f t="shared" si="23"/>
        <v/>
      </c>
      <c r="AA768" s="44"/>
      <c r="AB768" s="44"/>
      <c r="AC768" s="44"/>
    </row>
    <row r="769" spans="6:29" x14ac:dyDescent="0.25">
      <c r="F769" s="51" t="str">
        <f>IFERROR(VLOOKUP(D769,'Tabelas auxiliares'!$A$3:$B$61,2,FALSE),"")</f>
        <v/>
      </c>
      <c r="G769" s="51" t="str">
        <f>IFERROR(VLOOKUP($B769,'Tabelas auxiliares'!$A$65:$C$102,2,FALSE),"")</f>
        <v/>
      </c>
      <c r="H769" s="51" t="str">
        <f>IFERROR(VLOOKUP($B769,'Tabelas auxiliares'!$A$65:$C$102,3,FALSE),"")</f>
        <v/>
      </c>
      <c r="X769" s="51" t="str">
        <f t="shared" si="22"/>
        <v/>
      </c>
      <c r="Y769" s="51" t="str">
        <f>IF(T769="","",IF(T769&lt;&gt;'Tabelas auxiliares'!$B$236,"FOLHA DE PESSOAL",IF(X769='Tabelas auxiliares'!$A$237,"CUSTEIO",IF(X769='Tabelas auxiliares'!$A$236,"INVESTIMENTO","ERRO - VERIFICAR"))))</f>
        <v/>
      </c>
      <c r="Z769" s="64" t="str">
        <f t="shared" si="23"/>
        <v/>
      </c>
      <c r="AA769" s="44"/>
      <c r="AB769" s="44"/>
      <c r="AC769" s="44"/>
    </row>
    <row r="770" spans="6:29" x14ac:dyDescent="0.25">
      <c r="F770" s="51" t="str">
        <f>IFERROR(VLOOKUP(D770,'Tabelas auxiliares'!$A$3:$B$61,2,FALSE),"")</f>
        <v/>
      </c>
      <c r="G770" s="51" t="str">
        <f>IFERROR(VLOOKUP($B770,'Tabelas auxiliares'!$A$65:$C$102,2,FALSE),"")</f>
        <v/>
      </c>
      <c r="H770" s="51" t="str">
        <f>IFERROR(VLOOKUP($B770,'Tabelas auxiliares'!$A$65:$C$102,3,FALSE),"")</f>
        <v/>
      </c>
      <c r="X770" s="51" t="str">
        <f t="shared" si="22"/>
        <v/>
      </c>
      <c r="Y770" s="51" t="str">
        <f>IF(T770="","",IF(T770&lt;&gt;'Tabelas auxiliares'!$B$236,"FOLHA DE PESSOAL",IF(X770='Tabelas auxiliares'!$A$237,"CUSTEIO",IF(X770='Tabelas auxiliares'!$A$236,"INVESTIMENTO","ERRO - VERIFICAR"))))</f>
        <v/>
      </c>
      <c r="Z770" s="64" t="str">
        <f t="shared" si="23"/>
        <v/>
      </c>
      <c r="AA770" s="44"/>
      <c r="AB770" s="44"/>
      <c r="AC770" s="44"/>
    </row>
    <row r="771" spans="6:29" x14ac:dyDescent="0.25">
      <c r="F771" s="51" t="str">
        <f>IFERROR(VLOOKUP(D771,'Tabelas auxiliares'!$A$3:$B$61,2,FALSE),"")</f>
        <v/>
      </c>
      <c r="G771" s="51" t="str">
        <f>IFERROR(VLOOKUP($B771,'Tabelas auxiliares'!$A$65:$C$102,2,FALSE),"")</f>
        <v/>
      </c>
      <c r="H771" s="51" t="str">
        <f>IFERROR(VLOOKUP($B771,'Tabelas auxiliares'!$A$65:$C$102,3,FALSE),"")</f>
        <v/>
      </c>
      <c r="X771" s="51" t="str">
        <f t="shared" si="22"/>
        <v/>
      </c>
      <c r="Y771" s="51" t="str">
        <f>IF(T771="","",IF(T771&lt;&gt;'Tabelas auxiliares'!$B$236,"FOLHA DE PESSOAL",IF(X771='Tabelas auxiliares'!$A$237,"CUSTEIO",IF(X771='Tabelas auxiliares'!$A$236,"INVESTIMENTO","ERRO - VERIFICAR"))))</f>
        <v/>
      </c>
      <c r="Z771" s="64" t="str">
        <f t="shared" si="23"/>
        <v/>
      </c>
      <c r="AA771" s="44"/>
      <c r="AB771" s="44"/>
      <c r="AC771" s="44"/>
    </row>
    <row r="772" spans="6:29" x14ac:dyDescent="0.25">
      <c r="F772" s="51" t="str">
        <f>IFERROR(VLOOKUP(D772,'Tabelas auxiliares'!$A$3:$B$61,2,FALSE),"")</f>
        <v/>
      </c>
      <c r="G772" s="51" t="str">
        <f>IFERROR(VLOOKUP($B772,'Tabelas auxiliares'!$A$65:$C$102,2,FALSE),"")</f>
        <v/>
      </c>
      <c r="H772" s="51" t="str">
        <f>IFERROR(VLOOKUP($B772,'Tabelas auxiliares'!$A$65:$C$102,3,FALSE),"")</f>
        <v/>
      </c>
      <c r="X772" s="51" t="str">
        <f t="shared" ref="X772:X835" si="24">LEFT(V772,1)</f>
        <v/>
      </c>
      <c r="Y772" s="51" t="str">
        <f>IF(T772="","",IF(T772&lt;&gt;'Tabelas auxiliares'!$B$236,"FOLHA DE PESSOAL",IF(X772='Tabelas auxiliares'!$A$237,"CUSTEIO",IF(X772='Tabelas auxiliares'!$A$236,"INVESTIMENTO","ERRO - VERIFICAR"))))</f>
        <v/>
      </c>
      <c r="Z772" s="64" t="str">
        <f t="shared" si="23"/>
        <v/>
      </c>
      <c r="AA772" s="44"/>
      <c r="AB772" s="44"/>
      <c r="AC772" s="44"/>
    </row>
    <row r="773" spans="6:29" x14ac:dyDescent="0.25">
      <c r="F773" s="51" t="str">
        <f>IFERROR(VLOOKUP(D773,'Tabelas auxiliares'!$A$3:$B$61,2,FALSE),"")</f>
        <v/>
      </c>
      <c r="G773" s="51" t="str">
        <f>IFERROR(VLOOKUP($B773,'Tabelas auxiliares'!$A$65:$C$102,2,FALSE),"")</f>
        <v/>
      </c>
      <c r="H773" s="51" t="str">
        <f>IFERROR(VLOOKUP($B773,'Tabelas auxiliares'!$A$65:$C$102,3,FALSE),"")</f>
        <v/>
      </c>
      <c r="X773" s="51" t="str">
        <f t="shared" si="24"/>
        <v/>
      </c>
      <c r="Y773" s="51" t="str">
        <f>IF(T773="","",IF(T773&lt;&gt;'Tabelas auxiliares'!$B$236,"FOLHA DE PESSOAL",IF(X773='Tabelas auxiliares'!$A$237,"CUSTEIO",IF(X773='Tabelas auxiliares'!$A$236,"INVESTIMENTO","ERRO - VERIFICAR"))))</f>
        <v/>
      </c>
      <c r="Z773" s="64" t="str">
        <f t="shared" ref="Z773:Z836" si="25">IF(AA773+AB773+AC773&lt;&gt;0,AA773+AB773+AC773,"")</f>
        <v/>
      </c>
      <c r="AA773" s="44"/>
      <c r="AB773" s="44"/>
      <c r="AC773" s="44"/>
    </row>
    <row r="774" spans="6:29" x14ac:dyDescent="0.25">
      <c r="F774" s="51" t="str">
        <f>IFERROR(VLOOKUP(D774,'Tabelas auxiliares'!$A$3:$B$61,2,FALSE),"")</f>
        <v/>
      </c>
      <c r="G774" s="51" t="str">
        <f>IFERROR(VLOOKUP($B774,'Tabelas auxiliares'!$A$65:$C$102,2,FALSE),"")</f>
        <v/>
      </c>
      <c r="H774" s="51" t="str">
        <f>IFERROR(VLOOKUP($B774,'Tabelas auxiliares'!$A$65:$C$102,3,FALSE),"")</f>
        <v/>
      </c>
      <c r="X774" s="51" t="str">
        <f t="shared" si="24"/>
        <v/>
      </c>
      <c r="Y774" s="51" t="str">
        <f>IF(T774="","",IF(T774&lt;&gt;'Tabelas auxiliares'!$B$236,"FOLHA DE PESSOAL",IF(X774='Tabelas auxiliares'!$A$237,"CUSTEIO",IF(X774='Tabelas auxiliares'!$A$236,"INVESTIMENTO","ERRO - VERIFICAR"))))</f>
        <v/>
      </c>
      <c r="Z774" s="64" t="str">
        <f t="shared" si="25"/>
        <v/>
      </c>
      <c r="AA774" s="44"/>
      <c r="AB774" s="44"/>
      <c r="AC774" s="44"/>
    </row>
    <row r="775" spans="6:29" x14ac:dyDescent="0.25">
      <c r="F775" s="51" t="str">
        <f>IFERROR(VLOOKUP(D775,'Tabelas auxiliares'!$A$3:$B$61,2,FALSE),"")</f>
        <v/>
      </c>
      <c r="G775" s="51" t="str">
        <f>IFERROR(VLOOKUP($B775,'Tabelas auxiliares'!$A$65:$C$102,2,FALSE),"")</f>
        <v/>
      </c>
      <c r="H775" s="51" t="str">
        <f>IFERROR(VLOOKUP($B775,'Tabelas auxiliares'!$A$65:$C$102,3,FALSE),"")</f>
        <v/>
      </c>
      <c r="X775" s="51" t="str">
        <f t="shared" si="24"/>
        <v/>
      </c>
      <c r="Y775" s="51" t="str">
        <f>IF(T775="","",IF(T775&lt;&gt;'Tabelas auxiliares'!$B$236,"FOLHA DE PESSOAL",IF(X775='Tabelas auxiliares'!$A$237,"CUSTEIO",IF(X775='Tabelas auxiliares'!$A$236,"INVESTIMENTO","ERRO - VERIFICAR"))))</f>
        <v/>
      </c>
      <c r="Z775" s="64" t="str">
        <f t="shared" si="25"/>
        <v/>
      </c>
      <c r="AA775" s="44"/>
      <c r="AB775" s="44"/>
      <c r="AC775" s="44"/>
    </row>
    <row r="776" spans="6:29" x14ac:dyDescent="0.25">
      <c r="F776" s="51" t="str">
        <f>IFERROR(VLOOKUP(D776,'Tabelas auxiliares'!$A$3:$B$61,2,FALSE),"")</f>
        <v/>
      </c>
      <c r="G776" s="51" t="str">
        <f>IFERROR(VLOOKUP($B776,'Tabelas auxiliares'!$A$65:$C$102,2,FALSE),"")</f>
        <v/>
      </c>
      <c r="H776" s="51" t="str">
        <f>IFERROR(VLOOKUP($B776,'Tabelas auxiliares'!$A$65:$C$102,3,FALSE),"")</f>
        <v/>
      </c>
      <c r="X776" s="51" t="str">
        <f t="shared" si="24"/>
        <v/>
      </c>
      <c r="Y776" s="51" t="str">
        <f>IF(T776="","",IF(T776&lt;&gt;'Tabelas auxiliares'!$B$236,"FOLHA DE PESSOAL",IF(X776='Tabelas auxiliares'!$A$237,"CUSTEIO",IF(X776='Tabelas auxiliares'!$A$236,"INVESTIMENTO","ERRO - VERIFICAR"))))</f>
        <v/>
      </c>
      <c r="Z776" s="64" t="str">
        <f t="shared" si="25"/>
        <v/>
      </c>
      <c r="AA776" s="44"/>
      <c r="AB776" s="44"/>
      <c r="AC776" s="44"/>
    </row>
    <row r="777" spans="6:29" x14ac:dyDescent="0.25">
      <c r="F777" s="51" t="str">
        <f>IFERROR(VLOOKUP(D777,'Tabelas auxiliares'!$A$3:$B$61,2,FALSE),"")</f>
        <v/>
      </c>
      <c r="G777" s="51" t="str">
        <f>IFERROR(VLOOKUP($B777,'Tabelas auxiliares'!$A$65:$C$102,2,FALSE),"")</f>
        <v/>
      </c>
      <c r="H777" s="51" t="str">
        <f>IFERROR(VLOOKUP($B777,'Tabelas auxiliares'!$A$65:$C$102,3,FALSE),"")</f>
        <v/>
      </c>
      <c r="X777" s="51" t="str">
        <f t="shared" si="24"/>
        <v/>
      </c>
      <c r="Y777" s="51" t="str">
        <f>IF(T777="","",IF(T777&lt;&gt;'Tabelas auxiliares'!$B$236,"FOLHA DE PESSOAL",IF(X777='Tabelas auxiliares'!$A$237,"CUSTEIO",IF(X777='Tabelas auxiliares'!$A$236,"INVESTIMENTO","ERRO - VERIFICAR"))))</f>
        <v/>
      </c>
      <c r="Z777" s="64" t="str">
        <f t="shared" si="25"/>
        <v/>
      </c>
      <c r="AA777" s="44"/>
      <c r="AB777" s="44"/>
      <c r="AC777" s="44"/>
    </row>
    <row r="778" spans="6:29" x14ac:dyDescent="0.25">
      <c r="F778" s="51" t="str">
        <f>IFERROR(VLOOKUP(D778,'Tabelas auxiliares'!$A$3:$B$61,2,FALSE),"")</f>
        <v/>
      </c>
      <c r="G778" s="51" t="str">
        <f>IFERROR(VLOOKUP($B778,'Tabelas auxiliares'!$A$65:$C$102,2,FALSE),"")</f>
        <v/>
      </c>
      <c r="H778" s="51" t="str">
        <f>IFERROR(VLOOKUP($B778,'Tabelas auxiliares'!$A$65:$C$102,3,FALSE),"")</f>
        <v/>
      </c>
      <c r="X778" s="51" t="str">
        <f t="shared" si="24"/>
        <v/>
      </c>
      <c r="Y778" s="51" t="str">
        <f>IF(T778="","",IF(T778&lt;&gt;'Tabelas auxiliares'!$B$236,"FOLHA DE PESSOAL",IF(X778='Tabelas auxiliares'!$A$237,"CUSTEIO",IF(X778='Tabelas auxiliares'!$A$236,"INVESTIMENTO","ERRO - VERIFICAR"))))</f>
        <v/>
      </c>
      <c r="Z778" s="64" t="str">
        <f t="shared" si="25"/>
        <v/>
      </c>
      <c r="AA778" s="44"/>
      <c r="AB778" s="44"/>
      <c r="AC778" s="44"/>
    </row>
    <row r="779" spans="6:29" x14ac:dyDescent="0.25">
      <c r="F779" s="51" t="str">
        <f>IFERROR(VLOOKUP(D779,'Tabelas auxiliares'!$A$3:$B$61,2,FALSE),"")</f>
        <v/>
      </c>
      <c r="G779" s="51" t="str">
        <f>IFERROR(VLOOKUP($B779,'Tabelas auxiliares'!$A$65:$C$102,2,FALSE),"")</f>
        <v/>
      </c>
      <c r="H779" s="51" t="str">
        <f>IFERROR(VLOOKUP($B779,'Tabelas auxiliares'!$A$65:$C$102,3,FALSE),"")</f>
        <v/>
      </c>
      <c r="X779" s="51" t="str">
        <f t="shared" si="24"/>
        <v/>
      </c>
      <c r="Y779" s="51" t="str">
        <f>IF(T779="","",IF(T779&lt;&gt;'Tabelas auxiliares'!$B$236,"FOLHA DE PESSOAL",IF(X779='Tabelas auxiliares'!$A$237,"CUSTEIO",IF(X779='Tabelas auxiliares'!$A$236,"INVESTIMENTO","ERRO - VERIFICAR"))))</f>
        <v/>
      </c>
      <c r="Z779" s="64" t="str">
        <f t="shared" si="25"/>
        <v/>
      </c>
      <c r="AA779" s="44"/>
      <c r="AB779" s="44"/>
      <c r="AC779" s="44"/>
    </row>
    <row r="780" spans="6:29" x14ac:dyDescent="0.25">
      <c r="F780" s="51" t="str">
        <f>IFERROR(VLOOKUP(D780,'Tabelas auxiliares'!$A$3:$B$61,2,FALSE),"")</f>
        <v/>
      </c>
      <c r="G780" s="51" t="str">
        <f>IFERROR(VLOOKUP($B780,'Tabelas auxiliares'!$A$65:$C$102,2,FALSE),"")</f>
        <v/>
      </c>
      <c r="H780" s="51" t="str">
        <f>IFERROR(VLOOKUP($B780,'Tabelas auxiliares'!$A$65:$C$102,3,FALSE),"")</f>
        <v/>
      </c>
      <c r="X780" s="51" t="str">
        <f t="shared" si="24"/>
        <v/>
      </c>
      <c r="Y780" s="51" t="str">
        <f>IF(T780="","",IF(T780&lt;&gt;'Tabelas auxiliares'!$B$236,"FOLHA DE PESSOAL",IF(X780='Tabelas auxiliares'!$A$237,"CUSTEIO",IF(X780='Tabelas auxiliares'!$A$236,"INVESTIMENTO","ERRO - VERIFICAR"))))</f>
        <v/>
      </c>
      <c r="Z780" s="64" t="str">
        <f t="shared" si="25"/>
        <v/>
      </c>
      <c r="AA780" s="44"/>
      <c r="AB780" s="44"/>
      <c r="AC780" s="44"/>
    </row>
    <row r="781" spans="6:29" x14ac:dyDescent="0.25">
      <c r="F781" s="51" t="str">
        <f>IFERROR(VLOOKUP(D781,'Tabelas auxiliares'!$A$3:$B$61,2,FALSE),"")</f>
        <v/>
      </c>
      <c r="G781" s="51" t="str">
        <f>IFERROR(VLOOKUP($B781,'Tabelas auxiliares'!$A$65:$C$102,2,FALSE),"")</f>
        <v/>
      </c>
      <c r="H781" s="51" t="str">
        <f>IFERROR(VLOOKUP($B781,'Tabelas auxiliares'!$A$65:$C$102,3,FALSE),"")</f>
        <v/>
      </c>
      <c r="X781" s="51" t="str">
        <f t="shared" si="24"/>
        <v/>
      </c>
      <c r="Y781" s="51" t="str">
        <f>IF(T781="","",IF(T781&lt;&gt;'Tabelas auxiliares'!$B$236,"FOLHA DE PESSOAL",IF(X781='Tabelas auxiliares'!$A$237,"CUSTEIO",IF(X781='Tabelas auxiliares'!$A$236,"INVESTIMENTO","ERRO - VERIFICAR"))))</f>
        <v/>
      </c>
      <c r="Z781" s="64" t="str">
        <f t="shared" si="25"/>
        <v/>
      </c>
      <c r="AA781" s="44"/>
      <c r="AB781" s="44"/>
      <c r="AC781" s="44"/>
    </row>
    <row r="782" spans="6:29" x14ac:dyDescent="0.25">
      <c r="F782" s="51" t="str">
        <f>IFERROR(VLOOKUP(D782,'Tabelas auxiliares'!$A$3:$B$61,2,FALSE),"")</f>
        <v/>
      </c>
      <c r="G782" s="51" t="str">
        <f>IFERROR(VLOOKUP($B782,'Tabelas auxiliares'!$A$65:$C$102,2,FALSE),"")</f>
        <v/>
      </c>
      <c r="H782" s="51" t="str">
        <f>IFERROR(VLOOKUP($B782,'Tabelas auxiliares'!$A$65:$C$102,3,FALSE),"")</f>
        <v/>
      </c>
      <c r="X782" s="51" t="str">
        <f t="shared" si="24"/>
        <v/>
      </c>
      <c r="Y782" s="51" t="str">
        <f>IF(T782="","",IF(T782&lt;&gt;'Tabelas auxiliares'!$B$236,"FOLHA DE PESSOAL",IF(X782='Tabelas auxiliares'!$A$237,"CUSTEIO",IF(X782='Tabelas auxiliares'!$A$236,"INVESTIMENTO","ERRO - VERIFICAR"))))</f>
        <v/>
      </c>
      <c r="Z782" s="64" t="str">
        <f t="shared" si="25"/>
        <v/>
      </c>
      <c r="AA782" s="44"/>
      <c r="AB782" s="44"/>
      <c r="AC782" s="44"/>
    </row>
    <row r="783" spans="6:29" x14ac:dyDescent="0.25">
      <c r="F783" s="51" t="str">
        <f>IFERROR(VLOOKUP(D783,'Tabelas auxiliares'!$A$3:$B$61,2,FALSE),"")</f>
        <v/>
      </c>
      <c r="G783" s="51" t="str">
        <f>IFERROR(VLOOKUP($B783,'Tabelas auxiliares'!$A$65:$C$102,2,FALSE),"")</f>
        <v/>
      </c>
      <c r="H783" s="51" t="str">
        <f>IFERROR(VLOOKUP($B783,'Tabelas auxiliares'!$A$65:$C$102,3,FALSE),"")</f>
        <v/>
      </c>
      <c r="X783" s="51" t="str">
        <f t="shared" si="24"/>
        <v/>
      </c>
      <c r="Y783" s="51" t="str">
        <f>IF(T783="","",IF(T783&lt;&gt;'Tabelas auxiliares'!$B$236,"FOLHA DE PESSOAL",IF(X783='Tabelas auxiliares'!$A$237,"CUSTEIO",IF(X783='Tabelas auxiliares'!$A$236,"INVESTIMENTO","ERRO - VERIFICAR"))))</f>
        <v/>
      </c>
      <c r="Z783" s="64" t="str">
        <f t="shared" si="25"/>
        <v/>
      </c>
      <c r="AA783" s="44"/>
      <c r="AB783" s="44"/>
      <c r="AC783" s="44"/>
    </row>
    <row r="784" spans="6:29" x14ac:dyDescent="0.25">
      <c r="F784" s="51" t="str">
        <f>IFERROR(VLOOKUP(D784,'Tabelas auxiliares'!$A$3:$B$61,2,FALSE),"")</f>
        <v/>
      </c>
      <c r="G784" s="51" t="str">
        <f>IFERROR(VLOOKUP($B784,'Tabelas auxiliares'!$A$65:$C$102,2,FALSE),"")</f>
        <v/>
      </c>
      <c r="H784" s="51" t="str">
        <f>IFERROR(VLOOKUP($B784,'Tabelas auxiliares'!$A$65:$C$102,3,FALSE),"")</f>
        <v/>
      </c>
      <c r="X784" s="51" t="str">
        <f t="shared" si="24"/>
        <v/>
      </c>
      <c r="Y784" s="51" t="str">
        <f>IF(T784="","",IF(T784&lt;&gt;'Tabelas auxiliares'!$B$236,"FOLHA DE PESSOAL",IF(X784='Tabelas auxiliares'!$A$237,"CUSTEIO",IF(X784='Tabelas auxiliares'!$A$236,"INVESTIMENTO","ERRO - VERIFICAR"))))</f>
        <v/>
      </c>
      <c r="Z784" s="64" t="str">
        <f t="shared" si="25"/>
        <v/>
      </c>
      <c r="AA784" s="44"/>
      <c r="AB784" s="44"/>
      <c r="AC784" s="44"/>
    </row>
    <row r="785" spans="6:29" x14ac:dyDescent="0.25">
      <c r="F785" s="51" t="str">
        <f>IFERROR(VLOOKUP(D785,'Tabelas auxiliares'!$A$3:$B$61,2,FALSE),"")</f>
        <v/>
      </c>
      <c r="G785" s="51" t="str">
        <f>IFERROR(VLOOKUP($B785,'Tabelas auxiliares'!$A$65:$C$102,2,FALSE),"")</f>
        <v/>
      </c>
      <c r="H785" s="51" t="str">
        <f>IFERROR(VLOOKUP($B785,'Tabelas auxiliares'!$A$65:$C$102,3,FALSE),"")</f>
        <v/>
      </c>
      <c r="X785" s="51" t="str">
        <f t="shared" si="24"/>
        <v/>
      </c>
      <c r="Y785" s="51" t="str">
        <f>IF(T785="","",IF(T785&lt;&gt;'Tabelas auxiliares'!$B$236,"FOLHA DE PESSOAL",IF(X785='Tabelas auxiliares'!$A$237,"CUSTEIO",IF(X785='Tabelas auxiliares'!$A$236,"INVESTIMENTO","ERRO - VERIFICAR"))))</f>
        <v/>
      </c>
      <c r="Z785" s="64" t="str">
        <f t="shared" si="25"/>
        <v/>
      </c>
      <c r="AA785" s="44"/>
      <c r="AB785" s="44"/>
      <c r="AC785" s="44"/>
    </row>
    <row r="786" spans="6:29" x14ac:dyDescent="0.25">
      <c r="F786" s="51" t="str">
        <f>IFERROR(VLOOKUP(D786,'Tabelas auxiliares'!$A$3:$B$61,2,FALSE),"")</f>
        <v/>
      </c>
      <c r="G786" s="51" t="str">
        <f>IFERROR(VLOOKUP($B786,'Tabelas auxiliares'!$A$65:$C$102,2,FALSE),"")</f>
        <v/>
      </c>
      <c r="H786" s="51" t="str">
        <f>IFERROR(VLOOKUP($B786,'Tabelas auxiliares'!$A$65:$C$102,3,FALSE),"")</f>
        <v/>
      </c>
      <c r="X786" s="51" t="str">
        <f t="shared" si="24"/>
        <v/>
      </c>
      <c r="Y786" s="51" t="str">
        <f>IF(T786="","",IF(T786&lt;&gt;'Tabelas auxiliares'!$B$236,"FOLHA DE PESSOAL",IF(X786='Tabelas auxiliares'!$A$237,"CUSTEIO",IF(X786='Tabelas auxiliares'!$A$236,"INVESTIMENTO","ERRO - VERIFICAR"))))</f>
        <v/>
      </c>
      <c r="Z786" s="64" t="str">
        <f t="shared" si="25"/>
        <v/>
      </c>
      <c r="AA786" s="44"/>
      <c r="AB786" s="44"/>
      <c r="AC786" s="44"/>
    </row>
    <row r="787" spans="6:29" x14ac:dyDescent="0.25">
      <c r="F787" s="51" t="str">
        <f>IFERROR(VLOOKUP(D787,'Tabelas auxiliares'!$A$3:$B$61,2,FALSE),"")</f>
        <v/>
      </c>
      <c r="G787" s="51" t="str">
        <f>IFERROR(VLOOKUP($B787,'Tabelas auxiliares'!$A$65:$C$102,2,FALSE),"")</f>
        <v/>
      </c>
      <c r="H787" s="51" t="str">
        <f>IFERROR(VLOOKUP($B787,'Tabelas auxiliares'!$A$65:$C$102,3,FALSE),"")</f>
        <v/>
      </c>
      <c r="X787" s="51" t="str">
        <f t="shared" si="24"/>
        <v/>
      </c>
      <c r="Y787" s="51" t="str">
        <f>IF(T787="","",IF(T787&lt;&gt;'Tabelas auxiliares'!$B$236,"FOLHA DE PESSOAL",IF(X787='Tabelas auxiliares'!$A$237,"CUSTEIO",IF(X787='Tabelas auxiliares'!$A$236,"INVESTIMENTO","ERRO - VERIFICAR"))))</f>
        <v/>
      </c>
      <c r="Z787" s="64" t="str">
        <f t="shared" si="25"/>
        <v/>
      </c>
      <c r="AA787" s="44"/>
      <c r="AB787" s="44"/>
      <c r="AC787" s="44"/>
    </row>
    <row r="788" spans="6:29" x14ac:dyDescent="0.25">
      <c r="F788" s="51" t="str">
        <f>IFERROR(VLOOKUP(D788,'Tabelas auxiliares'!$A$3:$B$61,2,FALSE),"")</f>
        <v/>
      </c>
      <c r="G788" s="51" t="str">
        <f>IFERROR(VLOOKUP($B788,'Tabelas auxiliares'!$A$65:$C$102,2,FALSE),"")</f>
        <v/>
      </c>
      <c r="H788" s="51" t="str">
        <f>IFERROR(VLOOKUP($B788,'Tabelas auxiliares'!$A$65:$C$102,3,FALSE),"")</f>
        <v/>
      </c>
      <c r="X788" s="51" t="str">
        <f t="shared" si="24"/>
        <v/>
      </c>
      <c r="Y788" s="51" t="str">
        <f>IF(T788="","",IF(T788&lt;&gt;'Tabelas auxiliares'!$B$236,"FOLHA DE PESSOAL",IF(X788='Tabelas auxiliares'!$A$237,"CUSTEIO",IF(X788='Tabelas auxiliares'!$A$236,"INVESTIMENTO","ERRO - VERIFICAR"))))</f>
        <v/>
      </c>
      <c r="Z788" s="64" t="str">
        <f t="shared" si="25"/>
        <v/>
      </c>
      <c r="AA788" s="44"/>
      <c r="AB788" s="44"/>
      <c r="AC788" s="44"/>
    </row>
    <row r="789" spans="6:29" x14ac:dyDescent="0.25">
      <c r="F789" s="51" t="str">
        <f>IFERROR(VLOOKUP(D789,'Tabelas auxiliares'!$A$3:$B$61,2,FALSE),"")</f>
        <v/>
      </c>
      <c r="G789" s="51" t="str">
        <f>IFERROR(VLOOKUP($B789,'Tabelas auxiliares'!$A$65:$C$102,2,FALSE),"")</f>
        <v/>
      </c>
      <c r="H789" s="51" t="str">
        <f>IFERROR(VLOOKUP($B789,'Tabelas auxiliares'!$A$65:$C$102,3,FALSE),"")</f>
        <v/>
      </c>
      <c r="X789" s="51" t="str">
        <f t="shared" si="24"/>
        <v/>
      </c>
      <c r="Y789" s="51" t="str">
        <f>IF(T789="","",IF(T789&lt;&gt;'Tabelas auxiliares'!$B$236,"FOLHA DE PESSOAL",IF(X789='Tabelas auxiliares'!$A$237,"CUSTEIO",IF(X789='Tabelas auxiliares'!$A$236,"INVESTIMENTO","ERRO - VERIFICAR"))))</f>
        <v/>
      </c>
      <c r="Z789" s="64" t="str">
        <f t="shared" si="25"/>
        <v/>
      </c>
      <c r="AA789" s="44"/>
      <c r="AB789" s="44"/>
      <c r="AC789" s="44"/>
    </row>
    <row r="790" spans="6:29" x14ac:dyDescent="0.25">
      <c r="F790" s="51" t="str">
        <f>IFERROR(VLOOKUP(D790,'Tabelas auxiliares'!$A$3:$B$61,2,FALSE),"")</f>
        <v/>
      </c>
      <c r="G790" s="51" t="str">
        <f>IFERROR(VLOOKUP($B790,'Tabelas auxiliares'!$A$65:$C$102,2,FALSE),"")</f>
        <v/>
      </c>
      <c r="H790" s="51" t="str">
        <f>IFERROR(VLOOKUP($B790,'Tabelas auxiliares'!$A$65:$C$102,3,FALSE),"")</f>
        <v/>
      </c>
      <c r="X790" s="51" t="str">
        <f t="shared" si="24"/>
        <v/>
      </c>
      <c r="Y790" s="51" t="str">
        <f>IF(T790="","",IF(T790&lt;&gt;'Tabelas auxiliares'!$B$236,"FOLHA DE PESSOAL",IF(X790='Tabelas auxiliares'!$A$237,"CUSTEIO",IF(X790='Tabelas auxiliares'!$A$236,"INVESTIMENTO","ERRO - VERIFICAR"))))</f>
        <v/>
      </c>
      <c r="Z790" s="64" t="str">
        <f t="shared" si="25"/>
        <v/>
      </c>
      <c r="AA790" s="44"/>
      <c r="AB790" s="44"/>
      <c r="AC790" s="44"/>
    </row>
    <row r="791" spans="6:29" x14ac:dyDescent="0.25">
      <c r="F791" s="51" t="str">
        <f>IFERROR(VLOOKUP(D791,'Tabelas auxiliares'!$A$3:$B$61,2,FALSE),"")</f>
        <v/>
      </c>
      <c r="G791" s="51" t="str">
        <f>IFERROR(VLOOKUP($B791,'Tabelas auxiliares'!$A$65:$C$102,2,FALSE),"")</f>
        <v/>
      </c>
      <c r="H791" s="51" t="str">
        <f>IFERROR(VLOOKUP($B791,'Tabelas auxiliares'!$A$65:$C$102,3,FALSE),"")</f>
        <v/>
      </c>
      <c r="X791" s="51" t="str">
        <f t="shared" si="24"/>
        <v/>
      </c>
      <c r="Y791" s="51" t="str">
        <f>IF(T791="","",IF(T791&lt;&gt;'Tabelas auxiliares'!$B$236,"FOLHA DE PESSOAL",IF(X791='Tabelas auxiliares'!$A$237,"CUSTEIO",IF(X791='Tabelas auxiliares'!$A$236,"INVESTIMENTO","ERRO - VERIFICAR"))))</f>
        <v/>
      </c>
      <c r="Z791" s="64" t="str">
        <f t="shared" si="25"/>
        <v/>
      </c>
      <c r="AA791" s="44"/>
      <c r="AB791" s="44"/>
      <c r="AC791" s="44"/>
    </row>
    <row r="792" spans="6:29" x14ac:dyDescent="0.25">
      <c r="F792" s="51" t="str">
        <f>IFERROR(VLOOKUP(D792,'Tabelas auxiliares'!$A$3:$B$61,2,FALSE),"")</f>
        <v/>
      </c>
      <c r="G792" s="51" t="str">
        <f>IFERROR(VLOOKUP($B792,'Tabelas auxiliares'!$A$65:$C$102,2,FALSE),"")</f>
        <v/>
      </c>
      <c r="H792" s="51" t="str">
        <f>IFERROR(VLOOKUP($B792,'Tabelas auxiliares'!$A$65:$C$102,3,FALSE),"")</f>
        <v/>
      </c>
      <c r="X792" s="51" t="str">
        <f t="shared" si="24"/>
        <v/>
      </c>
      <c r="Y792" s="51" t="str">
        <f>IF(T792="","",IF(T792&lt;&gt;'Tabelas auxiliares'!$B$236,"FOLHA DE PESSOAL",IF(X792='Tabelas auxiliares'!$A$237,"CUSTEIO",IF(X792='Tabelas auxiliares'!$A$236,"INVESTIMENTO","ERRO - VERIFICAR"))))</f>
        <v/>
      </c>
      <c r="Z792" s="64" t="str">
        <f t="shared" si="25"/>
        <v/>
      </c>
      <c r="AA792" s="44"/>
      <c r="AB792" s="44"/>
      <c r="AC792" s="44"/>
    </row>
    <row r="793" spans="6:29" x14ac:dyDescent="0.25">
      <c r="F793" s="51" t="str">
        <f>IFERROR(VLOOKUP(D793,'Tabelas auxiliares'!$A$3:$B$61,2,FALSE),"")</f>
        <v/>
      </c>
      <c r="G793" s="51" t="str">
        <f>IFERROR(VLOOKUP($B793,'Tabelas auxiliares'!$A$65:$C$102,2,FALSE),"")</f>
        <v/>
      </c>
      <c r="H793" s="51" t="str">
        <f>IFERROR(VLOOKUP($B793,'Tabelas auxiliares'!$A$65:$C$102,3,FALSE),"")</f>
        <v/>
      </c>
      <c r="X793" s="51" t="str">
        <f t="shared" si="24"/>
        <v/>
      </c>
      <c r="Y793" s="51" t="str">
        <f>IF(T793="","",IF(T793&lt;&gt;'Tabelas auxiliares'!$B$236,"FOLHA DE PESSOAL",IF(X793='Tabelas auxiliares'!$A$237,"CUSTEIO",IF(X793='Tabelas auxiliares'!$A$236,"INVESTIMENTO","ERRO - VERIFICAR"))))</f>
        <v/>
      </c>
      <c r="Z793" s="64" t="str">
        <f t="shared" si="25"/>
        <v/>
      </c>
      <c r="AA793" s="44"/>
      <c r="AB793" s="44"/>
      <c r="AC793" s="44"/>
    </row>
    <row r="794" spans="6:29" x14ac:dyDescent="0.25">
      <c r="F794" s="51" t="str">
        <f>IFERROR(VLOOKUP(D794,'Tabelas auxiliares'!$A$3:$B$61,2,FALSE),"")</f>
        <v/>
      </c>
      <c r="G794" s="51" t="str">
        <f>IFERROR(VLOOKUP($B794,'Tabelas auxiliares'!$A$65:$C$102,2,FALSE),"")</f>
        <v/>
      </c>
      <c r="H794" s="51" t="str">
        <f>IFERROR(VLOOKUP($B794,'Tabelas auxiliares'!$A$65:$C$102,3,FALSE),"")</f>
        <v/>
      </c>
      <c r="X794" s="51" t="str">
        <f t="shared" si="24"/>
        <v/>
      </c>
      <c r="Y794" s="51" t="str">
        <f>IF(T794="","",IF(T794&lt;&gt;'Tabelas auxiliares'!$B$236,"FOLHA DE PESSOAL",IF(X794='Tabelas auxiliares'!$A$237,"CUSTEIO",IF(X794='Tabelas auxiliares'!$A$236,"INVESTIMENTO","ERRO - VERIFICAR"))))</f>
        <v/>
      </c>
      <c r="Z794" s="64" t="str">
        <f t="shared" si="25"/>
        <v/>
      </c>
      <c r="AA794" s="44"/>
      <c r="AB794" s="44"/>
      <c r="AC794" s="44"/>
    </row>
    <row r="795" spans="6:29" x14ac:dyDescent="0.25">
      <c r="F795" s="51" t="str">
        <f>IFERROR(VLOOKUP(D795,'Tabelas auxiliares'!$A$3:$B$61,2,FALSE),"")</f>
        <v/>
      </c>
      <c r="G795" s="51" t="str">
        <f>IFERROR(VLOOKUP($B795,'Tabelas auxiliares'!$A$65:$C$102,2,FALSE),"")</f>
        <v/>
      </c>
      <c r="H795" s="51" t="str">
        <f>IFERROR(VLOOKUP($B795,'Tabelas auxiliares'!$A$65:$C$102,3,FALSE),"")</f>
        <v/>
      </c>
      <c r="X795" s="51" t="str">
        <f t="shared" si="24"/>
        <v/>
      </c>
      <c r="Y795" s="51" t="str">
        <f>IF(T795="","",IF(T795&lt;&gt;'Tabelas auxiliares'!$B$236,"FOLHA DE PESSOAL",IF(X795='Tabelas auxiliares'!$A$237,"CUSTEIO",IF(X795='Tabelas auxiliares'!$A$236,"INVESTIMENTO","ERRO - VERIFICAR"))))</f>
        <v/>
      </c>
      <c r="Z795" s="64" t="str">
        <f t="shared" si="25"/>
        <v/>
      </c>
      <c r="AA795" s="44"/>
      <c r="AB795" s="44"/>
      <c r="AC795" s="44"/>
    </row>
    <row r="796" spans="6:29" x14ac:dyDescent="0.25">
      <c r="F796" s="51" t="str">
        <f>IFERROR(VLOOKUP(D796,'Tabelas auxiliares'!$A$3:$B$61,2,FALSE),"")</f>
        <v/>
      </c>
      <c r="G796" s="51" t="str">
        <f>IFERROR(VLOOKUP($B796,'Tabelas auxiliares'!$A$65:$C$102,2,FALSE),"")</f>
        <v/>
      </c>
      <c r="H796" s="51" t="str">
        <f>IFERROR(VLOOKUP($B796,'Tabelas auxiliares'!$A$65:$C$102,3,FALSE),"")</f>
        <v/>
      </c>
      <c r="X796" s="51" t="str">
        <f t="shared" si="24"/>
        <v/>
      </c>
      <c r="Y796" s="51" t="str">
        <f>IF(T796="","",IF(T796&lt;&gt;'Tabelas auxiliares'!$B$236,"FOLHA DE PESSOAL",IF(X796='Tabelas auxiliares'!$A$237,"CUSTEIO",IF(X796='Tabelas auxiliares'!$A$236,"INVESTIMENTO","ERRO - VERIFICAR"))))</f>
        <v/>
      </c>
      <c r="Z796" s="64" t="str">
        <f t="shared" si="25"/>
        <v/>
      </c>
      <c r="AA796" s="44"/>
      <c r="AB796" s="44"/>
      <c r="AC796" s="44"/>
    </row>
    <row r="797" spans="6:29" x14ac:dyDescent="0.25">
      <c r="F797" s="51" t="str">
        <f>IFERROR(VLOOKUP(D797,'Tabelas auxiliares'!$A$3:$B$61,2,FALSE),"")</f>
        <v/>
      </c>
      <c r="G797" s="51" t="str">
        <f>IFERROR(VLOOKUP($B797,'Tabelas auxiliares'!$A$65:$C$102,2,FALSE),"")</f>
        <v/>
      </c>
      <c r="H797" s="51" t="str">
        <f>IFERROR(VLOOKUP($B797,'Tabelas auxiliares'!$A$65:$C$102,3,FALSE),"")</f>
        <v/>
      </c>
      <c r="X797" s="51" t="str">
        <f t="shared" si="24"/>
        <v/>
      </c>
      <c r="Y797" s="51" t="str">
        <f>IF(T797="","",IF(T797&lt;&gt;'Tabelas auxiliares'!$B$236,"FOLHA DE PESSOAL",IF(X797='Tabelas auxiliares'!$A$237,"CUSTEIO",IF(X797='Tabelas auxiliares'!$A$236,"INVESTIMENTO","ERRO - VERIFICAR"))))</f>
        <v/>
      </c>
      <c r="Z797" s="64" t="str">
        <f t="shared" si="25"/>
        <v/>
      </c>
      <c r="AA797" s="44"/>
      <c r="AB797" s="44"/>
      <c r="AC797" s="44"/>
    </row>
    <row r="798" spans="6:29" x14ac:dyDescent="0.25">
      <c r="F798" s="51" t="str">
        <f>IFERROR(VLOOKUP(D798,'Tabelas auxiliares'!$A$3:$B$61,2,FALSE),"")</f>
        <v/>
      </c>
      <c r="G798" s="51" t="str">
        <f>IFERROR(VLOOKUP($B798,'Tabelas auxiliares'!$A$65:$C$102,2,FALSE),"")</f>
        <v/>
      </c>
      <c r="H798" s="51" t="str">
        <f>IFERROR(VLOOKUP($B798,'Tabelas auxiliares'!$A$65:$C$102,3,FALSE),"")</f>
        <v/>
      </c>
      <c r="X798" s="51" t="str">
        <f t="shared" si="24"/>
        <v/>
      </c>
      <c r="Y798" s="51" t="str">
        <f>IF(T798="","",IF(T798&lt;&gt;'Tabelas auxiliares'!$B$236,"FOLHA DE PESSOAL",IF(X798='Tabelas auxiliares'!$A$237,"CUSTEIO",IF(X798='Tabelas auxiliares'!$A$236,"INVESTIMENTO","ERRO - VERIFICAR"))))</f>
        <v/>
      </c>
      <c r="Z798" s="64" t="str">
        <f t="shared" si="25"/>
        <v/>
      </c>
      <c r="AA798" s="44"/>
      <c r="AB798" s="44"/>
      <c r="AC798" s="44"/>
    </row>
    <row r="799" spans="6:29" x14ac:dyDescent="0.25">
      <c r="F799" s="51" t="str">
        <f>IFERROR(VLOOKUP(D799,'Tabelas auxiliares'!$A$3:$B$61,2,FALSE),"")</f>
        <v/>
      </c>
      <c r="G799" s="51" t="str">
        <f>IFERROR(VLOOKUP($B799,'Tabelas auxiliares'!$A$65:$C$102,2,FALSE),"")</f>
        <v/>
      </c>
      <c r="H799" s="51" t="str">
        <f>IFERROR(VLOOKUP($B799,'Tabelas auxiliares'!$A$65:$C$102,3,FALSE),"")</f>
        <v/>
      </c>
      <c r="X799" s="51" t="str">
        <f t="shared" si="24"/>
        <v/>
      </c>
      <c r="Y799" s="51" t="str">
        <f>IF(T799="","",IF(T799&lt;&gt;'Tabelas auxiliares'!$B$236,"FOLHA DE PESSOAL",IF(X799='Tabelas auxiliares'!$A$237,"CUSTEIO",IF(X799='Tabelas auxiliares'!$A$236,"INVESTIMENTO","ERRO - VERIFICAR"))))</f>
        <v/>
      </c>
      <c r="Z799" s="64" t="str">
        <f t="shared" si="25"/>
        <v/>
      </c>
      <c r="AA799" s="44"/>
      <c r="AB799" s="44"/>
      <c r="AC799" s="44"/>
    </row>
    <row r="800" spans="6:29" x14ac:dyDescent="0.25">
      <c r="F800" s="51" t="str">
        <f>IFERROR(VLOOKUP(D800,'Tabelas auxiliares'!$A$3:$B$61,2,FALSE),"")</f>
        <v/>
      </c>
      <c r="G800" s="51" t="str">
        <f>IFERROR(VLOOKUP($B800,'Tabelas auxiliares'!$A$65:$C$102,2,FALSE),"")</f>
        <v/>
      </c>
      <c r="H800" s="51" t="str">
        <f>IFERROR(VLOOKUP($B800,'Tabelas auxiliares'!$A$65:$C$102,3,FALSE),"")</f>
        <v/>
      </c>
      <c r="X800" s="51" t="str">
        <f t="shared" si="24"/>
        <v/>
      </c>
      <c r="Y800" s="51" t="str">
        <f>IF(T800="","",IF(T800&lt;&gt;'Tabelas auxiliares'!$B$236,"FOLHA DE PESSOAL",IF(X800='Tabelas auxiliares'!$A$237,"CUSTEIO",IF(X800='Tabelas auxiliares'!$A$236,"INVESTIMENTO","ERRO - VERIFICAR"))))</f>
        <v/>
      </c>
      <c r="Z800" s="64" t="str">
        <f t="shared" si="25"/>
        <v/>
      </c>
      <c r="AA800" s="44"/>
      <c r="AB800" s="44"/>
      <c r="AC800" s="44"/>
    </row>
    <row r="801" spans="6:29" x14ac:dyDescent="0.25">
      <c r="F801" s="51" t="str">
        <f>IFERROR(VLOOKUP(D801,'Tabelas auxiliares'!$A$3:$B$61,2,FALSE),"")</f>
        <v/>
      </c>
      <c r="G801" s="51" t="str">
        <f>IFERROR(VLOOKUP($B801,'Tabelas auxiliares'!$A$65:$C$102,2,FALSE),"")</f>
        <v/>
      </c>
      <c r="H801" s="51" t="str">
        <f>IFERROR(VLOOKUP($B801,'Tabelas auxiliares'!$A$65:$C$102,3,FALSE),"")</f>
        <v/>
      </c>
      <c r="X801" s="51" t="str">
        <f t="shared" si="24"/>
        <v/>
      </c>
      <c r="Y801" s="51" t="str">
        <f>IF(T801="","",IF(T801&lt;&gt;'Tabelas auxiliares'!$B$236,"FOLHA DE PESSOAL",IF(X801='Tabelas auxiliares'!$A$237,"CUSTEIO",IF(X801='Tabelas auxiliares'!$A$236,"INVESTIMENTO","ERRO - VERIFICAR"))))</f>
        <v/>
      </c>
      <c r="Z801" s="64" t="str">
        <f t="shared" si="25"/>
        <v/>
      </c>
      <c r="AA801" s="44"/>
      <c r="AB801" s="44"/>
      <c r="AC801" s="44"/>
    </row>
    <row r="802" spans="6:29" x14ac:dyDescent="0.25">
      <c r="F802" s="51" t="str">
        <f>IFERROR(VLOOKUP(D802,'Tabelas auxiliares'!$A$3:$B$61,2,FALSE),"")</f>
        <v/>
      </c>
      <c r="G802" s="51" t="str">
        <f>IFERROR(VLOOKUP($B802,'Tabelas auxiliares'!$A$65:$C$102,2,FALSE),"")</f>
        <v/>
      </c>
      <c r="H802" s="51" t="str">
        <f>IFERROR(VLOOKUP($B802,'Tabelas auxiliares'!$A$65:$C$102,3,FALSE),"")</f>
        <v/>
      </c>
      <c r="X802" s="51" t="str">
        <f t="shared" si="24"/>
        <v/>
      </c>
      <c r="Y802" s="51" t="str">
        <f>IF(T802="","",IF(T802&lt;&gt;'Tabelas auxiliares'!$B$236,"FOLHA DE PESSOAL",IF(X802='Tabelas auxiliares'!$A$237,"CUSTEIO",IF(X802='Tabelas auxiliares'!$A$236,"INVESTIMENTO","ERRO - VERIFICAR"))))</f>
        <v/>
      </c>
      <c r="Z802" s="64" t="str">
        <f t="shared" si="25"/>
        <v/>
      </c>
      <c r="AA802" s="44"/>
      <c r="AB802" s="44"/>
      <c r="AC802" s="44"/>
    </row>
    <row r="803" spans="6:29" x14ac:dyDescent="0.25">
      <c r="F803" s="51" t="str">
        <f>IFERROR(VLOOKUP(D803,'Tabelas auxiliares'!$A$3:$B$61,2,FALSE),"")</f>
        <v/>
      </c>
      <c r="G803" s="51" t="str">
        <f>IFERROR(VLOOKUP($B803,'Tabelas auxiliares'!$A$65:$C$102,2,FALSE),"")</f>
        <v/>
      </c>
      <c r="H803" s="51" t="str">
        <f>IFERROR(VLOOKUP($B803,'Tabelas auxiliares'!$A$65:$C$102,3,FALSE),"")</f>
        <v/>
      </c>
      <c r="X803" s="51" t="str">
        <f t="shared" si="24"/>
        <v/>
      </c>
      <c r="Y803" s="51" t="str">
        <f>IF(T803="","",IF(T803&lt;&gt;'Tabelas auxiliares'!$B$236,"FOLHA DE PESSOAL",IF(X803='Tabelas auxiliares'!$A$237,"CUSTEIO",IF(X803='Tabelas auxiliares'!$A$236,"INVESTIMENTO","ERRO - VERIFICAR"))))</f>
        <v/>
      </c>
      <c r="Z803" s="64" t="str">
        <f t="shared" si="25"/>
        <v/>
      </c>
      <c r="AA803" s="44"/>
      <c r="AB803" s="44"/>
      <c r="AC803" s="44"/>
    </row>
    <row r="804" spans="6:29" x14ac:dyDescent="0.25">
      <c r="F804" s="51" t="str">
        <f>IFERROR(VLOOKUP(D804,'Tabelas auxiliares'!$A$3:$B$61,2,FALSE),"")</f>
        <v/>
      </c>
      <c r="G804" s="51" t="str">
        <f>IFERROR(VLOOKUP($B804,'Tabelas auxiliares'!$A$65:$C$102,2,FALSE),"")</f>
        <v/>
      </c>
      <c r="H804" s="51" t="str">
        <f>IFERROR(VLOOKUP($B804,'Tabelas auxiliares'!$A$65:$C$102,3,FALSE),"")</f>
        <v/>
      </c>
      <c r="X804" s="51" t="str">
        <f t="shared" si="24"/>
        <v/>
      </c>
      <c r="Y804" s="51" t="str">
        <f>IF(T804="","",IF(T804&lt;&gt;'Tabelas auxiliares'!$B$236,"FOLHA DE PESSOAL",IF(X804='Tabelas auxiliares'!$A$237,"CUSTEIO",IF(X804='Tabelas auxiliares'!$A$236,"INVESTIMENTO","ERRO - VERIFICAR"))))</f>
        <v/>
      </c>
      <c r="Z804" s="64" t="str">
        <f t="shared" si="25"/>
        <v/>
      </c>
      <c r="AA804" s="44"/>
      <c r="AB804" s="44"/>
      <c r="AC804" s="44"/>
    </row>
    <row r="805" spans="6:29" x14ac:dyDescent="0.25">
      <c r="F805" s="51" t="str">
        <f>IFERROR(VLOOKUP(D805,'Tabelas auxiliares'!$A$3:$B$61,2,FALSE),"")</f>
        <v/>
      </c>
      <c r="G805" s="51" t="str">
        <f>IFERROR(VLOOKUP($B805,'Tabelas auxiliares'!$A$65:$C$102,2,FALSE),"")</f>
        <v/>
      </c>
      <c r="H805" s="51" t="str">
        <f>IFERROR(VLOOKUP($B805,'Tabelas auxiliares'!$A$65:$C$102,3,FALSE),"")</f>
        <v/>
      </c>
      <c r="X805" s="51" t="str">
        <f t="shared" si="24"/>
        <v/>
      </c>
      <c r="Y805" s="51" t="str">
        <f>IF(T805="","",IF(T805&lt;&gt;'Tabelas auxiliares'!$B$236,"FOLHA DE PESSOAL",IF(X805='Tabelas auxiliares'!$A$237,"CUSTEIO",IF(X805='Tabelas auxiliares'!$A$236,"INVESTIMENTO","ERRO - VERIFICAR"))))</f>
        <v/>
      </c>
      <c r="Z805" s="64" t="str">
        <f t="shared" si="25"/>
        <v/>
      </c>
      <c r="AA805" s="44"/>
      <c r="AB805" s="44"/>
      <c r="AC805" s="44"/>
    </row>
    <row r="806" spans="6:29" x14ac:dyDescent="0.25">
      <c r="F806" s="51" t="str">
        <f>IFERROR(VLOOKUP(D806,'Tabelas auxiliares'!$A$3:$B$61,2,FALSE),"")</f>
        <v/>
      </c>
      <c r="G806" s="51" t="str">
        <f>IFERROR(VLOOKUP($B806,'Tabelas auxiliares'!$A$65:$C$102,2,FALSE),"")</f>
        <v/>
      </c>
      <c r="H806" s="51" t="str">
        <f>IFERROR(VLOOKUP($B806,'Tabelas auxiliares'!$A$65:$C$102,3,FALSE),"")</f>
        <v/>
      </c>
      <c r="X806" s="51" t="str">
        <f t="shared" si="24"/>
        <v/>
      </c>
      <c r="Y806" s="51" t="str">
        <f>IF(T806="","",IF(T806&lt;&gt;'Tabelas auxiliares'!$B$236,"FOLHA DE PESSOAL",IF(X806='Tabelas auxiliares'!$A$237,"CUSTEIO",IF(X806='Tabelas auxiliares'!$A$236,"INVESTIMENTO","ERRO - VERIFICAR"))))</f>
        <v/>
      </c>
      <c r="Z806" s="64" t="str">
        <f t="shared" si="25"/>
        <v/>
      </c>
      <c r="AA806" s="44"/>
      <c r="AB806" s="44"/>
      <c r="AC806" s="44"/>
    </row>
    <row r="807" spans="6:29" x14ac:dyDescent="0.25">
      <c r="F807" s="51" t="str">
        <f>IFERROR(VLOOKUP(D807,'Tabelas auxiliares'!$A$3:$B$61,2,FALSE),"")</f>
        <v/>
      </c>
      <c r="G807" s="51" t="str">
        <f>IFERROR(VLOOKUP($B807,'Tabelas auxiliares'!$A$65:$C$102,2,FALSE),"")</f>
        <v/>
      </c>
      <c r="H807" s="51" t="str">
        <f>IFERROR(VLOOKUP($B807,'Tabelas auxiliares'!$A$65:$C$102,3,FALSE),"")</f>
        <v/>
      </c>
      <c r="X807" s="51" t="str">
        <f t="shared" si="24"/>
        <v/>
      </c>
      <c r="Y807" s="51" t="str">
        <f>IF(T807="","",IF(T807&lt;&gt;'Tabelas auxiliares'!$B$236,"FOLHA DE PESSOAL",IF(X807='Tabelas auxiliares'!$A$237,"CUSTEIO",IF(X807='Tabelas auxiliares'!$A$236,"INVESTIMENTO","ERRO - VERIFICAR"))))</f>
        <v/>
      </c>
      <c r="Z807" s="64" t="str">
        <f t="shared" si="25"/>
        <v/>
      </c>
      <c r="AA807" s="44"/>
      <c r="AB807" s="44"/>
      <c r="AC807" s="44"/>
    </row>
    <row r="808" spans="6:29" x14ac:dyDescent="0.25">
      <c r="F808" s="51" t="str">
        <f>IFERROR(VLOOKUP(D808,'Tabelas auxiliares'!$A$3:$B$61,2,FALSE),"")</f>
        <v/>
      </c>
      <c r="G808" s="51" t="str">
        <f>IFERROR(VLOOKUP($B808,'Tabelas auxiliares'!$A$65:$C$102,2,FALSE),"")</f>
        <v/>
      </c>
      <c r="H808" s="51" t="str">
        <f>IFERROR(VLOOKUP($B808,'Tabelas auxiliares'!$A$65:$C$102,3,FALSE),"")</f>
        <v/>
      </c>
      <c r="X808" s="51" t="str">
        <f t="shared" si="24"/>
        <v/>
      </c>
      <c r="Y808" s="51" t="str">
        <f>IF(T808="","",IF(T808&lt;&gt;'Tabelas auxiliares'!$B$236,"FOLHA DE PESSOAL",IF(X808='Tabelas auxiliares'!$A$237,"CUSTEIO",IF(X808='Tabelas auxiliares'!$A$236,"INVESTIMENTO","ERRO - VERIFICAR"))))</f>
        <v/>
      </c>
      <c r="Z808" s="64" t="str">
        <f t="shared" si="25"/>
        <v/>
      </c>
      <c r="AA808" s="44"/>
      <c r="AB808" s="44"/>
      <c r="AC808" s="44"/>
    </row>
    <row r="809" spans="6:29" x14ac:dyDescent="0.25">
      <c r="F809" s="51" t="str">
        <f>IFERROR(VLOOKUP(D809,'Tabelas auxiliares'!$A$3:$B$61,2,FALSE),"")</f>
        <v/>
      </c>
      <c r="G809" s="51" t="str">
        <f>IFERROR(VLOOKUP($B809,'Tabelas auxiliares'!$A$65:$C$102,2,FALSE),"")</f>
        <v/>
      </c>
      <c r="H809" s="51" t="str">
        <f>IFERROR(VLOOKUP($B809,'Tabelas auxiliares'!$A$65:$C$102,3,FALSE),"")</f>
        <v/>
      </c>
      <c r="X809" s="51" t="str">
        <f t="shared" si="24"/>
        <v/>
      </c>
      <c r="Y809" s="51" t="str">
        <f>IF(T809="","",IF(T809&lt;&gt;'Tabelas auxiliares'!$B$236,"FOLHA DE PESSOAL",IF(X809='Tabelas auxiliares'!$A$237,"CUSTEIO",IF(X809='Tabelas auxiliares'!$A$236,"INVESTIMENTO","ERRO - VERIFICAR"))))</f>
        <v/>
      </c>
      <c r="Z809" s="64" t="str">
        <f t="shared" si="25"/>
        <v/>
      </c>
      <c r="AA809" s="44"/>
      <c r="AB809" s="44"/>
      <c r="AC809" s="44"/>
    </row>
    <row r="810" spans="6:29" x14ac:dyDescent="0.25">
      <c r="F810" s="51" t="str">
        <f>IFERROR(VLOOKUP(D810,'Tabelas auxiliares'!$A$3:$B$61,2,FALSE),"")</f>
        <v/>
      </c>
      <c r="G810" s="51" t="str">
        <f>IFERROR(VLOOKUP($B810,'Tabelas auxiliares'!$A$65:$C$102,2,FALSE),"")</f>
        <v/>
      </c>
      <c r="H810" s="51" t="str">
        <f>IFERROR(VLOOKUP($B810,'Tabelas auxiliares'!$A$65:$C$102,3,FALSE),"")</f>
        <v/>
      </c>
      <c r="X810" s="51" t="str">
        <f t="shared" si="24"/>
        <v/>
      </c>
      <c r="Y810" s="51" t="str">
        <f>IF(T810="","",IF(T810&lt;&gt;'Tabelas auxiliares'!$B$236,"FOLHA DE PESSOAL",IF(X810='Tabelas auxiliares'!$A$237,"CUSTEIO",IF(X810='Tabelas auxiliares'!$A$236,"INVESTIMENTO","ERRO - VERIFICAR"))))</f>
        <v/>
      </c>
      <c r="Z810" s="64" t="str">
        <f t="shared" si="25"/>
        <v/>
      </c>
      <c r="AA810" s="44"/>
      <c r="AB810" s="44"/>
      <c r="AC810" s="44"/>
    </row>
    <row r="811" spans="6:29" x14ac:dyDescent="0.25">
      <c r="F811" s="51" t="str">
        <f>IFERROR(VLOOKUP(D811,'Tabelas auxiliares'!$A$3:$B$61,2,FALSE),"")</f>
        <v/>
      </c>
      <c r="G811" s="51" t="str">
        <f>IFERROR(VLOOKUP($B811,'Tabelas auxiliares'!$A$65:$C$102,2,FALSE),"")</f>
        <v/>
      </c>
      <c r="H811" s="51" t="str">
        <f>IFERROR(VLOOKUP($B811,'Tabelas auxiliares'!$A$65:$C$102,3,FALSE),"")</f>
        <v/>
      </c>
      <c r="X811" s="51" t="str">
        <f t="shared" si="24"/>
        <v/>
      </c>
      <c r="Y811" s="51" t="str">
        <f>IF(T811="","",IF(T811&lt;&gt;'Tabelas auxiliares'!$B$236,"FOLHA DE PESSOAL",IF(X811='Tabelas auxiliares'!$A$237,"CUSTEIO",IF(X811='Tabelas auxiliares'!$A$236,"INVESTIMENTO","ERRO - VERIFICAR"))))</f>
        <v/>
      </c>
      <c r="Z811" s="64" t="str">
        <f t="shared" si="25"/>
        <v/>
      </c>
      <c r="AA811" s="44"/>
      <c r="AB811" s="44"/>
      <c r="AC811" s="44"/>
    </row>
    <row r="812" spans="6:29" x14ac:dyDescent="0.25">
      <c r="F812" s="51" t="str">
        <f>IFERROR(VLOOKUP(D812,'Tabelas auxiliares'!$A$3:$B$61,2,FALSE),"")</f>
        <v/>
      </c>
      <c r="G812" s="51" t="str">
        <f>IFERROR(VLOOKUP($B812,'Tabelas auxiliares'!$A$65:$C$102,2,FALSE),"")</f>
        <v/>
      </c>
      <c r="H812" s="51" t="str">
        <f>IFERROR(VLOOKUP($B812,'Tabelas auxiliares'!$A$65:$C$102,3,FALSE),"")</f>
        <v/>
      </c>
      <c r="X812" s="51" t="str">
        <f t="shared" si="24"/>
        <v/>
      </c>
      <c r="Y812" s="51" t="str">
        <f>IF(T812="","",IF(T812&lt;&gt;'Tabelas auxiliares'!$B$236,"FOLHA DE PESSOAL",IF(X812='Tabelas auxiliares'!$A$237,"CUSTEIO",IF(X812='Tabelas auxiliares'!$A$236,"INVESTIMENTO","ERRO - VERIFICAR"))))</f>
        <v/>
      </c>
      <c r="Z812" s="64" t="str">
        <f t="shared" si="25"/>
        <v/>
      </c>
      <c r="AA812" s="44"/>
      <c r="AB812" s="44"/>
      <c r="AC812" s="44"/>
    </row>
    <row r="813" spans="6:29" x14ac:dyDescent="0.25">
      <c r="F813" s="51" t="str">
        <f>IFERROR(VLOOKUP(D813,'Tabelas auxiliares'!$A$3:$B$61,2,FALSE),"")</f>
        <v/>
      </c>
      <c r="G813" s="51" t="str">
        <f>IFERROR(VLOOKUP($B813,'Tabelas auxiliares'!$A$65:$C$102,2,FALSE),"")</f>
        <v/>
      </c>
      <c r="H813" s="51" t="str">
        <f>IFERROR(VLOOKUP($B813,'Tabelas auxiliares'!$A$65:$C$102,3,FALSE),"")</f>
        <v/>
      </c>
      <c r="X813" s="51" t="str">
        <f t="shared" si="24"/>
        <v/>
      </c>
      <c r="Y813" s="51" t="str">
        <f>IF(T813="","",IF(T813&lt;&gt;'Tabelas auxiliares'!$B$236,"FOLHA DE PESSOAL",IF(X813='Tabelas auxiliares'!$A$237,"CUSTEIO",IF(X813='Tabelas auxiliares'!$A$236,"INVESTIMENTO","ERRO - VERIFICAR"))))</f>
        <v/>
      </c>
      <c r="Z813" s="64" t="str">
        <f t="shared" si="25"/>
        <v/>
      </c>
      <c r="AA813" s="44"/>
      <c r="AB813" s="44"/>
      <c r="AC813" s="44"/>
    </row>
    <row r="814" spans="6:29" x14ac:dyDescent="0.25">
      <c r="F814" s="51" t="str">
        <f>IFERROR(VLOOKUP(D814,'Tabelas auxiliares'!$A$3:$B$61,2,FALSE),"")</f>
        <v/>
      </c>
      <c r="G814" s="51" t="str">
        <f>IFERROR(VLOOKUP($B814,'Tabelas auxiliares'!$A$65:$C$102,2,FALSE),"")</f>
        <v/>
      </c>
      <c r="H814" s="51" t="str">
        <f>IFERROR(VLOOKUP($B814,'Tabelas auxiliares'!$A$65:$C$102,3,FALSE),"")</f>
        <v/>
      </c>
      <c r="X814" s="51" t="str">
        <f t="shared" si="24"/>
        <v/>
      </c>
      <c r="Y814" s="51" t="str">
        <f>IF(T814="","",IF(T814&lt;&gt;'Tabelas auxiliares'!$B$236,"FOLHA DE PESSOAL",IF(X814='Tabelas auxiliares'!$A$237,"CUSTEIO",IF(X814='Tabelas auxiliares'!$A$236,"INVESTIMENTO","ERRO - VERIFICAR"))))</f>
        <v/>
      </c>
      <c r="Z814" s="64" t="str">
        <f t="shared" si="25"/>
        <v/>
      </c>
      <c r="AA814" s="44"/>
      <c r="AB814" s="44"/>
      <c r="AC814" s="44"/>
    </row>
    <row r="815" spans="6:29" x14ac:dyDescent="0.25">
      <c r="F815" s="51" t="str">
        <f>IFERROR(VLOOKUP(D815,'Tabelas auxiliares'!$A$3:$B$61,2,FALSE),"")</f>
        <v/>
      </c>
      <c r="G815" s="51" t="str">
        <f>IFERROR(VLOOKUP($B815,'Tabelas auxiliares'!$A$65:$C$102,2,FALSE),"")</f>
        <v/>
      </c>
      <c r="H815" s="51" t="str">
        <f>IFERROR(VLOOKUP($B815,'Tabelas auxiliares'!$A$65:$C$102,3,FALSE),"")</f>
        <v/>
      </c>
      <c r="X815" s="51" t="str">
        <f t="shared" si="24"/>
        <v/>
      </c>
      <c r="Y815" s="51" t="str">
        <f>IF(T815="","",IF(T815&lt;&gt;'Tabelas auxiliares'!$B$236,"FOLHA DE PESSOAL",IF(X815='Tabelas auxiliares'!$A$237,"CUSTEIO",IF(X815='Tabelas auxiliares'!$A$236,"INVESTIMENTO","ERRO - VERIFICAR"))))</f>
        <v/>
      </c>
      <c r="Z815" s="64" t="str">
        <f t="shared" si="25"/>
        <v/>
      </c>
      <c r="AA815" s="44"/>
      <c r="AB815" s="44"/>
      <c r="AC815" s="44"/>
    </row>
    <row r="816" spans="6:29" x14ac:dyDescent="0.25">
      <c r="F816" s="51" t="str">
        <f>IFERROR(VLOOKUP(D816,'Tabelas auxiliares'!$A$3:$B$61,2,FALSE),"")</f>
        <v/>
      </c>
      <c r="G816" s="51" t="str">
        <f>IFERROR(VLOOKUP($B816,'Tabelas auxiliares'!$A$65:$C$102,2,FALSE),"")</f>
        <v/>
      </c>
      <c r="H816" s="51" t="str">
        <f>IFERROR(VLOOKUP($B816,'Tabelas auxiliares'!$A$65:$C$102,3,FALSE),"")</f>
        <v/>
      </c>
      <c r="X816" s="51" t="str">
        <f t="shared" si="24"/>
        <v/>
      </c>
      <c r="Y816" s="51" t="str">
        <f>IF(T816="","",IF(T816&lt;&gt;'Tabelas auxiliares'!$B$236,"FOLHA DE PESSOAL",IF(X816='Tabelas auxiliares'!$A$237,"CUSTEIO",IF(X816='Tabelas auxiliares'!$A$236,"INVESTIMENTO","ERRO - VERIFICAR"))))</f>
        <v/>
      </c>
      <c r="Z816" s="64" t="str">
        <f t="shared" si="25"/>
        <v/>
      </c>
      <c r="AA816" s="44"/>
      <c r="AB816" s="44"/>
      <c r="AC816" s="44"/>
    </row>
    <row r="817" spans="6:29" x14ac:dyDescent="0.25">
      <c r="F817" s="51" t="str">
        <f>IFERROR(VLOOKUP(D817,'Tabelas auxiliares'!$A$3:$B$61,2,FALSE),"")</f>
        <v/>
      </c>
      <c r="G817" s="51" t="str">
        <f>IFERROR(VLOOKUP($B817,'Tabelas auxiliares'!$A$65:$C$102,2,FALSE),"")</f>
        <v/>
      </c>
      <c r="H817" s="51" t="str">
        <f>IFERROR(VLOOKUP($B817,'Tabelas auxiliares'!$A$65:$C$102,3,FALSE),"")</f>
        <v/>
      </c>
      <c r="X817" s="51" t="str">
        <f t="shared" si="24"/>
        <v/>
      </c>
      <c r="Y817" s="51" t="str">
        <f>IF(T817="","",IF(T817&lt;&gt;'Tabelas auxiliares'!$B$236,"FOLHA DE PESSOAL",IF(X817='Tabelas auxiliares'!$A$237,"CUSTEIO",IF(X817='Tabelas auxiliares'!$A$236,"INVESTIMENTO","ERRO - VERIFICAR"))))</f>
        <v/>
      </c>
      <c r="Z817" s="64" t="str">
        <f t="shared" si="25"/>
        <v/>
      </c>
      <c r="AA817" s="44"/>
      <c r="AB817" s="44"/>
      <c r="AC817" s="44"/>
    </row>
    <row r="818" spans="6:29" x14ac:dyDescent="0.25">
      <c r="F818" s="51" t="str">
        <f>IFERROR(VLOOKUP(D818,'Tabelas auxiliares'!$A$3:$B$61,2,FALSE),"")</f>
        <v/>
      </c>
      <c r="G818" s="51" t="str">
        <f>IFERROR(VLOOKUP($B818,'Tabelas auxiliares'!$A$65:$C$102,2,FALSE),"")</f>
        <v/>
      </c>
      <c r="H818" s="51" t="str">
        <f>IFERROR(VLOOKUP($B818,'Tabelas auxiliares'!$A$65:$C$102,3,FALSE),"")</f>
        <v/>
      </c>
      <c r="X818" s="51" t="str">
        <f t="shared" si="24"/>
        <v/>
      </c>
      <c r="Y818" s="51" t="str">
        <f>IF(T818="","",IF(T818&lt;&gt;'Tabelas auxiliares'!$B$236,"FOLHA DE PESSOAL",IF(X818='Tabelas auxiliares'!$A$237,"CUSTEIO",IF(X818='Tabelas auxiliares'!$A$236,"INVESTIMENTO","ERRO - VERIFICAR"))))</f>
        <v/>
      </c>
      <c r="Z818" s="64" t="str">
        <f t="shared" si="25"/>
        <v/>
      </c>
      <c r="AA818" s="44"/>
      <c r="AB818" s="44"/>
      <c r="AC818" s="44"/>
    </row>
    <row r="819" spans="6:29" x14ac:dyDescent="0.25">
      <c r="F819" s="51" t="str">
        <f>IFERROR(VLOOKUP(D819,'Tabelas auxiliares'!$A$3:$B$61,2,FALSE),"")</f>
        <v/>
      </c>
      <c r="G819" s="51" t="str">
        <f>IFERROR(VLOOKUP($B819,'Tabelas auxiliares'!$A$65:$C$102,2,FALSE),"")</f>
        <v/>
      </c>
      <c r="H819" s="51" t="str">
        <f>IFERROR(VLOOKUP($B819,'Tabelas auxiliares'!$A$65:$C$102,3,FALSE),"")</f>
        <v/>
      </c>
      <c r="X819" s="51" t="str">
        <f t="shared" si="24"/>
        <v/>
      </c>
      <c r="Y819" s="51" t="str">
        <f>IF(T819="","",IF(T819&lt;&gt;'Tabelas auxiliares'!$B$236,"FOLHA DE PESSOAL",IF(X819='Tabelas auxiliares'!$A$237,"CUSTEIO",IF(X819='Tabelas auxiliares'!$A$236,"INVESTIMENTO","ERRO - VERIFICAR"))))</f>
        <v/>
      </c>
      <c r="Z819" s="64" t="str">
        <f t="shared" si="25"/>
        <v/>
      </c>
      <c r="AA819" s="44"/>
      <c r="AB819" s="44"/>
      <c r="AC819" s="44"/>
    </row>
    <row r="820" spans="6:29" x14ac:dyDescent="0.25">
      <c r="F820" s="51" t="str">
        <f>IFERROR(VLOOKUP(D820,'Tabelas auxiliares'!$A$3:$B$61,2,FALSE),"")</f>
        <v/>
      </c>
      <c r="G820" s="51" t="str">
        <f>IFERROR(VLOOKUP($B820,'Tabelas auxiliares'!$A$65:$C$102,2,FALSE),"")</f>
        <v/>
      </c>
      <c r="H820" s="51" t="str">
        <f>IFERROR(VLOOKUP($B820,'Tabelas auxiliares'!$A$65:$C$102,3,FALSE),"")</f>
        <v/>
      </c>
      <c r="X820" s="51" t="str">
        <f t="shared" si="24"/>
        <v/>
      </c>
      <c r="Y820" s="51" t="str">
        <f>IF(T820="","",IF(T820&lt;&gt;'Tabelas auxiliares'!$B$236,"FOLHA DE PESSOAL",IF(X820='Tabelas auxiliares'!$A$237,"CUSTEIO",IF(X820='Tabelas auxiliares'!$A$236,"INVESTIMENTO","ERRO - VERIFICAR"))))</f>
        <v/>
      </c>
      <c r="Z820" s="64" t="str">
        <f t="shared" si="25"/>
        <v/>
      </c>
      <c r="AA820" s="44"/>
      <c r="AB820" s="44"/>
      <c r="AC820" s="44"/>
    </row>
    <row r="821" spans="6:29" x14ac:dyDescent="0.25">
      <c r="F821" s="51" t="str">
        <f>IFERROR(VLOOKUP(D821,'Tabelas auxiliares'!$A$3:$B$61,2,FALSE),"")</f>
        <v/>
      </c>
      <c r="G821" s="51" t="str">
        <f>IFERROR(VLOOKUP($B821,'Tabelas auxiliares'!$A$65:$C$102,2,FALSE),"")</f>
        <v/>
      </c>
      <c r="H821" s="51" t="str">
        <f>IFERROR(VLOOKUP($B821,'Tabelas auxiliares'!$A$65:$C$102,3,FALSE),"")</f>
        <v/>
      </c>
      <c r="X821" s="51" t="str">
        <f t="shared" si="24"/>
        <v/>
      </c>
      <c r="Y821" s="51" t="str">
        <f>IF(T821="","",IF(T821&lt;&gt;'Tabelas auxiliares'!$B$236,"FOLHA DE PESSOAL",IF(X821='Tabelas auxiliares'!$A$237,"CUSTEIO",IF(X821='Tabelas auxiliares'!$A$236,"INVESTIMENTO","ERRO - VERIFICAR"))))</f>
        <v/>
      </c>
      <c r="Z821" s="64" t="str">
        <f t="shared" si="25"/>
        <v/>
      </c>
      <c r="AA821" s="44"/>
      <c r="AB821" s="44"/>
      <c r="AC821" s="44"/>
    </row>
    <row r="822" spans="6:29" x14ac:dyDescent="0.25">
      <c r="F822" s="51" t="str">
        <f>IFERROR(VLOOKUP(D822,'Tabelas auxiliares'!$A$3:$B$61,2,FALSE),"")</f>
        <v/>
      </c>
      <c r="G822" s="51" t="str">
        <f>IFERROR(VLOOKUP($B822,'Tabelas auxiliares'!$A$65:$C$102,2,FALSE),"")</f>
        <v/>
      </c>
      <c r="H822" s="51" t="str">
        <f>IFERROR(VLOOKUP($B822,'Tabelas auxiliares'!$A$65:$C$102,3,FALSE),"")</f>
        <v/>
      </c>
      <c r="X822" s="51" t="str">
        <f t="shared" si="24"/>
        <v/>
      </c>
      <c r="Y822" s="51" t="str">
        <f>IF(T822="","",IF(T822&lt;&gt;'Tabelas auxiliares'!$B$236,"FOLHA DE PESSOAL",IF(X822='Tabelas auxiliares'!$A$237,"CUSTEIO",IF(X822='Tabelas auxiliares'!$A$236,"INVESTIMENTO","ERRO - VERIFICAR"))))</f>
        <v/>
      </c>
      <c r="Z822" s="64" t="str">
        <f t="shared" si="25"/>
        <v/>
      </c>
      <c r="AA822" s="44"/>
      <c r="AB822" s="44"/>
      <c r="AC822" s="44"/>
    </row>
    <row r="823" spans="6:29" x14ac:dyDescent="0.25">
      <c r="F823" s="51" t="str">
        <f>IFERROR(VLOOKUP(D823,'Tabelas auxiliares'!$A$3:$B$61,2,FALSE),"")</f>
        <v/>
      </c>
      <c r="G823" s="51" t="str">
        <f>IFERROR(VLOOKUP($B823,'Tabelas auxiliares'!$A$65:$C$102,2,FALSE),"")</f>
        <v/>
      </c>
      <c r="H823" s="51" t="str">
        <f>IFERROR(VLOOKUP($B823,'Tabelas auxiliares'!$A$65:$C$102,3,FALSE),"")</f>
        <v/>
      </c>
      <c r="X823" s="51" t="str">
        <f t="shared" si="24"/>
        <v/>
      </c>
      <c r="Y823" s="51" t="str">
        <f>IF(T823="","",IF(T823&lt;&gt;'Tabelas auxiliares'!$B$236,"FOLHA DE PESSOAL",IF(X823='Tabelas auxiliares'!$A$237,"CUSTEIO",IF(X823='Tabelas auxiliares'!$A$236,"INVESTIMENTO","ERRO - VERIFICAR"))))</f>
        <v/>
      </c>
      <c r="Z823" s="64" t="str">
        <f t="shared" si="25"/>
        <v/>
      </c>
      <c r="AA823" s="44"/>
      <c r="AB823" s="44"/>
      <c r="AC823" s="44"/>
    </row>
    <row r="824" spans="6:29" x14ac:dyDescent="0.25">
      <c r="F824" s="51" t="str">
        <f>IFERROR(VLOOKUP(D824,'Tabelas auxiliares'!$A$3:$B$61,2,FALSE),"")</f>
        <v/>
      </c>
      <c r="G824" s="51" t="str">
        <f>IFERROR(VLOOKUP($B824,'Tabelas auxiliares'!$A$65:$C$102,2,FALSE),"")</f>
        <v/>
      </c>
      <c r="H824" s="51" t="str">
        <f>IFERROR(VLOOKUP($B824,'Tabelas auxiliares'!$A$65:$C$102,3,FALSE),"")</f>
        <v/>
      </c>
      <c r="X824" s="51" t="str">
        <f t="shared" si="24"/>
        <v/>
      </c>
      <c r="Y824" s="51" t="str">
        <f>IF(T824="","",IF(T824&lt;&gt;'Tabelas auxiliares'!$B$236,"FOLHA DE PESSOAL",IF(X824='Tabelas auxiliares'!$A$237,"CUSTEIO",IF(X824='Tabelas auxiliares'!$A$236,"INVESTIMENTO","ERRO - VERIFICAR"))))</f>
        <v/>
      </c>
      <c r="Z824" s="64" t="str">
        <f t="shared" si="25"/>
        <v/>
      </c>
      <c r="AA824" s="44"/>
      <c r="AB824" s="44"/>
      <c r="AC824" s="44"/>
    </row>
    <row r="825" spans="6:29" x14ac:dyDescent="0.25">
      <c r="F825" s="51" t="str">
        <f>IFERROR(VLOOKUP(D825,'Tabelas auxiliares'!$A$3:$B$61,2,FALSE),"")</f>
        <v/>
      </c>
      <c r="G825" s="51" t="str">
        <f>IFERROR(VLOOKUP($B825,'Tabelas auxiliares'!$A$65:$C$102,2,FALSE),"")</f>
        <v/>
      </c>
      <c r="H825" s="51" t="str">
        <f>IFERROR(VLOOKUP($B825,'Tabelas auxiliares'!$A$65:$C$102,3,FALSE),"")</f>
        <v/>
      </c>
      <c r="X825" s="51" t="str">
        <f t="shared" si="24"/>
        <v/>
      </c>
      <c r="Y825" s="51" t="str">
        <f>IF(T825="","",IF(T825&lt;&gt;'Tabelas auxiliares'!$B$236,"FOLHA DE PESSOAL",IF(X825='Tabelas auxiliares'!$A$237,"CUSTEIO",IF(X825='Tabelas auxiliares'!$A$236,"INVESTIMENTO","ERRO - VERIFICAR"))))</f>
        <v/>
      </c>
      <c r="Z825" s="64" t="str">
        <f t="shared" si="25"/>
        <v/>
      </c>
      <c r="AA825" s="44"/>
      <c r="AB825" s="44"/>
      <c r="AC825" s="44"/>
    </row>
    <row r="826" spans="6:29" x14ac:dyDescent="0.25">
      <c r="F826" s="51" t="str">
        <f>IFERROR(VLOOKUP(D826,'Tabelas auxiliares'!$A$3:$B$61,2,FALSE),"")</f>
        <v/>
      </c>
      <c r="G826" s="51" t="str">
        <f>IFERROR(VLOOKUP($B826,'Tabelas auxiliares'!$A$65:$C$102,2,FALSE),"")</f>
        <v/>
      </c>
      <c r="H826" s="51" t="str">
        <f>IFERROR(VLOOKUP($B826,'Tabelas auxiliares'!$A$65:$C$102,3,FALSE),"")</f>
        <v/>
      </c>
      <c r="X826" s="51" t="str">
        <f t="shared" si="24"/>
        <v/>
      </c>
      <c r="Y826" s="51" t="str">
        <f>IF(T826="","",IF(T826&lt;&gt;'Tabelas auxiliares'!$B$236,"FOLHA DE PESSOAL",IF(X826='Tabelas auxiliares'!$A$237,"CUSTEIO",IF(X826='Tabelas auxiliares'!$A$236,"INVESTIMENTO","ERRO - VERIFICAR"))))</f>
        <v/>
      </c>
      <c r="Z826" s="64" t="str">
        <f t="shared" si="25"/>
        <v/>
      </c>
      <c r="AA826" s="44"/>
      <c r="AB826" s="44"/>
      <c r="AC826" s="44"/>
    </row>
    <row r="827" spans="6:29" x14ac:dyDescent="0.25">
      <c r="F827" s="51" t="str">
        <f>IFERROR(VLOOKUP(D827,'Tabelas auxiliares'!$A$3:$B$61,2,FALSE),"")</f>
        <v/>
      </c>
      <c r="G827" s="51" t="str">
        <f>IFERROR(VLOOKUP($B827,'Tabelas auxiliares'!$A$65:$C$102,2,FALSE),"")</f>
        <v/>
      </c>
      <c r="H827" s="51" t="str">
        <f>IFERROR(VLOOKUP($B827,'Tabelas auxiliares'!$A$65:$C$102,3,FALSE),"")</f>
        <v/>
      </c>
      <c r="X827" s="51" t="str">
        <f t="shared" si="24"/>
        <v/>
      </c>
      <c r="Y827" s="51" t="str">
        <f>IF(T827="","",IF(T827&lt;&gt;'Tabelas auxiliares'!$B$236,"FOLHA DE PESSOAL",IF(X827='Tabelas auxiliares'!$A$237,"CUSTEIO",IF(X827='Tabelas auxiliares'!$A$236,"INVESTIMENTO","ERRO - VERIFICAR"))))</f>
        <v/>
      </c>
      <c r="Z827" s="64" t="str">
        <f t="shared" si="25"/>
        <v/>
      </c>
      <c r="AA827" s="44"/>
      <c r="AB827" s="44"/>
      <c r="AC827" s="44"/>
    </row>
    <row r="828" spans="6:29" x14ac:dyDescent="0.25">
      <c r="F828" s="51" t="str">
        <f>IFERROR(VLOOKUP(D828,'Tabelas auxiliares'!$A$3:$B$61,2,FALSE),"")</f>
        <v/>
      </c>
      <c r="G828" s="51" t="str">
        <f>IFERROR(VLOOKUP($B828,'Tabelas auxiliares'!$A$65:$C$102,2,FALSE),"")</f>
        <v/>
      </c>
      <c r="H828" s="51" t="str">
        <f>IFERROR(VLOOKUP($B828,'Tabelas auxiliares'!$A$65:$C$102,3,FALSE),"")</f>
        <v/>
      </c>
      <c r="X828" s="51" t="str">
        <f t="shared" si="24"/>
        <v/>
      </c>
      <c r="Y828" s="51" t="str">
        <f>IF(T828="","",IF(T828&lt;&gt;'Tabelas auxiliares'!$B$236,"FOLHA DE PESSOAL",IF(X828='Tabelas auxiliares'!$A$237,"CUSTEIO",IF(X828='Tabelas auxiliares'!$A$236,"INVESTIMENTO","ERRO - VERIFICAR"))))</f>
        <v/>
      </c>
      <c r="Z828" s="64" t="str">
        <f t="shared" si="25"/>
        <v/>
      </c>
      <c r="AA828" s="44"/>
      <c r="AB828" s="44"/>
      <c r="AC828" s="44"/>
    </row>
    <row r="829" spans="6:29" x14ac:dyDescent="0.25">
      <c r="F829" s="51" t="str">
        <f>IFERROR(VLOOKUP(D829,'Tabelas auxiliares'!$A$3:$B$61,2,FALSE),"")</f>
        <v/>
      </c>
      <c r="G829" s="51" t="str">
        <f>IFERROR(VLOOKUP($B829,'Tabelas auxiliares'!$A$65:$C$102,2,FALSE),"")</f>
        <v/>
      </c>
      <c r="H829" s="51" t="str">
        <f>IFERROR(VLOOKUP($B829,'Tabelas auxiliares'!$A$65:$C$102,3,FALSE),"")</f>
        <v/>
      </c>
      <c r="X829" s="51" t="str">
        <f t="shared" si="24"/>
        <v/>
      </c>
      <c r="Y829" s="51" t="str">
        <f>IF(T829="","",IF(T829&lt;&gt;'Tabelas auxiliares'!$B$236,"FOLHA DE PESSOAL",IF(X829='Tabelas auxiliares'!$A$237,"CUSTEIO",IF(X829='Tabelas auxiliares'!$A$236,"INVESTIMENTO","ERRO - VERIFICAR"))))</f>
        <v/>
      </c>
      <c r="Z829" s="64" t="str">
        <f t="shared" si="25"/>
        <v/>
      </c>
      <c r="AA829" s="44"/>
      <c r="AB829" s="44"/>
      <c r="AC829" s="44"/>
    </row>
    <row r="830" spans="6:29" x14ac:dyDescent="0.25">
      <c r="F830" s="51" t="str">
        <f>IFERROR(VLOOKUP(D830,'Tabelas auxiliares'!$A$3:$B$61,2,FALSE),"")</f>
        <v/>
      </c>
      <c r="G830" s="51" t="str">
        <f>IFERROR(VLOOKUP($B830,'Tabelas auxiliares'!$A$65:$C$102,2,FALSE),"")</f>
        <v/>
      </c>
      <c r="H830" s="51" t="str">
        <f>IFERROR(VLOOKUP($B830,'Tabelas auxiliares'!$A$65:$C$102,3,FALSE),"")</f>
        <v/>
      </c>
      <c r="X830" s="51" t="str">
        <f t="shared" si="24"/>
        <v/>
      </c>
      <c r="Y830" s="51" t="str">
        <f>IF(T830="","",IF(T830&lt;&gt;'Tabelas auxiliares'!$B$236,"FOLHA DE PESSOAL",IF(X830='Tabelas auxiliares'!$A$237,"CUSTEIO",IF(X830='Tabelas auxiliares'!$A$236,"INVESTIMENTO","ERRO - VERIFICAR"))))</f>
        <v/>
      </c>
      <c r="Z830" s="64" t="str">
        <f t="shared" si="25"/>
        <v/>
      </c>
      <c r="AA830" s="44"/>
      <c r="AB830" s="44"/>
      <c r="AC830" s="44"/>
    </row>
    <row r="831" spans="6:29" x14ac:dyDescent="0.25">
      <c r="F831" s="51" t="str">
        <f>IFERROR(VLOOKUP(D831,'Tabelas auxiliares'!$A$3:$B$61,2,FALSE),"")</f>
        <v/>
      </c>
      <c r="G831" s="51" t="str">
        <f>IFERROR(VLOOKUP($B831,'Tabelas auxiliares'!$A$65:$C$102,2,FALSE),"")</f>
        <v/>
      </c>
      <c r="H831" s="51" t="str">
        <f>IFERROR(VLOOKUP($B831,'Tabelas auxiliares'!$A$65:$C$102,3,FALSE),"")</f>
        <v/>
      </c>
      <c r="X831" s="51" t="str">
        <f t="shared" si="24"/>
        <v/>
      </c>
      <c r="Y831" s="51" t="str">
        <f>IF(T831="","",IF(T831&lt;&gt;'Tabelas auxiliares'!$B$236,"FOLHA DE PESSOAL",IF(X831='Tabelas auxiliares'!$A$237,"CUSTEIO",IF(X831='Tabelas auxiliares'!$A$236,"INVESTIMENTO","ERRO - VERIFICAR"))))</f>
        <v/>
      </c>
      <c r="Z831" s="64" t="str">
        <f t="shared" si="25"/>
        <v/>
      </c>
      <c r="AA831" s="44"/>
      <c r="AB831" s="44"/>
      <c r="AC831" s="44"/>
    </row>
    <row r="832" spans="6:29" x14ac:dyDescent="0.25">
      <c r="F832" s="51" t="str">
        <f>IFERROR(VLOOKUP(D832,'Tabelas auxiliares'!$A$3:$B$61,2,FALSE),"")</f>
        <v/>
      </c>
      <c r="G832" s="51" t="str">
        <f>IFERROR(VLOOKUP($B832,'Tabelas auxiliares'!$A$65:$C$102,2,FALSE),"")</f>
        <v/>
      </c>
      <c r="H832" s="51" t="str">
        <f>IFERROR(VLOOKUP($B832,'Tabelas auxiliares'!$A$65:$C$102,3,FALSE),"")</f>
        <v/>
      </c>
      <c r="X832" s="51" t="str">
        <f t="shared" si="24"/>
        <v/>
      </c>
      <c r="Y832" s="51" t="str">
        <f>IF(T832="","",IF(T832&lt;&gt;'Tabelas auxiliares'!$B$236,"FOLHA DE PESSOAL",IF(X832='Tabelas auxiliares'!$A$237,"CUSTEIO",IF(X832='Tabelas auxiliares'!$A$236,"INVESTIMENTO","ERRO - VERIFICAR"))))</f>
        <v/>
      </c>
      <c r="Z832" s="64" t="str">
        <f t="shared" si="25"/>
        <v/>
      </c>
      <c r="AA832" s="44"/>
      <c r="AB832" s="44"/>
      <c r="AC832" s="44"/>
    </row>
    <row r="833" spans="6:29" x14ac:dyDescent="0.25">
      <c r="F833" s="51" t="str">
        <f>IFERROR(VLOOKUP(D833,'Tabelas auxiliares'!$A$3:$B$61,2,FALSE),"")</f>
        <v/>
      </c>
      <c r="G833" s="51" t="str">
        <f>IFERROR(VLOOKUP($B833,'Tabelas auxiliares'!$A$65:$C$102,2,FALSE),"")</f>
        <v/>
      </c>
      <c r="H833" s="51" t="str">
        <f>IFERROR(VLOOKUP($B833,'Tabelas auxiliares'!$A$65:$C$102,3,FALSE),"")</f>
        <v/>
      </c>
      <c r="X833" s="51" t="str">
        <f t="shared" si="24"/>
        <v/>
      </c>
      <c r="Y833" s="51" t="str">
        <f>IF(T833="","",IF(T833&lt;&gt;'Tabelas auxiliares'!$B$236,"FOLHA DE PESSOAL",IF(X833='Tabelas auxiliares'!$A$237,"CUSTEIO",IF(X833='Tabelas auxiliares'!$A$236,"INVESTIMENTO","ERRO - VERIFICAR"))))</f>
        <v/>
      </c>
      <c r="Z833" s="64" t="str">
        <f t="shared" si="25"/>
        <v/>
      </c>
      <c r="AA833" s="44"/>
      <c r="AB833" s="44"/>
      <c r="AC833" s="44"/>
    </row>
    <row r="834" spans="6:29" x14ac:dyDescent="0.25">
      <c r="F834" s="51" t="str">
        <f>IFERROR(VLOOKUP(D834,'Tabelas auxiliares'!$A$3:$B$61,2,FALSE),"")</f>
        <v/>
      </c>
      <c r="G834" s="51" t="str">
        <f>IFERROR(VLOOKUP($B834,'Tabelas auxiliares'!$A$65:$C$102,2,FALSE),"")</f>
        <v/>
      </c>
      <c r="H834" s="51" t="str">
        <f>IFERROR(VLOOKUP($B834,'Tabelas auxiliares'!$A$65:$C$102,3,FALSE),"")</f>
        <v/>
      </c>
      <c r="X834" s="51" t="str">
        <f t="shared" si="24"/>
        <v/>
      </c>
      <c r="Y834" s="51" t="str">
        <f>IF(T834="","",IF(T834&lt;&gt;'Tabelas auxiliares'!$B$236,"FOLHA DE PESSOAL",IF(X834='Tabelas auxiliares'!$A$237,"CUSTEIO",IF(X834='Tabelas auxiliares'!$A$236,"INVESTIMENTO","ERRO - VERIFICAR"))))</f>
        <v/>
      </c>
      <c r="Z834" s="64" t="str">
        <f t="shared" si="25"/>
        <v/>
      </c>
      <c r="AA834" s="44"/>
      <c r="AB834" s="44"/>
      <c r="AC834" s="44"/>
    </row>
    <row r="835" spans="6:29" x14ac:dyDescent="0.25">
      <c r="F835" s="51" t="str">
        <f>IFERROR(VLOOKUP(D835,'Tabelas auxiliares'!$A$3:$B$61,2,FALSE),"")</f>
        <v/>
      </c>
      <c r="G835" s="51" t="str">
        <f>IFERROR(VLOOKUP($B835,'Tabelas auxiliares'!$A$65:$C$102,2,FALSE),"")</f>
        <v/>
      </c>
      <c r="H835" s="51" t="str">
        <f>IFERROR(VLOOKUP($B835,'Tabelas auxiliares'!$A$65:$C$102,3,FALSE),"")</f>
        <v/>
      </c>
      <c r="X835" s="51" t="str">
        <f t="shared" si="24"/>
        <v/>
      </c>
      <c r="Y835" s="51" t="str">
        <f>IF(T835="","",IF(T835&lt;&gt;'Tabelas auxiliares'!$B$236,"FOLHA DE PESSOAL",IF(X835='Tabelas auxiliares'!$A$237,"CUSTEIO",IF(X835='Tabelas auxiliares'!$A$236,"INVESTIMENTO","ERRO - VERIFICAR"))))</f>
        <v/>
      </c>
      <c r="Z835" s="64" t="str">
        <f t="shared" si="25"/>
        <v/>
      </c>
      <c r="AA835" s="44"/>
      <c r="AB835" s="44"/>
      <c r="AC835" s="44"/>
    </row>
    <row r="836" spans="6:29" x14ac:dyDescent="0.25">
      <c r="F836" s="51" t="str">
        <f>IFERROR(VLOOKUP(D836,'Tabelas auxiliares'!$A$3:$B$61,2,FALSE),"")</f>
        <v/>
      </c>
      <c r="G836" s="51" t="str">
        <f>IFERROR(VLOOKUP($B836,'Tabelas auxiliares'!$A$65:$C$102,2,FALSE),"")</f>
        <v/>
      </c>
      <c r="H836" s="51" t="str">
        <f>IFERROR(VLOOKUP($B836,'Tabelas auxiliares'!$A$65:$C$102,3,FALSE),"")</f>
        <v/>
      </c>
      <c r="X836" s="51" t="str">
        <f t="shared" ref="X836:X899" si="26">LEFT(V836,1)</f>
        <v/>
      </c>
      <c r="Y836" s="51" t="str">
        <f>IF(T836="","",IF(T836&lt;&gt;'Tabelas auxiliares'!$B$236,"FOLHA DE PESSOAL",IF(X836='Tabelas auxiliares'!$A$237,"CUSTEIO",IF(X836='Tabelas auxiliares'!$A$236,"INVESTIMENTO","ERRO - VERIFICAR"))))</f>
        <v/>
      </c>
      <c r="Z836" s="64" t="str">
        <f t="shared" si="25"/>
        <v/>
      </c>
      <c r="AA836" s="44"/>
      <c r="AB836" s="44"/>
      <c r="AC836" s="44"/>
    </row>
    <row r="837" spans="6:29" x14ac:dyDescent="0.25">
      <c r="F837" s="51" t="str">
        <f>IFERROR(VLOOKUP(D837,'Tabelas auxiliares'!$A$3:$B$61,2,FALSE),"")</f>
        <v/>
      </c>
      <c r="G837" s="51" t="str">
        <f>IFERROR(VLOOKUP($B837,'Tabelas auxiliares'!$A$65:$C$102,2,FALSE),"")</f>
        <v/>
      </c>
      <c r="H837" s="51" t="str">
        <f>IFERROR(VLOOKUP($B837,'Tabelas auxiliares'!$A$65:$C$102,3,FALSE),"")</f>
        <v/>
      </c>
      <c r="X837" s="51" t="str">
        <f t="shared" si="26"/>
        <v/>
      </c>
      <c r="Y837" s="51" t="str">
        <f>IF(T837="","",IF(T837&lt;&gt;'Tabelas auxiliares'!$B$236,"FOLHA DE PESSOAL",IF(X837='Tabelas auxiliares'!$A$237,"CUSTEIO",IF(X837='Tabelas auxiliares'!$A$236,"INVESTIMENTO","ERRO - VERIFICAR"))))</f>
        <v/>
      </c>
      <c r="Z837" s="64" t="str">
        <f t="shared" ref="Z837:Z900" si="27">IF(AA837+AB837+AC837&lt;&gt;0,AA837+AB837+AC837,"")</f>
        <v/>
      </c>
      <c r="AA837" s="44"/>
      <c r="AB837" s="44"/>
      <c r="AC837" s="44"/>
    </row>
    <row r="838" spans="6:29" x14ac:dyDescent="0.25">
      <c r="F838" s="51" t="str">
        <f>IFERROR(VLOOKUP(D838,'Tabelas auxiliares'!$A$3:$B$61,2,FALSE),"")</f>
        <v/>
      </c>
      <c r="G838" s="51" t="str">
        <f>IFERROR(VLOOKUP($B838,'Tabelas auxiliares'!$A$65:$C$102,2,FALSE),"")</f>
        <v/>
      </c>
      <c r="H838" s="51" t="str">
        <f>IFERROR(VLOOKUP($B838,'Tabelas auxiliares'!$A$65:$C$102,3,FALSE),"")</f>
        <v/>
      </c>
      <c r="X838" s="51" t="str">
        <f t="shared" si="26"/>
        <v/>
      </c>
      <c r="Y838" s="51" t="str">
        <f>IF(T838="","",IF(T838&lt;&gt;'Tabelas auxiliares'!$B$236,"FOLHA DE PESSOAL",IF(X838='Tabelas auxiliares'!$A$237,"CUSTEIO",IF(X838='Tabelas auxiliares'!$A$236,"INVESTIMENTO","ERRO - VERIFICAR"))))</f>
        <v/>
      </c>
      <c r="Z838" s="64" t="str">
        <f t="shared" si="27"/>
        <v/>
      </c>
      <c r="AA838" s="44"/>
      <c r="AB838" s="44"/>
      <c r="AC838" s="44"/>
    </row>
    <row r="839" spans="6:29" x14ac:dyDescent="0.25">
      <c r="F839" s="51" t="str">
        <f>IFERROR(VLOOKUP(D839,'Tabelas auxiliares'!$A$3:$B$61,2,FALSE),"")</f>
        <v/>
      </c>
      <c r="G839" s="51" t="str">
        <f>IFERROR(VLOOKUP($B839,'Tabelas auxiliares'!$A$65:$C$102,2,FALSE),"")</f>
        <v/>
      </c>
      <c r="H839" s="51" t="str">
        <f>IFERROR(VLOOKUP($B839,'Tabelas auxiliares'!$A$65:$C$102,3,FALSE),"")</f>
        <v/>
      </c>
      <c r="X839" s="51" t="str">
        <f t="shared" si="26"/>
        <v/>
      </c>
      <c r="Y839" s="51" t="str">
        <f>IF(T839="","",IF(T839&lt;&gt;'Tabelas auxiliares'!$B$236,"FOLHA DE PESSOAL",IF(X839='Tabelas auxiliares'!$A$237,"CUSTEIO",IF(X839='Tabelas auxiliares'!$A$236,"INVESTIMENTO","ERRO - VERIFICAR"))))</f>
        <v/>
      </c>
      <c r="Z839" s="64" t="str">
        <f t="shared" si="27"/>
        <v/>
      </c>
      <c r="AA839" s="44"/>
      <c r="AB839" s="44"/>
      <c r="AC839" s="44"/>
    </row>
    <row r="840" spans="6:29" x14ac:dyDescent="0.25">
      <c r="F840" s="51" t="str">
        <f>IFERROR(VLOOKUP(D840,'Tabelas auxiliares'!$A$3:$B$61,2,FALSE),"")</f>
        <v/>
      </c>
      <c r="G840" s="51" t="str">
        <f>IFERROR(VLOOKUP($B840,'Tabelas auxiliares'!$A$65:$C$102,2,FALSE),"")</f>
        <v/>
      </c>
      <c r="H840" s="51" t="str">
        <f>IFERROR(VLOOKUP($B840,'Tabelas auxiliares'!$A$65:$C$102,3,FALSE),"")</f>
        <v/>
      </c>
      <c r="X840" s="51" t="str">
        <f t="shared" si="26"/>
        <v/>
      </c>
      <c r="Y840" s="51" t="str">
        <f>IF(T840="","",IF(T840&lt;&gt;'Tabelas auxiliares'!$B$236,"FOLHA DE PESSOAL",IF(X840='Tabelas auxiliares'!$A$237,"CUSTEIO",IF(X840='Tabelas auxiliares'!$A$236,"INVESTIMENTO","ERRO - VERIFICAR"))))</f>
        <v/>
      </c>
      <c r="Z840" s="64" t="str">
        <f t="shared" si="27"/>
        <v/>
      </c>
      <c r="AA840" s="44"/>
      <c r="AB840" s="44"/>
      <c r="AC840" s="44"/>
    </row>
    <row r="841" spans="6:29" x14ac:dyDescent="0.25">
      <c r="F841" s="51" t="str">
        <f>IFERROR(VLOOKUP(D841,'Tabelas auxiliares'!$A$3:$B$61,2,FALSE),"")</f>
        <v/>
      </c>
      <c r="G841" s="51" t="str">
        <f>IFERROR(VLOOKUP($B841,'Tabelas auxiliares'!$A$65:$C$102,2,FALSE),"")</f>
        <v/>
      </c>
      <c r="H841" s="51" t="str">
        <f>IFERROR(VLOOKUP($B841,'Tabelas auxiliares'!$A$65:$C$102,3,FALSE),"")</f>
        <v/>
      </c>
      <c r="X841" s="51" t="str">
        <f t="shared" si="26"/>
        <v/>
      </c>
      <c r="Y841" s="51" t="str">
        <f>IF(T841="","",IF(T841&lt;&gt;'Tabelas auxiliares'!$B$236,"FOLHA DE PESSOAL",IF(X841='Tabelas auxiliares'!$A$237,"CUSTEIO",IF(X841='Tabelas auxiliares'!$A$236,"INVESTIMENTO","ERRO - VERIFICAR"))))</f>
        <v/>
      </c>
      <c r="Z841" s="64" t="str">
        <f t="shared" si="27"/>
        <v/>
      </c>
      <c r="AA841" s="44"/>
      <c r="AB841" s="44"/>
      <c r="AC841" s="44"/>
    </row>
    <row r="842" spans="6:29" x14ac:dyDescent="0.25">
      <c r="F842" s="51" t="str">
        <f>IFERROR(VLOOKUP(D842,'Tabelas auxiliares'!$A$3:$B$61,2,FALSE),"")</f>
        <v/>
      </c>
      <c r="G842" s="51" t="str">
        <f>IFERROR(VLOOKUP($B842,'Tabelas auxiliares'!$A$65:$C$102,2,FALSE),"")</f>
        <v/>
      </c>
      <c r="H842" s="51" t="str">
        <f>IFERROR(VLOOKUP($B842,'Tabelas auxiliares'!$A$65:$C$102,3,FALSE),"")</f>
        <v/>
      </c>
      <c r="X842" s="51" t="str">
        <f t="shared" si="26"/>
        <v/>
      </c>
      <c r="Y842" s="51" t="str">
        <f>IF(T842="","",IF(T842&lt;&gt;'Tabelas auxiliares'!$B$236,"FOLHA DE PESSOAL",IF(X842='Tabelas auxiliares'!$A$237,"CUSTEIO",IF(X842='Tabelas auxiliares'!$A$236,"INVESTIMENTO","ERRO - VERIFICAR"))))</f>
        <v/>
      </c>
      <c r="Z842" s="64" t="str">
        <f t="shared" si="27"/>
        <v/>
      </c>
      <c r="AA842" s="44"/>
      <c r="AB842" s="44"/>
      <c r="AC842" s="44"/>
    </row>
    <row r="843" spans="6:29" x14ac:dyDescent="0.25">
      <c r="F843" s="51" t="str">
        <f>IFERROR(VLOOKUP(D843,'Tabelas auxiliares'!$A$3:$B$61,2,FALSE),"")</f>
        <v/>
      </c>
      <c r="G843" s="51" t="str">
        <f>IFERROR(VLOOKUP($B843,'Tabelas auxiliares'!$A$65:$C$102,2,FALSE),"")</f>
        <v/>
      </c>
      <c r="H843" s="51" t="str">
        <f>IFERROR(VLOOKUP($B843,'Tabelas auxiliares'!$A$65:$C$102,3,FALSE),"")</f>
        <v/>
      </c>
      <c r="X843" s="51" t="str">
        <f t="shared" si="26"/>
        <v/>
      </c>
      <c r="Y843" s="51" t="str">
        <f>IF(T843="","",IF(T843&lt;&gt;'Tabelas auxiliares'!$B$236,"FOLHA DE PESSOAL",IF(X843='Tabelas auxiliares'!$A$237,"CUSTEIO",IF(X843='Tabelas auxiliares'!$A$236,"INVESTIMENTO","ERRO - VERIFICAR"))))</f>
        <v/>
      </c>
      <c r="Z843" s="64" t="str">
        <f t="shared" si="27"/>
        <v/>
      </c>
      <c r="AA843" s="44"/>
      <c r="AB843" s="44"/>
      <c r="AC843" s="44"/>
    </row>
    <row r="844" spans="6:29" x14ac:dyDescent="0.25">
      <c r="F844" s="51" t="str">
        <f>IFERROR(VLOOKUP(D844,'Tabelas auxiliares'!$A$3:$B$61,2,FALSE),"")</f>
        <v/>
      </c>
      <c r="G844" s="51" t="str">
        <f>IFERROR(VLOOKUP($B844,'Tabelas auxiliares'!$A$65:$C$102,2,FALSE),"")</f>
        <v/>
      </c>
      <c r="H844" s="51" t="str">
        <f>IFERROR(VLOOKUP($B844,'Tabelas auxiliares'!$A$65:$C$102,3,FALSE),"")</f>
        <v/>
      </c>
      <c r="X844" s="51" t="str">
        <f t="shared" si="26"/>
        <v/>
      </c>
      <c r="Y844" s="51" t="str">
        <f>IF(T844="","",IF(T844&lt;&gt;'Tabelas auxiliares'!$B$236,"FOLHA DE PESSOAL",IF(X844='Tabelas auxiliares'!$A$237,"CUSTEIO",IF(X844='Tabelas auxiliares'!$A$236,"INVESTIMENTO","ERRO - VERIFICAR"))))</f>
        <v/>
      </c>
      <c r="Z844" s="64" t="str">
        <f t="shared" si="27"/>
        <v/>
      </c>
      <c r="AA844" s="44"/>
      <c r="AB844" s="44"/>
      <c r="AC844" s="44"/>
    </row>
    <row r="845" spans="6:29" x14ac:dyDescent="0.25">
      <c r="F845" s="51" t="str">
        <f>IFERROR(VLOOKUP(D845,'Tabelas auxiliares'!$A$3:$B$61,2,FALSE),"")</f>
        <v/>
      </c>
      <c r="G845" s="51" t="str">
        <f>IFERROR(VLOOKUP($B845,'Tabelas auxiliares'!$A$65:$C$102,2,FALSE),"")</f>
        <v/>
      </c>
      <c r="H845" s="51" t="str">
        <f>IFERROR(VLOOKUP($B845,'Tabelas auxiliares'!$A$65:$C$102,3,FALSE),"")</f>
        <v/>
      </c>
      <c r="X845" s="51" t="str">
        <f t="shared" si="26"/>
        <v/>
      </c>
      <c r="Y845" s="51" t="str">
        <f>IF(T845="","",IF(T845&lt;&gt;'Tabelas auxiliares'!$B$236,"FOLHA DE PESSOAL",IF(X845='Tabelas auxiliares'!$A$237,"CUSTEIO",IF(X845='Tabelas auxiliares'!$A$236,"INVESTIMENTO","ERRO - VERIFICAR"))))</f>
        <v/>
      </c>
      <c r="Z845" s="64" t="str">
        <f t="shared" si="27"/>
        <v/>
      </c>
      <c r="AA845" s="44"/>
      <c r="AB845" s="44"/>
      <c r="AC845" s="44"/>
    </row>
    <row r="846" spans="6:29" x14ac:dyDescent="0.25">
      <c r="F846" s="51" t="str">
        <f>IFERROR(VLOOKUP(D846,'Tabelas auxiliares'!$A$3:$B$61,2,FALSE),"")</f>
        <v/>
      </c>
      <c r="G846" s="51" t="str">
        <f>IFERROR(VLOOKUP($B846,'Tabelas auxiliares'!$A$65:$C$102,2,FALSE),"")</f>
        <v/>
      </c>
      <c r="H846" s="51" t="str">
        <f>IFERROR(VLOOKUP($B846,'Tabelas auxiliares'!$A$65:$C$102,3,FALSE),"")</f>
        <v/>
      </c>
      <c r="X846" s="51" t="str">
        <f t="shared" si="26"/>
        <v/>
      </c>
      <c r="Y846" s="51" t="str">
        <f>IF(T846="","",IF(T846&lt;&gt;'Tabelas auxiliares'!$B$236,"FOLHA DE PESSOAL",IF(X846='Tabelas auxiliares'!$A$237,"CUSTEIO",IF(X846='Tabelas auxiliares'!$A$236,"INVESTIMENTO","ERRO - VERIFICAR"))))</f>
        <v/>
      </c>
      <c r="Z846" s="64" t="str">
        <f t="shared" si="27"/>
        <v/>
      </c>
      <c r="AA846" s="44"/>
      <c r="AB846" s="44"/>
      <c r="AC846" s="44"/>
    </row>
    <row r="847" spans="6:29" x14ac:dyDescent="0.25">
      <c r="F847" s="51" t="str">
        <f>IFERROR(VLOOKUP(D847,'Tabelas auxiliares'!$A$3:$B$61,2,FALSE),"")</f>
        <v/>
      </c>
      <c r="G847" s="51" t="str">
        <f>IFERROR(VLOOKUP($B847,'Tabelas auxiliares'!$A$65:$C$102,2,FALSE),"")</f>
        <v/>
      </c>
      <c r="H847" s="51" t="str">
        <f>IFERROR(VLOOKUP($B847,'Tabelas auxiliares'!$A$65:$C$102,3,FALSE),"")</f>
        <v/>
      </c>
      <c r="X847" s="51" t="str">
        <f t="shared" si="26"/>
        <v/>
      </c>
      <c r="Y847" s="51" t="str">
        <f>IF(T847="","",IF(T847&lt;&gt;'Tabelas auxiliares'!$B$236,"FOLHA DE PESSOAL",IF(X847='Tabelas auxiliares'!$A$237,"CUSTEIO",IF(X847='Tabelas auxiliares'!$A$236,"INVESTIMENTO","ERRO - VERIFICAR"))))</f>
        <v/>
      </c>
      <c r="Z847" s="64" t="str">
        <f t="shared" si="27"/>
        <v/>
      </c>
      <c r="AA847" s="44"/>
      <c r="AB847" s="44"/>
      <c r="AC847" s="44"/>
    </row>
    <row r="848" spans="6:29" x14ac:dyDescent="0.25">
      <c r="F848" s="51" t="str">
        <f>IFERROR(VLOOKUP(D848,'Tabelas auxiliares'!$A$3:$B$61,2,FALSE),"")</f>
        <v/>
      </c>
      <c r="G848" s="51" t="str">
        <f>IFERROR(VLOOKUP($B848,'Tabelas auxiliares'!$A$65:$C$102,2,FALSE),"")</f>
        <v/>
      </c>
      <c r="H848" s="51" t="str">
        <f>IFERROR(VLOOKUP($B848,'Tabelas auxiliares'!$A$65:$C$102,3,FALSE),"")</f>
        <v/>
      </c>
      <c r="X848" s="51" t="str">
        <f t="shared" si="26"/>
        <v/>
      </c>
      <c r="Y848" s="51" t="str">
        <f>IF(T848="","",IF(T848&lt;&gt;'Tabelas auxiliares'!$B$236,"FOLHA DE PESSOAL",IF(X848='Tabelas auxiliares'!$A$237,"CUSTEIO",IF(X848='Tabelas auxiliares'!$A$236,"INVESTIMENTO","ERRO - VERIFICAR"))))</f>
        <v/>
      </c>
      <c r="Z848" s="64" t="str">
        <f t="shared" si="27"/>
        <v/>
      </c>
      <c r="AA848" s="44"/>
      <c r="AB848" s="44"/>
      <c r="AC848" s="44"/>
    </row>
    <row r="849" spans="6:29" x14ac:dyDescent="0.25">
      <c r="F849" s="51" t="str">
        <f>IFERROR(VLOOKUP(D849,'Tabelas auxiliares'!$A$3:$B$61,2,FALSE),"")</f>
        <v/>
      </c>
      <c r="G849" s="51" t="str">
        <f>IFERROR(VLOOKUP($B849,'Tabelas auxiliares'!$A$65:$C$102,2,FALSE),"")</f>
        <v/>
      </c>
      <c r="H849" s="51" t="str">
        <f>IFERROR(VLOOKUP($B849,'Tabelas auxiliares'!$A$65:$C$102,3,FALSE),"")</f>
        <v/>
      </c>
      <c r="X849" s="51" t="str">
        <f t="shared" si="26"/>
        <v/>
      </c>
      <c r="Y849" s="51" t="str">
        <f>IF(T849="","",IF(T849&lt;&gt;'Tabelas auxiliares'!$B$236,"FOLHA DE PESSOAL",IF(X849='Tabelas auxiliares'!$A$237,"CUSTEIO",IF(X849='Tabelas auxiliares'!$A$236,"INVESTIMENTO","ERRO - VERIFICAR"))))</f>
        <v/>
      </c>
      <c r="Z849" s="64" t="str">
        <f t="shared" si="27"/>
        <v/>
      </c>
      <c r="AA849" s="44"/>
      <c r="AB849" s="44"/>
      <c r="AC849" s="44"/>
    </row>
    <row r="850" spans="6:29" x14ac:dyDescent="0.25">
      <c r="F850" s="51" t="str">
        <f>IFERROR(VLOOKUP(D850,'Tabelas auxiliares'!$A$3:$B$61,2,FALSE),"")</f>
        <v/>
      </c>
      <c r="G850" s="51" t="str">
        <f>IFERROR(VLOOKUP($B850,'Tabelas auxiliares'!$A$65:$C$102,2,FALSE),"")</f>
        <v/>
      </c>
      <c r="H850" s="51" t="str">
        <f>IFERROR(VLOOKUP($B850,'Tabelas auxiliares'!$A$65:$C$102,3,FALSE),"")</f>
        <v/>
      </c>
      <c r="X850" s="51" t="str">
        <f t="shared" si="26"/>
        <v/>
      </c>
      <c r="Y850" s="51" t="str">
        <f>IF(T850="","",IF(T850&lt;&gt;'Tabelas auxiliares'!$B$236,"FOLHA DE PESSOAL",IF(X850='Tabelas auxiliares'!$A$237,"CUSTEIO",IF(X850='Tabelas auxiliares'!$A$236,"INVESTIMENTO","ERRO - VERIFICAR"))))</f>
        <v/>
      </c>
      <c r="Z850" s="64" t="str">
        <f t="shared" si="27"/>
        <v/>
      </c>
      <c r="AA850" s="44"/>
      <c r="AB850" s="44"/>
      <c r="AC850" s="44"/>
    </row>
    <row r="851" spans="6:29" x14ac:dyDescent="0.25">
      <c r="F851" s="51" t="str">
        <f>IFERROR(VLOOKUP(D851,'Tabelas auxiliares'!$A$3:$B$61,2,FALSE),"")</f>
        <v/>
      </c>
      <c r="G851" s="51" t="str">
        <f>IFERROR(VLOOKUP($B851,'Tabelas auxiliares'!$A$65:$C$102,2,FALSE),"")</f>
        <v/>
      </c>
      <c r="H851" s="51" t="str">
        <f>IFERROR(VLOOKUP($B851,'Tabelas auxiliares'!$A$65:$C$102,3,FALSE),"")</f>
        <v/>
      </c>
      <c r="X851" s="51" t="str">
        <f t="shared" si="26"/>
        <v/>
      </c>
      <c r="Y851" s="51" t="str">
        <f>IF(T851="","",IF(T851&lt;&gt;'Tabelas auxiliares'!$B$236,"FOLHA DE PESSOAL",IF(X851='Tabelas auxiliares'!$A$237,"CUSTEIO",IF(X851='Tabelas auxiliares'!$A$236,"INVESTIMENTO","ERRO - VERIFICAR"))))</f>
        <v/>
      </c>
      <c r="Z851" s="64" t="str">
        <f t="shared" si="27"/>
        <v/>
      </c>
      <c r="AA851" s="44"/>
      <c r="AB851" s="44"/>
      <c r="AC851" s="44"/>
    </row>
    <row r="852" spans="6:29" x14ac:dyDescent="0.25">
      <c r="F852" s="51" t="str">
        <f>IFERROR(VLOOKUP(D852,'Tabelas auxiliares'!$A$3:$B$61,2,FALSE),"")</f>
        <v/>
      </c>
      <c r="G852" s="51" t="str">
        <f>IFERROR(VLOOKUP($B852,'Tabelas auxiliares'!$A$65:$C$102,2,FALSE),"")</f>
        <v/>
      </c>
      <c r="H852" s="51" t="str">
        <f>IFERROR(VLOOKUP($B852,'Tabelas auxiliares'!$A$65:$C$102,3,FALSE),"")</f>
        <v/>
      </c>
      <c r="X852" s="51" t="str">
        <f t="shared" si="26"/>
        <v/>
      </c>
      <c r="Y852" s="51" t="str">
        <f>IF(T852="","",IF(T852&lt;&gt;'Tabelas auxiliares'!$B$236,"FOLHA DE PESSOAL",IF(X852='Tabelas auxiliares'!$A$237,"CUSTEIO",IF(X852='Tabelas auxiliares'!$A$236,"INVESTIMENTO","ERRO - VERIFICAR"))))</f>
        <v/>
      </c>
      <c r="Z852" s="64" t="str">
        <f t="shared" si="27"/>
        <v/>
      </c>
      <c r="AA852" s="44"/>
      <c r="AB852" s="44"/>
      <c r="AC852" s="44"/>
    </row>
    <row r="853" spans="6:29" x14ac:dyDescent="0.25">
      <c r="F853" s="51" t="str">
        <f>IFERROR(VLOOKUP(D853,'Tabelas auxiliares'!$A$3:$B$61,2,FALSE),"")</f>
        <v/>
      </c>
      <c r="G853" s="51" t="str">
        <f>IFERROR(VLOOKUP($B853,'Tabelas auxiliares'!$A$65:$C$102,2,FALSE),"")</f>
        <v/>
      </c>
      <c r="H853" s="51" t="str">
        <f>IFERROR(VLOOKUP($B853,'Tabelas auxiliares'!$A$65:$C$102,3,FALSE),"")</f>
        <v/>
      </c>
      <c r="X853" s="51" t="str">
        <f t="shared" si="26"/>
        <v/>
      </c>
      <c r="Y853" s="51" t="str">
        <f>IF(T853="","",IF(T853&lt;&gt;'Tabelas auxiliares'!$B$236,"FOLHA DE PESSOAL",IF(X853='Tabelas auxiliares'!$A$237,"CUSTEIO",IF(X853='Tabelas auxiliares'!$A$236,"INVESTIMENTO","ERRO - VERIFICAR"))))</f>
        <v/>
      </c>
      <c r="Z853" s="64" t="str">
        <f t="shared" si="27"/>
        <v/>
      </c>
      <c r="AA853" s="44"/>
      <c r="AB853" s="44"/>
      <c r="AC853" s="44"/>
    </row>
    <row r="854" spans="6:29" x14ac:dyDescent="0.25">
      <c r="F854" s="51" t="str">
        <f>IFERROR(VLOOKUP(D854,'Tabelas auxiliares'!$A$3:$B$61,2,FALSE),"")</f>
        <v/>
      </c>
      <c r="G854" s="51" t="str">
        <f>IFERROR(VLOOKUP($B854,'Tabelas auxiliares'!$A$65:$C$102,2,FALSE),"")</f>
        <v/>
      </c>
      <c r="H854" s="51" t="str">
        <f>IFERROR(VLOOKUP($B854,'Tabelas auxiliares'!$A$65:$C$102,3,FALSE),"")</f>
        <v/>
      </c>
      <c r="X854" s="51" t="str">
        <f t="shared" si="26"/>
        <v/>
      </c>
      <c r="Y854" s="51" t="str">
        <f>IF(T854="","",IF(T854&lt;&gt;'Tabelas auxiliares'!$B$236,"FOLHA DE PESSOAL",IF(X854='Tabelas auxiliares'!$A$237,"CUSTEIO",IF(X854='Tabelas auxiliares'!$A$236,"INVESTIMENTO","ERRO - VERIFICAR"))))</f>
        <v/>
      </c>
      <c r="Z854" s="64" t="str">
        <f t="shared" si="27"/>
        <v/>
      </c>
      <c r="AA854" s="44"/>
      <c r="AB854" s="44"/>
      <c r="AC854" s="44"/>
    </row>
    <row r="855" spans="6:29" x14ac:dyDescent="0.25">
      <c r="F855" s="51" t="str">
        <f>IFERROR(VLOOKUP(D855,'Tabelas auxiliares'!$A$3:$B$61,2,FALSE),"")</f>
        <v/>
      </c>
      <c r="G855" s="51" t="str">
        <f>IFERROR(VLOOKUP($B855,'Tabelas auxiliares'!$A$65:$C$102,2,FALSE),"")</f>
        <v/>
      </c>
      <c r="H855" s="51" t="str">
        <f>IFERROR(VLOOKUP($B855,'Tabelas auxiliares'!$A$65:$C$102,3,FALSE),"")</f>
        <v/>
      </c>
      <c r="X855" s="51" t="str">
        <f t="shared" si="26"/>
        <v/>
      </c>
      <c r="Y855" s="51" t="str">
        <f>IF(T855="","",IF(T855&lt;&gt;'Tabelas auxiliares'!$B$236,"FOLHA DE PESSOAL",IF(X855='Tabelas auxiliares'!$A$237,"CUSTEIO",IF(X855='Tabelas auxiliares'!$A$236,"INVESTIMENTO","ERRO - VERIFICAR"))))</f>
        <v/>
      </c>
      <c r="Z855" s="64" t="str">
        <f t="shared" si="27"/>
        <v/>
      </c>
      <c r="AA855" s="44"/>
      <c r="AB855" s="44"/>
      <c r="AC855" s="44"/>
    </row>
    <row r="856" spans="6:29" x14ac:dyDescent="0.25">
      <c r="F856" s="51" t="str">
        <f>IFERROR(VLOOKUP(D856,'Tabelas auxiliares'!$A$3:$B$61,2,FALSE),"")</f>
        <v/>
      </c>
      <c r="G856" s="51" t="str">
        <f>IFERROR(VLOOKUP($B856,'Tabelas auxiliares'!$A$65:$C$102,2,FALSE),"")</f>
        <v/>
      </c>
      <c r="H856" s="51" t="str">
        <f>IFERROR(VLOOKUP($B856,'Tabelas auxiliares'!$A$65:$C$102,3,FALSE),"")</f>
        <v/>
      </c>
      <c r="X856" s="51" t="str">
        <f t="shared" si="26"/>
        <v/>
      </c>
      <c r="Y856" s="51" t="str">
        <f>IF(T856="","",IF(T856&lt;&gt;'Tabelas auxiliares'!$B$236,"FOLHA DE PESSOAL",IF(X856='Tabelas auxiliares'!$A$237,"CUSTEIO",IF(X856='Tabelas auxiliares'!$A$236,"INVESTIMENTO","ERRO - VERIFICAR"))))</f>
        <v/>
      </c>
      <c r="Z856" s="64" t="str">
        <f t="shared" si="27"/>
        <v/>
      </c>
      <c r="AA856" s="44"/>
      <c r="AB856" s="44"/>
      <c r="AC856" s="44"/>
    </row>
    <row r="857" spans="6:29" x14ac:dyDescent="0.25">
      <c r="F857" s="51" t="str">
        <f>IFERROR(VLOOKUP(D857,'Tabelas auxiliares'!$A$3:$B$61,2,FALSE),"")</f>
        <v/>
      </c>
      <c r="G857" s="51" t="str">
        <f>IFERROR(VLOOKUP($B857,'Tabelas auxiliares'!$A$65:$C$102,2,FALSE),"")</f>
        <v/>
      </c>
      <c r="H857" s="51" t="str">
        <f>IFERROR(VLOOKUP($B857,'Tabelas auxiliares'!$A$65:$C$102,3,FALSE),"")</f>
        <v/>
      </c>
      <c r="X857" s="51" t="str">
        <f t="shared" si="26"/>
        <v/>
      </c>
      <c r="Y857" s="51" t="str">
        <f>IF(T857="","",IF(T857&lt;&gt;'Tabelas auxiliares'!$B$236,"FOLHA DE PESSOAL",IF(X857='Tabelas auxiliares'!$A$237,"CUSTEIO",IF(X857='Tabelas auxiliares'!$A$236,"INVESTIMENTO","ERRO - VERIFICAR"))))</f>
        <v/>
      </c>
      <c r="Z857" s="64" t="str">
        <f t="shared" si="27"/>
        <v/>
      </c>
      <c r="AA857" s="44"/>
      <c r="AB857" s="44"/>
      <c r="AC857" s="44"/>
    </row>
    <row r="858" spans="6:29" x14ac:dyDescent="0.25">
      <c r="F858" s="51" t="str">
        <f>IFERROR(VLOOKUP(D858,'Tabelas auxiliares'!$A$3:$B$61,2,FALSE),"")</f>
        <v/>
      </c>
      <c r="G858" s="51" t="str">
        <f>IFERROR(VLOOKUP($B858,'Tabelas auxiliares'!$A$65:$C$102,2,FALSE),"")</f>
        <v/>
      </c>
      <c r="H858" s="51" t="str">
        <f>IFERROR(VLOOKUP($B858,'Tabelas auxiliares'!$A$65:$C$102,3,FALSE),"")</f>
        <v/>
      </c>
      <c r="X858" s="51" t="str">
        <f t="shared" si="26"/>
        <v/>
      </c>
      <c r="Y858" s="51" t="str">
        <f>IF(T858="","",IF(T858&lt;&gt;'Tabelas auxiliares'!$B$236,"FOLHA DE PESSOAL",IF(X858='Tabelas auxiliares'!$A$237,"CUSTEIO",IF(X858='Tabelas auxiliares'!$A$236,"INVESTIMENTO","ERRO - VERIFICAR"))))</f>
        <v/>
      </c>
      <c r="Z858" s="64" t="str">
        <f t="shared" si="27"/>
        <v/>
      </c>
      <c r="AA858" s="44"/>
      <c r="AB858" s="44"/>
      <c r="AC858" s="44"/>
    </row>
    <row r="859" spans="6:29" x14ac:dyDescent="0.25">
      <c r="F859" s="51" t="str">
        <f>IFERROR(VLOOKUP(D859,'Tabelas auxiliares'!$A$3:$B$61,2,FALSE),"")</f>
        <v/>
      </c>
      <c r="G859" s="51" t="str">
        <f>IFERROR(VLOOKUP($B859,'Tabelas auxiliares'!$A$65:$C$102,2,FALSE),"")</f>
        <v/>
      </c>
      <c r="H859" s="51" t="str">
        <f>IFERROR(VLOOKUP($B859,'Tabelas auxiliares'!$A$65:$C$102,3,FALSE),"")</f>
        <v/>
      </c>
      <c r="X859" s="51" t="str">
        <f t="shared" si="26"/>
        <v/>
      </c>
      <c r="Y859" s="51" t="str">
        <f>IF(T859="","",IF(T859&lt;&gt;'Tabelas auxiliares'!$B$236,"FOLHA DE PESSOAL",IF(X859='Tabelas auxiliares'!$A$237,"CUSTEIO",IF(X859='Tabelas auxiliares'!$A$236,"INVESTIMENTO","ERRO - VERIFICAR"))))</f>
        <v/>
      </c>
      <c r="Z859" s="64" t="str">
        <f t="shared" si="27"/>
        <v/>
      </c>
      <c r="AA859" s="44"/>
      <c r="AB859" s="44"/>
      <c r="AC859" s="44"/>
    </row>
    <row r="860" spans="6:29" x14ac:dyDescent="0.25">
      <c r="F860" s="51" t="str">
        <f>IFERROR(VLOOKUP(D860,'Tabelas auxiliares'!$A$3:$B$61,2,FALSE),"")</f>
        <v/>
      </c>
      <c r="G860" s="51" t="str">
        <f>IFERROR(VLOOKUP($B860,'Tabelas auxiliares'!$A$65:$C$102,2,FALSE),"")</f>
        <v/>
      </c>
      <c r="H860" s="51" t="str">
        <f>IFERROR(VLOOKUP($B860,'Tabelas auxiliares'!$A$65:$C$102,3,FALSE),"")</f>
        <v/>
      </c>
      <c r="X860" s="51" t="str">
        <f t="shared" si="26"/>
        <v/>
      </c>
      <c r="Y860" s="51" t="str">
        <f>IF(T860="","",IF(T860&lt;&gt;'Tabelas auxiliares'!$B$236,"FOLHA DE PESSOAL",IF(X860='Tabelas auxiliares'!$A$237,"CUSTEIO",IF(X860='Tabelas auxiliares'!$A$236,"INVESTIMENTO","ERRO - VERIFICAR"))))</f>
        <v/>
      </c>
      <c r="Z860" s="64" t="str">
        <f t="shared" si="27"/>
        <v/>
      </c>
      <c r="AA860" s="44"/>
      <c r="AB860" s="44"/>
      <c r="AC860" s="44"/>
    </row>
    <row r="861" spans="6:29" x14ac:dyDescent="0.25">
      <c r="F861" s="51" t="str">
        <f>IFERROR(VLOOKUP(D861,'Tabelas auxiliares'!$A$3:$B$61,2,FALSE),"")</f>
        <v/>
      </c>
      <c r="G861" s="51" t="str">
        <f>IFERROR(VLOOKUP($B861,'Tabelas auxiliares'!$A$65:$C$102,2,FALSE),"")</f>
        <v/>
      </c>
      <c r="H861" s="51" t="str">
        <f>IFERROR(VLOOKUP($B861,'Tabelas auxiliares'!$A$65:$C$102,3,FALSE),"")</f>
        <v/>
      </c>
      <c r="X861" s="51" t="str">
        <f t="shared" si="26"/>
        <v/>
      </c>
      <c r="Y861" s="51" t="str">
        <f>IF(T861="","",IF(T861&lt;&gt;'Tabelas auxiliares'!$B$236,"FOLHA DE PESSOAL",IF(X861='Tabelas auxiliares'!$A$237,"CUSTEIO",IF(X861='Tabelas auxiliares'!$A$236,"INVESTIMENTO","ERRO - VERIFICAR"))))</f>
        <v/>
      </c>
      <c r="Z861" s="64" t="str">
        <f t="shared" si="27"/>
        <v/>
      </c>
      <c r="AA861" s="44"/>
      <c r="AB861" s="44"/>
      <c r="AC861" s="44"/>
    </row>
    <row r="862" spans="6:29" x14ac:dyDescent="0.25">
      <c r="F862" s="51" t="str">
        <f>IFERROR(VLOOKUP(D862,'Tabelas auxiliares'!$A$3:$B$61,2,FALSE),"")</f>
        <v/>
      </c>
      <c r="G862" s="51" t="str">
        <f>IFERROR(VLOOKUP($B862,'Tabelas auxiliares'!$A$65:$C$102,2,FALSE),"")</f>
        <v/>
      </c>
      <c r="H862" s="51" t="str">
        <f>IFERROR(VLOOKUP($B862,'Tabelas auxiliares'!$A$65:$C$102,3,FALSE),"")</f>
        <v/>
      </c>
      <c r="X862" s="51" t="str">
        <f t="shared" si="26"/>
        <v/>
      </c>
      <c r="Y862" s="51" t="str">
        <f>IF(T862="","",IF(T862&lt;&gt;'Tabelas auxiliares'!$B$236,"FOLHA DE PESSOAL",IF(X862='Tabelas auxiliares'!$A$237,"CUSTEIO",IF(X862='Tabelas auxiliares'!$A$236,"INVESTIMENTO","ERRO - VERIFICAR"))))</f>
        <v/>
      </c>
      <c r="Z862" s="64" t="str">
        <f t="shared" si="27"/>
        <v/>
      </c>
      <c r="AA862" s="44"/>
      <c r="AB862" s="44"/>
      <c r="AC862" s="44"/>
    </row>
    <row r="863" spans="6:29" x14ac:dyDescent="0.25">
      <c r="F863" s="51" t="str">
        <f>IFERROR(VLOOKUP(D863,'Tabelas auxiliares'!$A$3:$B$61,2,FALSE),"")</f>
        <v/>
      </c>
      <c r="G863" s="51" t="str">
        <f>IFERROR(VLOOKUP($B863,'Tabelas auxiliares'!$A$65:$C$102,2,FALSE),"")</f>
        <v/>
      </c>
      <c r="H863" s="51" t="str">
        <f>IFERROR(VLOOKUP($B863,'Tabelas auxiliares'!$A$65:$C$102,3,FALSE),"")</f>
        <v/>
      </c>
      <c r="X863" s="51" t="str">
        <f t="shared" si="26"/>
        <v/>
      </c>
      <c r="Y863" s="51" t="str">
        <f>IF(T863="","",IF(T863&lt;&gt;'Tabelas auxiliares'!$B$236,"FOLHA DE PESSOAL",IF(X863='Tabelas auxiliares'!$A$237,"CUSTEIO",IF(X863='Tabelas auxiliares'!$A$236,"INVESTIMENTO","ERRO - VERIFICAR"))))</f>
        <v/>
      </c>
      <c r="Z863" s="64" t="str">
        <f t="shared" si="27"/>
        <v/>
      </c>
      <c r="AA863" s="44"/>
      <c r="AB863" s="44"/>
      <c r="AC863" s="44"/>
    </row>
    <row r="864" spans="6:29" x14ac:dyDescent="0.25">
      <c r="F864" s="51" t="str">
        <f>IFERROR(VLOOKUP(D864,'Tabelas auxiliares'!$A$3:$B$61,2,FALSE),"")</f>
        <v/>
      </c>
      <c r="G864" s="51" t="str">
        <f>IFERROR(VLOOKUP($B864,'Tabelas auxiliares'!$A$65:$C$102,2,FALSE),"")</f>
        <v/>
      </c>
      <c r="H864" s="51" t="str">
        <f>IFERROR(VLOOKUP($B864,'Tabelas auxiliares'!$A$65:$C$102,3,FALSE),"")</f>
        <v/>
      </c>
      <c r="X864" s="51" t="str">
        <f t="shared" si="26"/>
        <v/>
      </c>
      <c r="Y864" s="51" t="str">
        <f>IF(T864="","",IF(T864&lt;&gt;'Tabelas auxiliares'!$B$236,"FOLHA DE PESSOAL",IF(X864='Tabelas auxiliares'!$A$237,"CUSTEIO",IF(X864='Tabelas auxiliares'!$A$236,"INVESTIMENTO","ERRO - VERIFICAR"))))</f>
        <v/>
      </c>
      <c r="Z864" s="64" t="str">
        <f t="shared" si="27"/>
        <v/>
      </c>
      <c r="AA864" s="44"/>
      <c r="AB864" s="44"/>
      <c r="AC864" s="44"/>
    </row>
    <row r="865" spans="6:29" x14ac:dyDescent="0.25">
      <c r="F865" s="51" t="str">
        <f>IFERROR(VLOOKUP(D865,'Tabelas auxiliares'!$A$3:$B$61,2,FALSE),"")</f>
        <v/>
      </c>
      <c r="G865" s="51" t="str">
        <f>IFERROR(VLOOKUP($B865,'Tabelas auxiliares'!$A$65:$C$102,2,FALSE),"")</f>
        <v/>
      </c>
      <c r="H865" s="51" t="str">
        <f>IFERROR(VLOOKUP($B865,'Tabelas auxiliares'!$A$65:$C$102,3,FALSE),"")</f>
        <v/>
      </c>
      <c r="X865" s="51" t="str">
        <f t="shared" si="26"/>
        <v/>
      </c>
      <c r="Y865" s="51" t="str">
        <f>IF(T865="","",IF(T865&lt;&gt;'Tabelas auxiliares'!$B$236,"FOLHA DE PESSOAL",IF(X865='Tabelas auxiliares'!$A$237,"CUSTEIO",IF(X865='Tabelas auxiliares'!$A$236,"INVESTIMENTO","ERRO - VERIFICAR"))))</f>
        <v/>
      </c>
      <c r="Z865" s="64" t="str">
        <f t="shared" si="27"/>
        <v/>
      </c>
      <c r="AA865" s="44"/>
      <c r="AB865" s="44"/>
      <c r="AC865" s="44"/>
    </row>
    <row r="866" spans="6:29" x14ac:dyDescent="0.25">
      <c r="F866" s="51" t="str">
        <f>IFERROR(VLOOKUP(D866,'Tabelas auxiliares'!$A$3:$B$61,2,FALSE),"")</f>
        <v/>
      </c>
      <c r="G866" s="51" t="str">
        <f>IFERROR(VLOOKUP($B866,'Tabelas auxiliares'!$A$65:$C$102,2,FALSE),"")</f>
        <v/>
      </c>
      <c r="H866" s="51" t="str">
        <f>IFERROR(VLOOKUP($B866,'Tabelas auxiliares'!$A$65:$C$102,3,FALSE),"")</f>
        <v/>
      </c>
      <c r="X866" s="51" t="str">
        <f t="shared" si="26"/>
        <v/>
      </c>
      <c r="Y866" s="51" t="str">
        <f>IF(T866="","",IF(T866&lt;&gt;'Tabelas auxiliares'!$B$236,"FOLHA DE PESSOAL",IF(X866='Tabelas auxiliares'!$A$237,"CUSTEIO",IF(X866='Tabelas auxiliares'!$A$236,"INVESTIMENTO","ERRO - VERIFICAR"))))</f>
        <v/>
      </c>
      <c r="Z866" s="64" t="str">
        <f t="shared" si="27"/>
        <v/>
      </c>
      <c r="AA866" s="44"/>
      <c r="AB866" s="44"/>
      <c r="AC866" s="44"/>
    </row>
    <row r="867" spans="6:29" x14ac:dyDescent="0.25">
      <c r="F867" s="51" t="str">
        <f>IFERROR(VLOOKUP(D867,'Tabelas auxiliares'!$A$3:$B$61,2,FALSE),"")</f>
        <v/>
      </c>
      <c r="G867" s="51" t="str">
        <f>IFERROR(VLOOKUP($B867,'Tabelas auxiliares'!$A$65:$C$102,2,FALSE),"")</f>
        <v/>
      </c>
      <c r="H867" s="51" t="str">
        <f>IFERROR(VLOOKUP($B867,'Tabelas auxiliares'!$A$65:$C$102,3,FALSE),"")</f>
        <v/>
      </c>
      <c r="X867" s="51" t="str">
        <f t="shared" si="26"/>
        <v/>
      </c>
      <c r="Y867" s="51" t="str">
        <f>IF(T867="","",IF(T867&lt;&gt;'Tabelas auxiliares'!$B$236,"FOLHA DE PESSOAL",IF(X867='Tabelas auxiliares'!$A$237,"CUSTEIO",IF(X867='Tabelas auxiliares'!$A$236,"INVESTIMENTO","ERRO - VERIFICAR"))))</f>
        <v/>
      </c>
      <c r="Z867" s="64" t="str">
        <f t="shared" si="27"/>
        <v/>
      </c>
      <c r="AA867" s="44"/>
      <c r="AB867" s="44"/>
      <c r="AC867" s="44"/>
    </row>
    <row r="868" spans="6:29" x14ac:dyDescent="0.25">
      <c r="F868" s="51" t="str">
        <f>IFERROR(VLOOKUP(D868,'Tabelas auxiliares'!$A$3:$B$61,2,FALSE),"")</f>
        <v/>
      </c>
      <c r="G868" s="51" t="str">
        <f>IFERROR(VLOOKUP($B868,'Tabelas auxiliares'!$A$65:$C$102,2,FALSE),"")</f>
        <v/>
      </c>
      <c r="H868" s="51" t="str">
        <f>IFERROR(VLOOKUP($B868,'Tabelas auxiliares'!$A$65:$C$102,3,FALSE),"")</f>
        <v/>
      </c>
      <c r="X868" s="51" t="str">
        <f t="shared" si="26"/>
        <v/>
      </c>
      <c r="Y868" s="51" t="str">
        <f>IF(T868="","",IF(T868&lt;&gt;'Tabelas auxiliares'!$B$236,"FOLHA DE PESSOAL",IF(X868='Tabelas auxiliares'!$A$237,"CUSTEIO",IF(X868='Tabelas auxiliares'!$A$236,"INVESTIMENTO","ERRO - VERIFICAR"))))</f>
        <v/>
      </c>
      <c r="Z868" s="64" t="str">
        <f t="shared" si="27"/>
        <v/>
      </c>
      <c r="AA868" s="44"/>
      <c r="AB868" s="44"/>
      <c r="AC868" s="44"/>
    </row>
    <row r="869" spans="6:29" x14ac:dyDescent="0.25">
      <c r="F869" s="51" t="str">
        <f>IFERROR(VLOOKUP(D869,'Tabelas auxiliares'!$A$3:$B$61,2,FALSE),"")</f>
        <v/>
      </c>
      <c r="G869" s="51" t="str">
        <f>IFERROR(VLOOKUP($B869,'Tabelas auxiliares'!$A$65:$C$102,2,FALSE),"")</f>
        <v/>
      </c>
      <c r="H869" s="51" t="str">
        <f>IFERROR(VLOOKUP($B869,'Tabelas auxiliares'!$A$65:$C$102,3,FALSE),"")</f>
        <v/>
      </c>
      <c r="X869" s="51" t="str">
        <f t="shared" si="26"/>
        <v/>
      </c>
      <c r="Y869" s="51" t="str">
        <f>IF(T869="","",IF(T869&lt;&gt;'Tabelas auxiliares'!$B$236,"FOLHA DE PESSOAL",IF(X869='Tabelas auxiliares'!$A$237,"CUSTEIO",IF(X869='Tabelas auxiliares'!$A$236,"INVESTIMENTO","ERRO - VERIFICAR"))))</f>
        <v/>
      </c>
      <c r="Z869" s="64" t="str">
        <f t="shared" si="27"/>
        <v/>
      </c>
      <c r="AA869" s="44"/>
      <c r="AB869" s="44"/>
      <c r="AC869" s="44"/>
    </row>
    <row r="870" spans="6:29" x14ac:dyDescent="0.25">
      <c r="F870" s="51" t="str">
        <f>IFERROR(VLOOKUP(D870,'Tabelas auxiliares'!$A$3:$B$61,2,FALSE),"")</f>
        <v/>
      </c>
      <c r="G870" s="51" t="str">
        <f>IFERROR(VLOOKUP($B870,'Tabelas auxiliares'!$A$65:$C$102,2,FALSE),"")</f>
        <v/>
      </c>
      <c r="H870" s="51" t="str">
        <f>IFERROR(VLOOKUP($B870,'Tabelas auxiliares'!$A$65:$C$102,3,FALSE),"")</f>
        <v/>
      </c>
      <c r="X870" s="51" t="str">
        <f t="shared" si="26"/>
        <v/>
      </c>
      <c r="Y870" s="51" t="str">
        <f>IF(T870="","",IF(T870&lt;&gt;'Tabelas auxiliares'!$B$236,"FOLHA DE PESSOAL",IF(X870='Tabelas auxiliares'!$A$237,"CUSTEIO",IF(X870='Tabelas auxiliares'!$A$236,"INVESTIMENTO","ERRO - VERIFICAR"))))</f>
        <v/>
      </c>
      <c r="Z870" s="64" t="str">
        <f t="shared" si="27"/>
        <v/>
      </c>
      <c r="AA870" s="44"/>
      <c r="AB870" s="44"/>
      <c r="AC870" s="44"/>
    </row>
    <row r="871" spans="6:29" x14ac:dyDescent="0.25">
      <c r="F871" s="51" t="str">
        <f>IFERROR(VLOOKUP(D871,'Tabelas auxiliares'!$A$3:$B$61,2,FALSE),"")</f>
        <v/>
      </c>
      <c r="G871" s="51" t="str">
        <f>IFERROR(VLOOKUP($B871,'Tabelas auxiliares'!$A$65:$C$102,2,FALSE),"")</f>
        <v/>
      </c>
      <c r="H871" s="51" t="str">
        <f>IFERROR(VLOOKUP($B871,'Tabelas auxiliares'!$A$65:$C$102,3,FALSE),"")</f>
        <v/>
      </c>
      <c r="X871" s="51" t="str">
        <f t="shared" si="26"/>
        <v/>
      </c>
      <c r="Y871" s="51" t="str">
        <f>IF(T871="","",IF(T871&lt;&gt;'Tabelas auxiliares'!$B$236,"FOLHA DE PESSOAL",IF(X871='Tabelas auxiliares'!$A$237,"CUSTEIO",IF(X871='Tabelas auxiliares'!$A$236,"INVESTIMENTO","ERRO - VERIFICAR"))))</f>
        <v/>
      </c>
      <c r="Z871" s="64" t="str">
        <f t="shared" si="27"/>
        <v/>
      </c>
      <c r="AA871" s="44"/>
      <c r="AB871" s="44"/>
      <c r="AC871" s="44"/>
    </row>
    <row r="872" spans="6:29" x14ac:dyDescent="0.25">
      <c r="F872" s="51" t="str">
        <f>IFERROR(VLOOKUP(D872,'Tabelas auxiliares'!$A$3:$B$61,2,FALSE),"")</f>
        <v/>
      </c>
      <c r="G872" s="51" t="str">
        <f>IFERROR(VLOOKUP($B872,'Tabelas auxiliares'!$A$65:$C$102,2,FALSE),"")</f>
        <v/>
      </c>
      <c r="H872" s="51" t="str">
        <f>IFERROR(VLOOKUP($B872,'Tabelas auxiliares'!$A$65:$C$102,3,FALSE),"")</f>
        <v/>
      </c>
      <c r="X872" s="51" t="str">
        <f t="shared" si="26"/>
        <v/>
      </c>
      <c r="Y872" s="51" t="str">
        <f>IF(T872="","",IF(T872&lt;&gt;'Tabelas auxiliares'!$B$236,"FOLHA DE PESSOAL",IF(X872='Tabelas auxiliares'!$A$237,"CUSTEIO",IF(X872='Tabelas auxiliares'!$A$236,"INVESTIMENTO","ERRO - VERIFICAR"))))</f>
        <v/>
      </c>
      <c r="Z872" s="64" t="str">
        <f t="shared" si="27"/>
        <v/>
      </c>
      <c r="AA872" s="44"/>
      <c r="AB872" s="44"/>
      <c r="AC872" s="44"/>
    </row>
    <row r="873" spans="6:29" x14ac:dyDescent="0.25">
      <c r="F873" s="51" t="str">
        <f>IFERROR(VLOOKUP(D873,'Tabelas auxiliares'!$A$3:$B$61,2,FALSE),"")</f>
        <v/>
      </c>
      <c r="G873" s="51" t="str">
        <f>IFERROR(VLOOKUP($B873,'Tabelas auxiliares'!$A$65:$C$102,2,FALSE),"")</f>
        <v/>
      </c>
      <c r="H873" s="51" t="str">
        <f>IFERROR(VLOOKUP($B873,'Tabelas auxiliares'!$A$65:$C$102,3,FALSE),"")</f>
        <v/>
      </c>
      <c r="X873" s="51" t="str">
        <f t="shared" si="26"/>
        <v/>
      </c>
      <c r="Y873" s="51" t="str">
        <f>IF(T873="","",IF(T873&lt;&gt;'Tabelas auxiliares'!$B$236,"FOLHA DE PESSOAL",IF(X873='Tabelas auxiliares'!$A$237,"CUSTEIO",IF(X873='Tabelas auxiliares'!$A$236,"INVESTIMENTO","ERRO - VERIFICAR"))))</f>
        <v/>
      </c>
      <c r="Z873" s="64" t="str">
        <f t="shared" si="27"/>
        <v/>
      </c>
      <c r="AA873" s="44"/>
      <c r="AB873" s="44"/>
      <c r="AC873" s="44"/>
    </row>
    <row r="874" spans="6:29" x14ac:dyDescent="0.25">
      <c r="F874" s="51" t="str">
        <f>IFERROR(VLOOKUP(D874,'Tabelas auxiliares'!$A$3:$B$61,2,FALSE),"")</f>
        <v/>
      </c>
      <c r="G874" s="51" t="str">
        <f>IFERROR(VLOOKUP($B874,'Tabelas auxiliares'!$A$65:$C$102,2,FALSE),"")</f>
        <v/>
      </c>
      <c r="H874" s="51" t="str">
        <f>IFERROR(VLOOKUP($B874,'Tabelas auxiliares'!$A$65:$C$102,3,FALSE),"")</f>
        <v/>
      </c>
      <c r="X874" s="51" t="str">
        <f t="shared" si="26"/>
        <v/>
      </c>
      <c r="Y874" s="51" t="str">
        <f>IF(T874="","",IF(T874&lt;&gt;'Tabelas auxiliares'!$B$236,"FOLHA DE PESSOAL",IF(X874='Tabelas auxiliares'!$A$237,"CUSTEIO",IF(X874='Tabelas auxiliares'!$A$236,"INVESTIMENTO","ERRO - VERIFICAR"))))</f>
        <v/>
      </c>
      <c r="Z874" s="64" t="str">
        <f t="shared" si="27"/>
        <v/>
      </c>
      <c r="AA874" s="44"/>
      <c r="AB874" s="44"/>
      <c r="AC874" s="44"/>
    </row>
    <row r="875" spans="6:29" x14ac:dyDescent="0.25">
      <c r="F875" s="51" t="str">
        <f>IFERROR(VLOOKUP(D875,'Tabelas auxiliares'!$A$3:$B$61,2,FALSE),"")</f>
        <v/>
      </c>
      <c r="G875" s="51" t="str">
        <f>IFERROR(VLOOKUP($B875,'Tabelas auxiliares'!$A$65:$C$102,2,FALSE),"")</f>
        <v/>
      </c>
      <c r="H875" s="51" t="str">
        <f>IFERROR(VLOOKUP($B875,'Tabelas auxiliares'!$A$65:$C$102,3,FALSE),"")</f>
        <v/>
      </c>
      <c r="X875" s="51" t="str">
        <f t="shared" si="26"/>
        <v/>
      </c>
      <c r="Y875" s="51" t="str">
        <f>IF(T875="","",IF(T875&lt;&gt;'Tabelas auxiliares'!$B$236,"FOLHA DE PESSOAL",IF(X875='Tabelas auxiliares'!$A$237,"CUSTEIO",IF(X875='Tabelas auxiliares'!$A$236,"INVESTIMENTO","ERRO - VERIFICAR"))))</f>
        <v/>
      </c>
      <c r="Z875" s="64" t="str">
        <f t="shared" si="27"/>
        <v/>
      </c>
      <c r="AA875" s="44"/>
      <c r="AB875" s="44"/>
      <c r="AC875" s="44"/>
    </row>
    <row r="876" spans="6:29" x14ac:dyDescent="0.25">
      <c r="F876" s="51" t="str">
        <f>IFERROR(VLOOKUP(D876,'Tabelas auxiliares'!$A$3:$B$61,2,FALSE),"")</f>
        <v/>
      </c>
      <c r="G876" s="51" t="str">
        <f>IFERROR(VLOOKUP($B876,'Tabelas auxiliares'!$A$65:$C$102,2,FALSE),"")</f>
        <v/>
      </c>
      <c r="H876" s="51" t="str">
        <f>IFERROR(VLOOKUP($B876,'Tabelas auxiliares'!$A$65:$C$102,3,FALSE),"")</f>
        <v/>
      </c>
      <c r="X876" s="51" t="str">
        <f t="shared" si="26"/>
        <v/>
      </c>
      <c r="Y876" s="51" t="str">
        <f>IF(T876="","",IF(T876&lt;&gt;'Tabelas auxiliares'!$B$236,"FOLHA DE PESSOAL",IF(X876='Tabelas auxiliares'!$A$237,"CUSTEIO",IF(X876='Tabelas auxiliares'!$A$236,"INVESTIMENTO","ERRO - VERIFICAR"))))</f>
        <v/>
      </c>
      <c r="Z876" s="64" t="str">
        <f t="shared" si="27"/>
        <v/>
      </c>
      <c r="AA876" s="44"/>
      <c r="AB876" s="44"/>
      <c r="AC876" s="44"/>
    </row>
    <row r="877" spans="6:29" x14ac:dyDescent="0.25">
      <c r="F877" s="51" t="str">
        <f>IFERROR(VLOOKUP(D877,'Tabelas auxiliares'!$A$3:$B$61,2,FALSE),"")</f>
        <v/>
      </c>
      <c r="G877" s="51" t="str">
        <f>IFERROR(VLOOKUP($B877,'Tabelas auxiliares'!$A$65:$C$102,2,FALSE),"")</f>
        <v/>
      </c>
      <c r="H877" s="51" t="str">
        <f>IFERROR(VLOOKUP($B877,'Tabelas auxiliares'!$A$65:$C$102,3,FALSE),"")</f>
        <v/>
      </c>
      <c r="X877" s="51" t="str">
        <f t="shared" si="26"/>
        <v/>
      </c>
      <c r="Y877" s="51" t="str">
        <f>IF(T877="","",IF(T877&lt;&gt;'Tabelas auxiliares'!$B$236,"FOLHA DE PESSOAL",IF(X877='Tabelas auxiliares'!$A$237,"CUSTEIO",IF(X877='Tabelas auxiliares'!$A$236,"INVESTIMENTO","ERRO - VERIFICAR"))))</f>
        <v/>
      </c>
      <c r="Z877" s="64" t="str">
        <f t="shared" si="27"/>
        <v/>
      </c>
      <c r="AA877" s="44"/>
      <c r="AB877" s="44"/>
      <c r="AC877" s="44"/>
    </row>
    <row r="878" spans="6:29" x14ac:dyDescent="0.25">
      <c r="F878" s="51" t="str">
        <f>IFERROR(VLOOKUP(D878,'Tabelas auxiliares'!$A$3:$B$61,2,FALSE),"")</f>
        <v/>
      </c>
      <c r="G878" s="51" t="str">
        <f>IFERROR(VLOOKUP($B878,'Tabelas auxiliares'!$A$65:$C$102,2,FALSE),"")</f>
        <v/>
      </c>
      <c r="H878" s="51" t="str">
        <f>IFERROR(VLOOKUP($B878,'Tabelas auxiliares'!$A$65:$C$102,3,FALSE),"")</f>
        <v/>
      </c>
      <c r="X878" s="51" t="str">
        <f t="shared" si="26"/>
        <v/>
      </c>
      <c r="Y878" s="51" t="str">
        <f>IF(T878="","",IF(T878&lt;&gt;'Tabelas auxiliares'!$B$236,"FOLHA DE PESSOAL",IF(X878='Tabelas auxiliares'!$A$237,"CUSTEIO",IF(X878='Tabelas auxiliares'!$A$236,"INVESTIMENTO","ERRO - VERIFICAR"))))</f>
        <v/>
      </c>
      <c r="Z878" s="64" t="str">
        <f t="shared" si="27"/>
        <v/>
      </c>
      <c r="AA878" s="44"/>
      <c r="AB878" s="44"/>
      <c r="AC878" s="44"/>
    </row>
    <row r="879" spans="6:29" x14ac:dyDescent="0.25">
      <c r="F879" s="51" t="str">
        <f>IFERROR(VLOOKUP(D879,'Tabelas auxiliares'!$A$3:$B$61,2,FALSE),"")</f>
        <v/>
      </c>
      <c r="G879" s="51" t="str">
        <f>IFERROR(VLOOKUP($B879,'Tabelas auxiliares'!$A$65:$C$102,2,FALSE),"")</f>
        <v/>
      </c>
      <c r="H879" s="51" t="str">
        <f>IFERROR(VLOOKUP($B879,'Tabelas auxiliares'!$A$65:$C$102,3,FALSE),"")</f>
        <v/>
      </c>
      <c r="X879" s="51" t="str">
        <f t="shared" si="26"/>
        <v/>
      </c>
      <c r="Y879" s="51" t="str">
        <f>IF(T879="","",IF(T879&lt;&gt;'Tabelas auxiliares'!$B$236,"FOLHA DE PESSOAL",IF(X879='Tabelas auxiliares'!$A$237,"CUSTEIO",IF(X879='Tabelas auxiliares'!$A$236,"INVESTIMENTO","ERRO - VERIFICAR"))))</f>
        <v/>
      </c>
      <c r="Z879" s="64" t="str">
        <f t="shared" si="27"/>
        <v/>
      </c>
      <c r="AA879" s="44"/>
      <c r="AB879" s="44"/>
      <c r="AC879" s="44"/>
    </row>
    <row r="880" spans="6:29" x14ac:dyDescent="0.25">
      <c r="F880" s="51" t="str">
        <f>IFERROR(VLOOKUP(D880,'Tabelas auxiliares'!$A$3:$B$61,2,FALSE),"")</f>
        <v/>
      </c>
      <c r="G880" s="51" t="str">
        <f>IFERROR(VLOOKUP($B880,'Tabelas auxiliares'!$A$65:$C$102,2,FALSE),"")</f>
        <v/>
      </c>
      <c r="H880" s="51" t="str">
        <f>IFERROR(VLOOKUP($B880,'Tabelas auxiliares'!$A$65:$C$102,3,FALSE),"")</f>
        <v/>
      </c>
      <c r="X880" s="51" t="str">
        <f t="shared" si="26"/>
        <v/>
      </c>
      <c r="Y880" s="51" t="str">
        <f>IF(T880="","",IF(T880&lt;&gt;'Tabelas auxiliares'!$B$236,"FOLHA DE PESSOAL",IF(X880='Tabelas auxiliares'!$A$237,"CUSTEIO",IF(X880='Tabelas auxiliares'!$A$236,"INVESTIMENTO","ERRO - VERIFICAR"))))</f>
        <v/>
      </c>
      <c r="Z880" s="64" t="str">
        <f t="shared" si="27"/>
        <v/>
      </c>
      <c r="AA880" s="44"/>
      <c r="AB880" s="44"/>
      <c r="AC880" s="44"/>
    </row>
    <row r="881" spans="6:29" x14ac:dyDescent="0.25">
      <c r="F881" s="51" t="str">
        <f>IFERROR(VLOOKUP(D881,'Tabelas auxiliares'!$A$3:$B$61,2,FALSE),"")</f>
        <v/>
      </c>
      <c r="G881" s="51" t="str">
        <f>IFERROR(VLOOKUP($B881,'Tabelas auxiliares'!$A$65:$C$102,2,FALSE),"")</f>
        <v/>
      </c>
      <c r="H881" s="51" t="str">
        <f>IFERROR(VLOOKUP($B881,'Tabelas auxiliares'!$A$65:$C$102,3,FALSE),"")</f>
        <v/>
      </c>
      <c r="X881" s="51" t="str">
        <f t="shared" si="26"/>
        <v/>
      </c>
      <c r="Y881" s="51" t="str">
        <f>IF(T881="","",IF(T881&lt;&gt;'Tabelas auxiliares'!$B$236,"FOLHA DE PESSOAL",IF(X881='Tabelas auxiliares'!$A$237,"CUSTEIO",IF(X881='Tabelas auxiliares'!$A$236,"INVESTIMENTO","ERRO - VERIFICAR"))))</f>
        <v/>
      </c>
      <c r="Z881" s="64" t="str">
        <f t="shared" si="27"/>
        <v/>
      </c>
      <c r="AA881" s="44"/>
      <c r="AB881" s="44"/>
      <c r="AC881" s="44"/>
    </row>
    <row r="882" spans="6:29" x14ac:dyDescent="0.25">
      <c r="F882" s="51" t="str">
        <f>IFERROR(VLOOKUP(D882,'Tabelas auxiliares'!$A$3:$B$61,2,FALSE),"")</f>
        <v/>
      </c>
      <c r="G882" s="51" t="str">
        <f>IFERROR(VLOOKUP($B882,'Tabelas auxiliares'!$A$65:$C$102,2,FALSE),"")</f>
        <v/>
      </c>
      <c r="H882" s="51" t="str">
        <f>IFERROR(VLOOKUP($B882,'Tabelas auxiliares'!$A$65:$C$102,3,FALSE),"")</f>
        <v/>
      </c>
      <c r="X882" s="51" t="str">
        <f t="shared" si="26"/>
        <v/>
      </c>
      <c r="Y882" s="51" t="str">
        <f>IF(T882="","",IF(T882&lt;&gt;'Tabelas auxiliares'!$B$236,"FOLHA DE PESSOAL",IF(X882='Tabelas auxiliares'!$A$237,"CUSTEIO",IF(X882='Tabelas auxiliares'!$A$236,"INVESTIMENTO","ERRO - VERIFICAR"))))</f>
        <v/>
      </c>
      <c r="Z882" s="64" t="str">
        <f t="shared" si="27"/>
        <v/>
      </c>
      <c r="AA882" s="44"/>
      <c r="AB882" s="44"/>
      <c r="AC882" s="44"/>
    </row>
    <row r="883" spans="6:29" x14ac:dyDescent="0.25">
      <c r="F883" s="51" t="str">
        <f>IFERROR(VLOOKUP(D883,'Tabelas auxiliares'!$A$3:$B$61,2,FALSE),"")</f>
        <v/>
      </c>
      <c r="G883" s="51" t="str">
        <f>IFERROR(VLOOKUP($B883,'Tabelas auxiliares'!$A$65:$C$102,2,FALSE),"")</f>
        <v/>
      </c>
      <c r="H883" s="51" t="str">
        <f>IFERROR(VLOOKUP($B883,'Tabelas auxiliares'!$A$65:$C$102,3,FALSE),"")</f>
        <v/>
      </c>
      <c r="X883" s="51" t="str">
        <f t="shared" si="26"/>
        <v/>
      </c>
      <c r="Y883" s="51" t="str">
        <f>IF(T883="","",IF(T883&lt;&gt;'Tabelas auxiliares'!$B$236,"FOLHA DE PESSOAL",IF(X883='Tabelas auxiliares'!$A$237,"CUSTEIO",IF(X883='Tabelas auxiliares'!$A$236,"INVESTIMENTO","ERRO - VERIFICAR"))))</f>
        <v/>
      </c>
      <c r="Z883" s="64" t="str">
        <f t="shared" si="27"/>
        <v/>
      </c>
      <c r="AA883" s="44"/>
      <c r="AB883" s="44"/>
      <c r="AC883" s="44"/>
    </row>
    <row r="884" spans="6:29" x14ac:dyDescent="0.25">
      <c r="F884" s="51" t="str">
        <f>IFERROR(VLOOKUP(D884,'Tabelas auxiliares'!$A$3:$B$61,2,FALSE),"")</f>
        <v/>
      </c>
      <c r="G884" s="51" t="str">
        <f>IFERROR(VLOOKUP($B884,'Tabelas auxiliares'!$A$65:$C$102,2,FALSE),"")</f>
        <v/>
      </c>
      <c r="H884" s="51" t="str">
        <f>IFERROR(VLOOKUP($B884,'Tabelas auxiliares'!$A$65:$C$102,3,FALSE),"")</f>
        <v/>
      </c>
      <c r="X884" s="51" t="str">
        <f t="shared" si="26"/>
        <v/>
      </c>
      <c r="Y884" s="51" t="str">
        <f>IF(T884="","",IF(T884&lt;&gt;'Tabelas auxiliares'!$B$236,"FOLHA DE PESSOAL",IF(X884='Tabelas auxiliares'!$A$237,"CUSTEIO",IF(X884='Tabelas auxiliares'!$A$236,"INVESTIMENTO","ERRO - VERIFICAR"))))</f>
        <v/>
      </c>
      <c r="Z884" s="64" t="str">
        <f t="shared" si="27"/>
        <v/>
      </c>
      <c r="AA884" s="44"/>
      <c r="AB884" s="44"/>
      <c r="AC884" s="44"/>
    </row>
    <row r="885" spans="6:29" x14ac:dyDescent="0.25">
      <c r="F885" s="51" t="str">
        <f>IFERROR(VLOOKUP(D885,'Tabelas auxiliares'!$A$3:$B$61,2,FALSE),"")</f>
        <v/>
      </c>
      <c r="G885" s="51" t="str">
        <f>IFERROR(VLOOKUP($B885,'Tabelas auxiliares'!$A$65:$C$102,2,FALSE),"")</f>
        <v/>
      </c>
      <c r="H885" s="51" t="str">
        <f>IFERROR(VLOOKUP($B885,'Tabelas auxiliares'!$A$65:$C$102,3,FALSE),"")</f>
        <v/>
      </c>
      <c r="X885" s="51" t="str">
        <f t="shared" si="26"/>
        <v/>
      </c>
      <c r="Y885" s="51" t="str">
        <f>IF(T885="","",IF(T885&lt;&gt;'Tabelas auxiliares'!$B$236,"FOLHA DE PESSOAL",IF(X885='Tabelas auxiliares'!$A$237,"CUSTEIO",IF(X885='Tabelas auxiliares'!$A$236,"INVESTIMENTO","ERRO - VERIFICAR"))))</f>
        <v/>
      </c>
      <c r="Z885" s="64" t="str">
        <f t="shared" si="27"/>
        <v/>
      </c>
      <c r="AA885" s="44"/>
      <c r="AB885" s="44"/>
      <c r="AC885" s="44"/>
    </row>
    <row r="886" spans="6:29" x14ac:dyDescent="0.25">
      <c r="F886" s="51" t="str">
        <f>IFERROR(VLOOKUP(D886,'Tabelas auxiliares'!$A$3:$B$61,2,FALSE),"")</f>
        <v/>
      </c>
      <c r="G886" s="51" t="str">
        <f>IFERROR(VLOOKUP($B886,'Tabelas auxiliares'!$A$65:$C$102,2,FALSE),"")</f>
        <v/>
      </c>
      <c r="H886" s="51" t="str">
        <f>IFERROR(VLOOKUP($B886,'Tabelas auxiliares'!$A$65:$C$102,3,FALSE),"")</f>
        <v/>
      </c>
      <c r="X886" s="51" t="str">
        <f t="shared" si="26"/>
        <v/>
      </c>
      <c r="Y886" s="51" t="str">
        <f>IF(T886="","",IF(T886&lt;&gt;'Tabelas auxiliares'!$B$236,"FOLHA DE PESSOAL",IF(X886='Tabelas auxiliares'!$A$237,"CUSTEIO",IF(X886='Tabelas auxiliares'!$A$236,"INVESTIMENTO","ERRO - VERIFICAR"))))</f>
        <v/>
      </c>
      <c r="Z886" s="64" t="str">
        <f t="shared" si="27"/>
        <v/>
      </c>
      <c r="AA886" s="44"/>
      <c r="AB886" s="44"/>
      <c r="AC886" s="44"/>
    </row>
    <row r="887" spans="6:29" x14ac:dyDescent="0.25">
      <c r="F887" s="51" t="str">
        <f>IFERROR(VLOOKUP(D887,'Tabelas auxiliares'!$A$3:$B$61,2,FALSE),"")</f>
        <v/>
      </c>
      <c r="G887" s="51" t="str">
        <f>IFERROR(VLOOKUP($B887,'Tabelas auxiliares'!$A$65:$C$102,2,FALSE),"")</f>
        <v/>
      </c>
      <c r="H887" s="51" t="str">
        <f>IFERROR(VLOOKUP($B887,'Tabelas auxiliares'!$A$65:$C$102,3,FALSE),"")</f>
        <v/>
      </c>
      <c r="X887" s="51" t="str">
        <f t="shared" si="26"/>
        <v/>
      </c>
      <c r="Y887" s="51" t="str">
        <f>IF(T887="","",IF(T887&lt;&gt;'Tabelas auxiliares'!$B$236,"FOLHA DE PESSOAL",IF(X887='Tabelas auxiliares'!$A$237,"CUSTEIO",IF(X887='Tabelas auxiliares'!$A$236,"INVESTIMENTO","ERRO - VERIFICAR"))))</f>
        <v/>
      </c>
      <c r="Z887" s="64" t="str">
        <f t="shared" si="27"/>
        <v/>
      </c>
      <c r="AA887" s="44"/>
      <c r="AB887" s="44"/>
      <c r="AC887" s="44"/>
    </row>
    <row r="888" spans="6:29" x14ac:dyDescent="0.25">
      <c r="F888" s="51" t="str">
        <f>IFERROR(VLOOKUP(D888,'Tabelas auxiliares'!$A$3:$B$61,2,FALSE),"")</f>
        <v/>
      </c>
      <c r="G888" s="51" t="str">
        <f>IFERROR(VLOOKUP($B888,'Tabelas auxiliares'!$A$65:$C$102,2,FALSE),"")</f>
        <v/>
      </c>
      <c r="H888" s="51" t="str">
        <f>IFERROR(VLOOKUP($B888,'Tabelas auxiliares'!$A$65:$C$102,3,FALSE),"")</f>
        <v/>
      </c>
      <c r="X888" s="51" t="str">
        <f t="shared" si="26"/>
        <v/>
      </c>
      <c r="Y888" s="51" t="str">
        <f>IF(T888="","",IF(T888&lt;&gt;'Tabelas auxiliares'!$B$236,"FOLHA DE PESSOAL",IF(X888='Tabelas auxiliares'!$A$237,"CUSTEIO",IF(X888='Tabelas auxiliares'!$A$236,"INVESTIMENTO","ERRO - VERIFICAR"))))</f>
        <v/>
      </c>
      <c r="Z888" s="64" t="str">
        <f t="shared" si="27"/>
        <v/>
      </c>
      <c r="AA888" s="44"/>
      <c r="AB888" s="44"/>
      <c r="AC888" s="44"/>
    </row>
    <row r="889" spans="6:29" x14ac:dyDescent="0.25">
      <c r="F889" s="51" t="str">
        <f>IFERROR(VLOOKUP(D889,'Tabelas auxiliares'!$A$3:$B$61,2,FALSE),"")</f>
        <v/>
      </c>
      <c r="G889" s="51" t="str">
        <f>IFERROR(VLOOKUP($B889,'Tabelas auxiliares'!$A$65:$C$102,2,FALSE),"")</f>
        <v/>
      </c>
      <c r="H889" s="51" t="str">
        <f>IFERROR(VLOOKUP($B889,'Tabelas auxiliares'!$A$65:$C$102,3,FALSE),"")</f>
        <v/>
      </c>
      <c r="X889" s="51" t="str">
        <f t="shared" si="26"/>
        <v/>
      </c>
      <c r="Y889" s="51" t="str">
        <f>IF(T889="","",IF(T889&lt;&gt;'Tabelas auxiliares'!$B$236,"FOLHA DE PESSOAL",IF(X889='Tabelas auxiliares'!$A$237,"CUSTEIO",IF(X889='Tabelas auxiliares'!$A$236,"INVESTIMENTO","ERRO - VERIFICAR"))))</f>
        <v/>
      </c>
      <c r="Z889" s="64" t="str">
        <f t="shared" si="27"/>
        <v/>
      </c>
      <c r="AA889" s="44"/>
      <c r="AB889" s="44"/>
      <c r="AC889" s="44"/>
    </row>
    <row r="890" spans="6:29" x14ac:dyDescent="0.25">
      <c r="F890" s="51" t="str">
        <f>IFERROR(VLOOKUP(D890,'Tabelas auxiliares'!$A$3:$B$61,2,FALSE),"")</f>
        <v/>
      </c>
      <c r="G890" s="51" t="str">
        <f>IFERROR(VLOOKUP($B890,'Tabelas auxiliares'!$A$65:$C$102,2,FALSE),"")</f>
        <v/>
      </c>
      <c r="H890" s="51" t="str">
        <f>IFERROR(VLOOKUP($B890,'Tabelas auxiliares'!$A$65:$C$102,3,FALSE),"")</f>
        <v/>
      </c>
      <c r="X890" s="51" t="str">
        <f t="shared" si="26"/>
        <v/>
      </c>
      <c r="Y890" s="51" t="str">
        <f>IF(T890="","",IF(T890&lt;&gt;'Tabelas auxiliares'!$B$236,"FOLHA DE PESSOAL",IF(X890='Tabelas auxiliares'!$A$237,"CUSTEIO",IF(X890='Tabelas auxiliares'!$A$236,"INVESTIMENTO","ERRO - VERIFICAR"))))</f>
        <v/>
      </c>
      <c r="Z890" s="64" t="str">
        <f t="shared" si="27"/>
        <v/>
      </c>
      <c r="AA890" s="44"/>
      <c r="AB890" s="44"/>
      <c r="AC890" s="44"/>
    </row>
    <row r="891" spans="6:29" x14ac:dyDescent="0.25">
      <c r="F891" s="51" t="str">
        <f>IFERROR(VLOOKUP(D891,'Tabelas auxiliares'!$A$3:$B$61,2,FALSE),"")</f>
        <v/>
      </c>
      <c r="G891" s="51" t="str">
        <f>IFERROR(VLOOKUP($B891,'Tabelas auxiliares'!$A$65:$C$102,2,FALSE),"")</f>
        <v/>
      </c>
      <c r="H891" s="51" t="str">
        <f>IFERROR(VLOOKUP($B891,'Tabelas auxiliares'!$A$65:$C$102,3,FALSE),"")</f>
        <v/>
      </c>
      <c r="X891" s="51" t="str">
        <f t="shared" si="26"/>
        <v/>
      </c>
      <c r="Y891" s="51" t="str">
        <f>IF(T891="","",IF(T891&lt;&gt;'Tabelas auxiliares'!$B$236,"FOLHA DE PESSOAL",IF(X891='Tabelas auxiliares'!$A$237,"CUSTEIO",IF(X891='Tabelas auxiliares'!$A$236,"INVESTIMENTO","ERRO - VERIFICAR"))))</f>
        <v/>
      </c>
      <c r="Z891" s="64" t="str">
        <f t="shared" si="27"/>
        <v/>
      </c>
      <c r="AA891" s="44"/>
      <c r="AB891" s="44"/>
      <c r="AC891" s="44"/>
    </row>
    <row r="892" spans="6:29" x14ac:dyDescent="0.25">
      <c r="F892" s="51" t="str">
        <f>IFERROR(VLOOKUP(D892,'Tabelas auxiliares'!$A$3:$B$61,2,FALSE),"")</f>
        <v/>
      </c>
      <c r="G892" s="51" t="str">
        <f>IFERROR(VLOOKUP($B892,'Tabelas auxiliares'!$A$65:$C$102,2,FALSE),"")</f>
        <v/>
      </c>
      <c r="H892" s="51" t="str">
        <f>IFERROR(VLOOKUP($B892,'Tabelas auxiliares'!$A$65:$C$102,3,FALSE),"")</f>
        <v/>
      </c>
      <c r="X892" s="51" t="str">
        <f t="shared" si="26"/>
        <v/>
      </c>
      <c r="Y892" s="51" t="str">
        <f>IF(T892="","",IF(T892&lt;&gt;'Tabelas auxiliares'!$B$236,"FOLHA DE PESSOAL",IF(X892='Tabelas auxiliares'!$A$237,"CUSTEIO",IF(X892='Tabelas auxiliares'!$A$236,"INVESTIMENTO","ERRO - VERIFICAR"))))</f>
        <v/>
      </c>
      <c r="Z892" s="64" t="str">
        <f t="shared" si="27"/>
        <v/>
      </c>
      <c r="AA892" s="44"/>
      <c r="AB892" s="44"/>
      <c r="AC892" s="44"/>
    </row>
    <row r="893" spans="6:29" x14ac:dyDescent="0.25">
      <c r="F893" s="51" t="str">
        <f>IFERROR(VLOOKUP(D893,'Tabelas auxiliares'!$A$3:$B$61,2,FALSE),"")</f>
        <v/>
      </c>
      <c r="G893" s="51" t="str">
        <f>IFERROR(VLOOKUP($B893,'Tabelas auxiliares'!$A$65:$C$102,2,FALSE),"")</f>
        <v/>
      </c>
      <c r="H893" s="51" t="str">
        <f>IFERROR(VLOOKUP($B893,'Tabelas auxiliares'!$A$65:$C$102,3,FALSE),"")</f>
        <v/>
      </c>
      <c r="X893" s="51" t="str">
        <f t="shared" si="26"/>
        <v/>
      </c>
      <c r="Y893" s="51" t="str">
        <f>IF(T893="","",IF(T893&lt;&gt;'Tabelas auxiliares'!$B$236,"FOLHA DE PESSOAL",IF(X893='Tabelas auxiliares'!$A$237,"CUSTEIO",IF(X893='Tabelas auxiliares'!$A$236,"INVESTIMENTO","ERRO - VERIFICAR"))))</f>
        <v/>
      </c>
      <c r="Z893" s="64" t="str">
        <f t="shared" si="27"/>
        <v/>
      </c>
      <c r="AA893" s="44"/>
      <c r="AB893" s="44"/>
      <c r="AC893" s="44"/>
    </row>
    <row r="894" spans="6:29" x14ac:dyDescent="0.25">
      <c r="F894" s="51" t="str">
        <f>IFERROR(VLOOKUP(D894,'Tabelas auxiliares'!$A$3:$B$61,2,FALSE),"")</f>
        <v/>
      </c>
      <c r="G894" s="51" t="str">
        <f>IFERROR(VLOOKUP($B894,'Tabelas auxiliares'!$A$65:$C$102,2,FALSE),"")</f>
        <v/>
      </c>
      <c r="H894" s="51" t="str">
        <f>IFERROR(VLOOKUP($B894,'Tabelas auxiliares'!$A$65:$C$102,3,FALSE),"")</f>
        <v/>
      </c>
      <c r="X894" s="51" t="str">
        <f t="shared" si="26"/>
        <v/>
      </c>
      <c r="Y894" s="51" t="str">
        <f>IF(T894="","",IF(T894&lt;&gt;'Tabelas auxiliares'!$B$236,"FOLHA DE PESSOAL",IF(X894='Tabelas auxiliares'!$A$237,"CUSTEIO",IF(X894='Tabelas auxiliares'!$A$236,"INVESTIMENTO","ERRO - VERIFICAR"))))</f>
        <v/>
      </c>
      <c r="Z894" s="64" t="str">
        <f t="shared" si="27"/>
        <v/>
      </c>
      <c r="AA894" s="44"/>
      <c r="AB894" s="44"/>
      <c r="AC894" s="44"/>
    </row>
    <row r="895" spans="6:29" x14ac:dyDescent="0.25">
      <c r="F895" s="51" t="str">
        <f>IFERROR(VLOOKUP(D895,'Tabelas auxiliares'!$A$3:$B$61,2,FALSE),"")</f>
        <v/>
      </c>
      <c r="G895" s="51" t="str">
        <f>IFERROR(VLOOKUP($B895,'Tabelas auxiliares'!$A$65:$C$102,2,FALSE),"")</f>
        <v/>
      </c>
      <c r="H895" s="51" t="str">
        <f>IFERROR(VLOOKUP($B895,'Tabelas auxiliares'!$A$65:$C$102,3,FALSE),"")</f>
        <v/>
      </c>
      <c r="X895" s="51" t="str">
        <f t="shared" si="26"/>
        <v/>
      </c>
      <c r="Y895" s="51" t="str">
        <f>IF(T895="","",IF(T895&lt;&gt;'Tabelas auxiliares'!$B$236,"FOLHA DE PESSOAL",IF(X895='Tabelas auxiliares'!$A$237,"CUSTEIO",IF(X895='Tabelas auxiliares'!$A$236,"INVESTIMENTO","ERRO - VERIFICAR"))))</f>
        <v/>
      </c>
      <c r="Z895" s="64" t="str">
        <f t="shared" si="27"/>
        <v/>
      </c>
      <c r="AA895" s="44"/>
      <c r="AB895" s="44"/>
      <c r="AC895" s="44"/>
    </row>
    <row r="896" spans="6:29" x14ac:dyDescent="0.25">
      <c r="F896" s="51" t="str">
        <f>IFERROR(VLOOKUP(D896,'Tabelas auxiliares'!$A$3:$B$61,2,FALSE),"")</f>
        <v/>
      </c>
      <c r="G896" s="51" t="str">
        <f>IFERROR(VLOOKUP($B896,'Tabelas auxiliares'!$A$65:$C$102,2,FALSE),"")</f>
        <v/>
      </c>
      <c r="H896" s="51" t="str">
        <f>IFERROR(VLOOKUP($B896,'Tabelas auxiliares'!$A$65:$C$102,3,FALSE),"")</f>
        <v/>
      </c>
      <c r="X896" s="51" t="str">
        <f t="shared" si="26"/>
        <v/>
      </c>
      <c r="Y896" s="51" t="str">
        <f>IF(T896="","",IF(T896&lt;&gt;'Tabelas auxiliares'!$B$236,"FOLHA DE PESSOAL",IF(X896='Tabelas auxiliares'!$A$237,"CUSTEIO",IF(X896='Tabelas auxiliares'!$A$236,"INVESTIMENTO","ERRO - VERIFICAR"))))</f>
        <v/>
      </c>
      <c r="Z896" s="64" t="str">
        <f t="shared" si="27"/>
        <v/>
      </c>
      <c r="AA896" s="44"/>
      <c r="AB896" s="44"/>
      <c r="AC896" s="44"/>
    </row>
    <row r="897" spans="6:29" x14ac:dyDescent="0.25">
      <c r="F897" s="51" t="str">
        <f>IFERROR(VLOOKUP(D897,'Tabelas auxiliares'!$A$3:$B$61,2,FALSE),"")</f>
        <v/>
      </c>
      <c r="G897" s="51" t="str">
        <f>IFERROR(VLOOKUP($B897,'Tabelas auxiliares'!$A$65:$C$102,2,FALSE),"")</f>
        <v/>
      </c>
      <c r="H897" s="51" t="str">
        <f>IFERROR(VLOOKUP($B897,'Tabelas auxiliares'!$A$65:$C$102,3,FALSE),"")</f>
        <v/>
      </c>
      <c r="X897" s="51" t="str">
        <f t="shared" si="26"/>
        <v/>
      </c>
      <c r="Y897" s="51" t="str">
        <f>IF(T897="","",IF(T897&lt;&gt;'Tabelas auxiliares'!$B$236,"FOLHA DE PESSOAL",IF(X897='Tabelas auxiliares'!$A$237,"CUSTEIO",IF(X897='Tabelas auxiliares'!$A$236,"INVESTIMENTO","ERRO - VERIFICAR"))))</f>
        <v/>
      </c>
      <c r="Z897" s="64" t="str">
        <f t="shared" si="27"/>
        <v/>
      </c>
      <c r="AA897" s="44"/>
      <c r="AB897" s="44"/>
      <c r="AC897" s="44"/>
    </row>
    <row r="898" spans="6:29" x14ac:dyDescent="0.25">
      <c r="F898" s="51" t="str">
        <f>IFERROR(VLOOKUP(D898,'Tabelas auxiliares'!$A$3:$B$61,2,FALSE),"")</f>
        <v/>
      </c>
      <c r="G898" s="51" t="str">
        <f>IFERROR(VLOOKUP($B898,'Tabelas auxiliares'!$A$65:$C$102,2,FALSE),"")</f>
        <v/>
      </c>
      <c r="H898" s="51" t="str">
        <f>IFERROR(VLOOKUP($B898,'Tabelas auxiliares'!$A$65:$C$102,3,FALSE),"")</f>
        <v/>
      </c>
      <c r="X898" s="51" t="str">
        <f t="shared" si="26"/>
        <v/>
      </c>
      <c r="Y898" s="51" t="str">
        <f>IF(T898="","",IF(T898&lt;&gt;'Tabelas auxiliares'!$B$236,"FOLHA DE PESSOAL",IF(X898='Tabelas auxiliares'!$A$237,"CUSTEIO",IF(X898='Tabelas auxiliares'!$A$236,"INVESTIMENTO","ERRO - VERIFICAR"))))</f>
        <v/>
      </c>
      <c r="Z898" s="64" t="str">
        <f t="shared" si="27"/>
        <v/>
      </c>
      <c r="AA898" s="44"/>
      <c r="AB898" s="44"/>
      <c r="AC898" s="44"/>
    </row>
    <row r="899" spans="6:29" x14ac:dyDescent="0.25">
      <c r="F899" s="51" t="str">
        <f>IFERROR(VLOOKUP(D899,'Tabelas auxiliares'!$A$3:$B$61,2,FALSE),"")</f>
        <v/>
      </c>
      <c r="G899" s="51" t="str">
        <f>IFERROR(VLOOKUP($B899,'Tabelas auxiliares'!$A$65:$C$102,2,FALSE),"")</f>
        <v/>
      </c>
      <c r="H899" s="51" t="str">
        <f>IFERROR(VLOOKUP($B899,'Tabelas auxiliares'!$A$65:$C$102,3,FALSE),"")</f>
        <v/>
      </c>
      <c r="X899" s="51" t="str">
        <f t="shared" si="26"/>
        <v/>
      </c>
      <c r="Y899" s="51" t="str">
        <f>IF(T899="","",IF(T899&lt;&gt;'Tabelas auxiliares'!$B$236,"FOLHA DE PESSOAL",IF(X899='Tabelas auxiliares'!$A$237,"CUSTEIO",IF(X899='Tabelas auxiliares'!$A$236,"INVESTIMENTO","ERRO - VERIFICAR"))))</f>
        <v/>
      </c>
      <c r="Z899" s="64" t="str">
        <f t="shared" si="27"/>
        <v/>
      </c>
      <c r="AA899" s="44"/>
      <c r="AB899" s="44"/>
      <c r="AC899" s="44"/>
    </row>
    <row r="900" spans="6:29" x14ac:dyDescent="0.25">
      <c r="F900" s="51" t="str">
        <f>IFERROR(VLOOKUP(D900,'Tabelas auxiliares'!$A$3:$B$61,2,FALSE),"")</f>
        <v/>
      </c>
      <c r="G900" s="51" t="str">
        <f>IFERROR(VLOOKUP($B900,'Tabelas auxiliares'!$A$65:$C$102,2,FALSE),"")</f>
        <v/>
      </c>
      <c r="H900" s="51" t="str">
        <f>IFERROR(VLOOKUP($B900,'Tabelas auxiliares'!$A$65:$C$102,3,FALSE),"")</f>
        <v/>
      </c>
      <c r="X900" s="51" t="str">
        <f t="shared" ref="X900:X963" si="28">LEFT(V900,1)</f>
        <v/>
      </c>
      <c r="Y900" s="51" t="str">
        <f>IF(T900="","",IF(T900&lt;&gt;'Tabelas auxiliares'!$B$236,"FOLHA DE PESSOAL",IF(X900='Tabelas auxiliares'!$A$237,"CUSTEIO",IF(X900='Tabelas auxiliares'!$A$236,"INVESTIMENTO","ERRO - VERIFICAR"))))</f>
        <v/>
      </c>
      <c r="Z900" s="64" t="str">
        <f t="shared" si="27"/>
        <v/>
      </c>
      <c r="AA900" s="44"/>
      <c r="AB900" s="44"/>
      <c r="AC900" s="44"/>
    </row>
    <row r="901" spans="6:29" x14ac:dyDescent="0.25">
      <c r="F901" s="51" t="str">
        <f>IFERROR(VLOOKUP(D901,'Tabelas auxiliares'!$A$3:$B$61,2,FALSE),"")</f>
        <v/>
      </c>
      <c r="G901" s="51" t="str">
        <f>IFERROR(VLOOKUP($B901,'Tabelas auxiliares'!$A$65:$C$102,2,FALSE),"")</f>
        <v/>
      </c>
      <c r="H901" s="51" t="str">
        <f>IFERROR(VLOOKUP($B901,'Tabelas auxiliares'!$A$65:$C$102,3,FALSE),"")</f>
        <v/>
      </c>
      <c r="X901" s="51" t="str">
        <f t="shared" si="28"/>
        <v/>
      </c>
      <c r="Y901" s="51" t="str">
        <f>IF(T901="","",IF(T901&lt;&gt;'Tabelas auxiliares'!$B$236,"FOLHA DE PESSOAL",IF(X901='Tabelas auxiliares'!$A$237,"CUSTEIO",IF(X901='Tabelas auxiliares'!$A$236,"INVESTIMENTO","ERRO - VERIFICAR"))))</f>
        <v/>
      </c>
      <c r="Z901" s="64" t="str">
        <f t="shared" ref="Z901:Z964" si="29">IF(AA901+AB901+AC901&lt;&gt;0,AA901+AB901+AC901,"")</f>
        <v/>
      </c>
      <c r="AA901" s="44"/>
      <c r="AB901" s="44"/>
      <c r="AC901" s="44"/>
    </row>
    <row r="902" spans="6:29" x14ac:dyDescent="0.25">
      <c r="F902" s="51" t="str">
        <f>IFERROR(VLOOKUP(D902,'Tabelas auxiliares'!$A$3:$B$61,2,FALSE),"")</f>
        <v/>
      </c>
      <c r="G902" s="51" t="str">
        <f>IFERROR(VLOOKUP($B902,'Tabelas auxiliares'!$A$65:$C$102,2,FALSE),"")</f>
        <v/>
      </c>
      <c r="H902" s="51" t="str">
        <f>IFERROR(VLOOKUP($B902,'Tabelas auxiliares'!$A$65:$C$102,3,FALSE),"")</f>
        <v/>
      </c>
      <c r="X902" s="51" t="str">
        <f t="shared" si="28"/>
        <v/>
      </c>
      <c r="Y902" s="51" t="str">
        <f>IF(T902="","",IF(T902&lt;&gt;'Tabelas auxiliares'!$B$236,"FOLHA DE PESSOAL",IF(X902='Tabelas auxiliares'!$A$237,"CUSTEIO",IF(X902='Tabelas auxiliares'!$A$236,"INVESTIMENTO","ERRO - VERIFICAR"))))</f>
        <v/>
      </c>
      <c r="Z902" s="64" t="str">
        <f t="shared" si="29"/>
        <v/>
      </c>
      <c r="AA902" s="44"/>
      <c r="AB902" s="44"/>
      <c r="AC902" s="44"/>
    </row>
    <row r="903" spans="6:29" x14ac:dyDescent="0.25">
      <c r="F903" s="51" t="str">
        <f>IFERROR(VLOOKUP(D903,'Tabelas auxiliares'!$A$3:$B$61,2,FALSE),"")</f>
        <v/>
      </c>
      <c r="G903" s="51" t="str">
        <f>IFERROR(VLOOKUP($B903,'Tabelas auxiliares'!$A$65:$C$102,2,FALSE),"")</f>
        <v/>
      </c>
      <c r="H903" s="51" t="str">
        <f>IFERROR(VLOOKUP($B903,'Tabelas auxiliares'!$A$65:$C$102,3,FALSE),"")</f>
        <v/>
      </c>
      <c r="X903" s="51" t="str">
        <f t="shared" si="28"/>
        <v/>
      </c>
      <c r="Y903" s="51" t="str">
        <f>IF(T903="","",IF(T903&lt;&gt;'Tabelas auxiliares'!$B$236,"FOLHA DE PESSOAL",IF(X903='Tabelas auxiliares'!$A$237,"CUSTEIO",IF(X903='Tabelas auxiliares'!$A$236,"INVESTIMENTO","ERRO - VERIFICAR"))))</f>
        <v/>
      </c>
      <c r="Z903" s="64" t="str">
        <f t="shared" si="29"/>
        <v/>
      </c>
      <c r="AA903" s="44"/>
      <c r="AB903" s="44"/>
      <c r="AC903" s="44"/>
    </row>
    <row r="904" spans="6:29" x14ac:dyDescent="0.25">
      <c r="F904" s="51" t="str">
        <f>IFERROR(VLOOKUP(D904,'Tabelas auxiliares'!$A$3:$B$61,2,FALSE),"")</f>
        <v/>
      </c>
      <c r="G904" s="51" t="str">
        <f>IFERROR(VLOOKUP($B904,'Tabelas auxiliares'!$A$65:$C$102,2,FALSE),"")</f>
        <v/>
      </c>
      <c r="H904" s="51" t="str">
        <f>IFERROR(VLOOKUP($B904,'Tabelas auxiliares'!$A$65:$C$102,3,FALSE),"")</f>
        <v/>
      </c>
      <c r="X904" s="51" t="str">
        <f t="shared" si="28"/>
        <v/>
      </c>
      <c r="Y904" s="51" t="str">
        <f>IF(T904="","",IF(T904&lt;&gt;'Tabelas auxiliares'!$B$236,"FOLHA DE PESSOAL",IF(X904='Tabelas auxiliares'!$A$237,"CUSTEIO",IF(X904='Tabelas auxiliares'!$A$236,"INVESTIMENTO","ERRO - VERIFICAR"))))</f>
        <v/>
      </c>
      <c r="Z904" s="64" t="str">
        <f t="shared" si="29"/>
        <v/>
      </c>
      <c r="AA904" s="44"/>
      <c r="AB904" s="44"/>
      <c r="AC904" s="44"/>
    </row>
    <row r="905" spans="6:29" x14ac:dyDescent="0.25">
      <c r="F905" s="51" t="str">
        <f>IFERROR(VLOOKUP(D905,'Tabelas auxiliares'!$A$3:$B$61,2,FALSE),"")</f>
        <v/>
      </c>
      <c r="G905" s="51" t="str">
        <f>IFERROR(VLOOKUP($B905,'Tabelas auxiliares'!$A$65:$C$102,2,FALSE),"")</f>
        <v/>
      </c>
      <c r="H905" s="51" t="str">
        <f>IFERROR(VLOOKUP($B905,'Tabelas auxiliares'!$A$65:$C$102,3,FALSE),"")</f>
        <v/>
      </c>
      <c r="X905" s="51" t="str">
        <f t="shared" si="28"/>
        <v/>
      </c>
      <c r="Y905" s="51" t="str">
        <f>IF(T905="","",IF(T905&lt;&gt;'Tabelas auxiliares'!$B$236,"FOLHA DE PESSOAL",IF(X905='Tabelas auxiliares'!$A$237,"CUSTEIO",IF(X905='Tabelas auxiliares'!$A$236,"INVESTIMENTO","ERRO - VERIFICAR"))))</f>
        <v/>
      </c>
      <c r="Z905" s="64" t="str">
        <f t="shared" si="29"/>
        <v/>
      </c>
      <c r="AA905" s="44"/>
      <c r="AB905" s="44"/>
      <c r="AC905" s="44"/>
    </row>
    <row r="906" spans="6:29" x14ac:dyDescent="0.25">
      <c r="F906" s="51" t="str">
        <f>IFERROR(VLOOKUP(D906,'Tabelas auxiliares'!$A$3:$B$61,2,FALSE),"")</f>
        <v/>
      </c>
      <c r="G906" s="51" t="str">
        <f>IFERROR(VLOOKUP($B906,'Tabelas auxiliares'!$A$65:$C$102,2,FALSE),"")</f>
        <v/>
      </c>
      <c r="H906" s="51" t="str">
        <f>IFERROR(VLOOKUP($B906,'Tabelas auxiliares'!$A$65:$C$102,3,FALSE),"")</f>
        <v/>
      </c>
      <c r="X906" s="51" t="str">
        <f t="shared" si="28"/>
        <v/>
      </c>
      <c r="Y906" s="51" t="str">
        <f>IF(T906="","",IF(T906&lt;&gt;'Tabelas auxiliares'!$B$236,"FOLHA DE PESSOAL",IF(X906='Tabelas auxiliares'!$A$237,"CUSTEIO",IF(X906='Tabelas auxiliares'!$A$236,"INVESTIMENTO","ERRO - VERIFICAR"))))</f>
        <v/>
      </c>
      <c r="Z906" s="64" t="str">
        <f t="shared" si="29"/>
        <v/>
      </c>
      <c r="AA906" s="44"/>
      <c r="AB906" s="44"/>
      <c r="AC906" s="44"/>
    </row>
    <row r="907" spans="6:29" x14ac:dyDescent="0.25">
      <c r="F907" s="51" t="str">
        <f>IFERROR(VLOOKUP(D907,'Tabelas auxiliares'!$A$3:$B$61,2,FALSE),"")</f>
        <v/>
      </c>
      <c r="G907" s="51" t="str">
        <f>IFERROR(VLOOKUP($B907,'Tabelas auxiliares'!$A$65:$C$102,2,FALSE),"")</f>
        <v/>
      </c>
      <c r="H907" s="51" t="str">
        <f>IFERROR(VLOOKUP($B907,'Tabelas auxiliares'!$A$65:$C$102,3,FALSE),"")</f>
        <v/>
      </c>
      <c r="X907" s="51" t="str">
        <f t="shared" si="28"/>
        <v/>
      </c>
      <c r="Y907" s="51" t="str">
        <f>IF(T907="","",IF(T907&lt;&gt;'Tabelas auxiliares'!$B$236,"FOLHA DE PESSOAL",IF(X907='Tabelas auxiliares'!$A$237,"CUSTEIO",IF(X907='Tabelas auxiliares'!$A$236,"INVESTIMENTO","ERRO - VERIFICAR"))))</f>
        <v/>
      </c>
      <c r="Z907" s="64" t="str">
        <f t="shared" si="29"/>
        <v/>
      </c>
      <c r="AA907" s="44"/>
      <c r="AB907" s="44"/>
      <c r="AC907" s="44"/>
    </row>
    <row r="908" spans="6:29" x14ac:dyDescent="0.25">
      <c r="F908" s="51" t="str">
        <f>IFERROR(VLOOKUP(D908,'Tabelas auxiliares'!$A$3:$B$61,2,FALSE),"")</f>
        <v/>
      </c>
      <c r="G908" s="51" t="str">
        <f>IFERROR(VLOOKUP($B908,'Tabelas auxiliares'!$A$65:$C$102,2,FALSE),"")</f>
        <v/>
      </c>
      <c r="H908" s="51" t="str">
        <f>IFERROR(VLOOKUP($B908,'Tabelas auxiliares'!$A$65:$C$102,3,FALSE),"")</f>
        <v/>
      </c>
      <c r="X908" s="51" t="str">
        <f t="shared" si="28"/>
        <v/>
      </c>
      <c r="Y908" s="51" t="str">
        <f>IF(T908="","",IF(T908&lt;&gt;'Tabelas auxiliares'!$B$236,"FOLHA DE PESSOAL",IF(X908='Tabelas auxiliares'!$A$237,"CUSTEIO",IF(X908='Tabelas auxiliares'!$A$236,"INVESTIMENTO","ERRO - VERIFICAR"))))</f>
        <v/>
      </c>
      <c r="Z908" s="64" t="str">
        <f t="shared" si="29"/>
        <v/>
      </c>
      <c r="AA908" s="44"/>
      <c r="AB908" s="44"/>
      <c r="AC908" s="44"/>
    </row>
    <row r="909" spans="6:29" x14ac:dyDescent="0.25">
      <c r="F909" s="51" t="str">
        <f>IFERROR(VLOOKUP(D909,'Tabelas auxiliares'!$A$3:$B$61,2,FALSE),"")</f>
        <v/>
      </c>
      <c r="G909" s="51" t="str">
        <f>IFERROR(VLOOKUP($B909,'Tabelas auxiliares'!$A$65:$C$102,2,FALSE),"")</f>
        <v/>
      </c>
      <c r="H909" s="51" t="str">
        <f>IFERROR(VLOOKUP($B909,'Tabelas auxiliares'!$A$65:$C$102,3,FALSE),"")</f>
        <v/>
      </c>
      <c r="X909" s="51" t="str">
        <f t="shared" si="28"/>
        <v/>
      </c>
      <c r="Y909" s="51" t="str">
        <f>IF(T909="","",IF(T909&lt;&gt;'Tabelas auxiliares'!$B$236,"FOLHA DE PESSOAL",IF(X909='Tabelas auxiliares'!$A$237,"CUSTEIO",IF(X909='Tabelas auxiliares'!$A$236,"INVESTIMENTO","ERRO - VERIFICAR"))))</f>
        <v/>
      </c>
      <c r="Z909" s="64" t="str">
        <f t="shared" si="29"/>
        <v/>
      </c>
      <c r="AA909" s="44"/>
      <c r="AB909" s="44"/>
      <c r="AC909" s="44"/>
    </row>
    <row r="910" spans="6:29" x14ac:dyDescent="0.25">
      <c r="F910" s="51" t="str">
        <f>IFERROR(VLOOKUP(D910,'Tabelas auxiliares'!$A$3:$B$61,2,FALSE),"")</f>
        <v/>
      </c>
      <c r="G910" s="51" t="str">
        <f>IFERROR(VLOOKUP($B910,'Tabelas auxiliares'!$A$65:$C$102,2,FALSE),"")</f>
        <v/>
      </c>
      <c r="H910" s="51" t="str">
        <f>IFERROR(VLOOKUP($B910,'Tabelas auxiliares'!$A$65:$C$102,3,FALSE),"")</f>
        <v/>
      </c>
      <c r="X910" s="51" t="str">
        <f t="shared" si="28"/>
        <v/>
      </c>
      <c r="Y910" s="51" t="str">
        <f>IF(T910="","",IF(T910&lt;&gt;'Tabelas auxiliares'!$B$236,"FOLHA DE PESSOAL",IF(X910='Tabelas auxiliares'!$A$237,"CUSTEIO",IF(X910='Tabelas auxiliares'!$A$236,"INVESTIMENTO","ERRO - VERIFICAR"))))</f>
        <v/>
      </c>
      <c r="Z910" s="64" t="str">
        <f t="shared" si="29"/>
        <v/>
      </c>
      <c r="AA910" s="44"/>
      <c r="AB910" s="44"/>
      <c r="AC910" s="44"/>
    </row>
    <row r="911" spans="6:29" x14ac:dyDescent="0.25">
      <c r="F911" s="51" t="str">
        <f>IFERROR(VLOOKUP(D911,'Tabelas auxiliares'!$A$3:$B$61,2,FALSE),"")</f>
        <v/>
      </c>
      <c r="G911" s="51" t="str">
        <f>IFERROR(VLOOKUP($B911,'Tabelas auxiliares'!$A$65:$C$102,2,FALSE),"")</f>
        <v/>
      </c>
      <c r="H911" s="51" t="str">
        <f>IFERROR(VLOOKUP($B911,'Tabelas auxiliares'!$A$65:$C$102,3,FALSE),"")</f>
        <v/>
      </c>
      <c r="X911" s="51" t="str">
        <f t="shared" si="28"/>
        <v/>
      </c>
      <c r="Y911" s="51" t="str">
        <f>IF(T911="","",IF(T911&lt;&gt;'Tabelas auxiliares'!$B$236,"FOLHA DE PESSOAL",IF(X911='Tabelas auxiliares'!$A$237,"CUSTEIO",IF(X911='Tabelas auxiliares'!$A$236,"INVESTIMENTO","ERRO - VERIFICAR"))))</f>
        <v/>
      </c>
      <c r="Z911" s="64" t="str">
        <f t="shared" si="29"/>
        <v/>
      </c>
      <c r="AA911" s="44"/>
      <c r="AB911" s="44"/>
      <c r="AC911" s="44"/>
    </row>
    <row r="912" spans="6:29" x14ac:dyDescent="0.25">
      <c r="F912" s="51" t="str">
        <f>IFERROR(VLOOKUP(D912,'Tabelas auxiliares'!$A$3:$B$61,2,FALSE),"")</f>
        <v/>
      </c>
      <c r="G912" s="51" t="str">
        <f>IFERROR(VLOOKUP($B912,'Tabelas auxiliares'!$A$65:$C$102,2,FALSE),"")</f>
        <v/>
      </c>
      <c r="H912" s="51" t="str">
        <f>IFERROR(VLOOKUP($B912,'Tabelas auxiliares'!$A$65:$C$102,3,FALSE),"")</f>
        <v/>
      </c>
      <c r="X912" s="51" t="str">
        <f t="shared" si="28"/>
        <v/>
      </c>
      <c r="Y912" s="51" t="str">
        <f>IF(T912="","",IF(T912&lt;&gt;'Tabelas auxiliares'!$B$236,"FOLHA DE PESSOAL",IF(X912='Tabelas auxiliares'!$A$237,"CUSTEIO",IF(X912='Tabelas auxiliares'!$A$236,"INVESTIMENTO","ERRO - VERIFICAR"))))</f>
        <v/>
      </c>
      <c r="Z912" s="64" t="str">
        <f t="shared" si="29"/>
        <v/>
      </c>
      <c r="AA912" s="44"/>
      <c r="AB912" s="44"/>
      <c r="AC912" s="44"/>
    </row>
    <row r="913" spans="6:29" x14ac:dyDescent="0.25">
      <c r="F913" s="51" t="str">
        <f>IFERROR(VLOOKUP(D913,'Tabelas auxiliares'!$A$3:$B$61,2,FALSE),"")</f>
        <v/>
      </c>
      <c r="G913" s="51" t="str">
        <f>IFERROR(VLOOKUP($B913,'Tabelas auxiliares'!$A$65:$C$102,2,FALSE),"")</f>
        <v/>
      </c>
      <c r="H913" s="51" t="str">
        <f>IFERROR(VLOOKUP($B913,'Tabelas auxiliares'!$A$65:$C$102,3,FALSE),"")</f>
        <v/>
      </c>
      <c r="X913" s="51" t="str">
        <f t="shared" si="28"/>
        <v/>
      </c>
      <c r="Y913" s="51" t="str">
        <f>IF(T913="","",IF(T913&lt;&gt;'Tabelas auxiliares'!$B$236,"FOLHA DE PESSOAL",IF(X913='Tabelas auxiliares'!$A$237,"CUSTEIO",IF(X913='Tabelas auxiliares'!$A$236,"INVESTIMENTO","ERRO - VERIFICAR"))))</f>
        <v/>
      </c>
      <c r="Z913" s="64" t="str">
        <f t="shared" si="29"/>
        <v/>
      </c>
      <c r="AA913" s="44"/>
      <c r="AB913" s="44"/>
      <c r="AC913" s="44"/>
    </row>
    <row r="914" spans="6:29" x14ac:dyDescent="0.25">
      <c r="F914" s="51" t="str">
        <f>IFERROR(VLOOKUP(D914,'Tabelas auxiliares'!$A$3:$B$61,2,FALSE),"")</f>
        <v/>
      </c>
      <c r="G914" s="51" t="str">
        <f>IFERROR(VLOOKUP($B914,'Tabelas auxiliares'!$A$65:$C$102,2,FALSE),"")</f>
        <v/>
      </c>
      <c r="H914" s="51" t="str">
        <f>IFERROR(VLOOKUP($B914,'Tabelas auxiliares'!$A$65:$C$102,3,FALSE),"")</f>
        <v/>
      </c>
      <c r="X914" s="51" t="str">
        <f t="shared" si="28"/>
        <v/>
      </c>
      <c r="Y914" s="51" t="str">
        <f>IF(T914="","",IF(T914&lt;&gt;'Tabelas auxiliares'!$B$236,"FOLHA DE PESSOAL",IF(X914='Tabelas auxiliares'!$A$237,"CUSTEIO",IF(X914='Tabelas auxiliares'!$A$236,"INVESTIMENTO","ERRO - VERIFICAR"))))</f>
        <v/>
      </c>
      <c r="Z914" s="64" t="str">
        <f t="shared" si="29"/>
        <v/>
      </c>
      <c r="AA914" s="44"/>
      <c r="AB914" s="44"/>
      <c r="AC914" s="44"/>
    </row>
    <row r="915" spans="6:29" x14ac:dyDescent="0.25">
      <c r="F915" s="51" t="str">
        <f>IFERROR(VLOOKUP(D915,'Tabelas auxiliares'!$A$3:$B$61,2,FALSE),"")</f>
        <v/>
      </c>
      <c r="G915" s="51" t="str">
        <f>IFERROR(VLOOKUP($B915,'Tabelas auxiliares'!$A$65:$C$102,2,FALSE),"")</f>
        <v/>
      </c>
      <c r="H915" s="51" t="str">
        <f>IFERROR(VLOOKUP($B915,'Tabelas auxiliares'!$A$65:$C$102,3,FALSE),"")</f>
        <v/>
      </c>
      <c r="X915" s="51" t="str">
        <f t="shared" si="28"/>
        <v/>
      </c>
      <c r="Y915" s="51" t="str">
        <f>IF(T915="","",IF(T915&lt;&gt;'Tabelas auxiliares'!$B$236,"FOLHA DE PESSOAL",IF(X915='Tabelas auxiliares'!$A$237,"CUSTEIO",IF(X915='Tabelas auxiliares'!$A$236,"INVESTIMENTO","ERRO - VERIFICAR"))))</f>
        <v/>
      </c>
      <c r="Z915" s="64" t="str">
        <f t="shared" si="29"/>
        <v/>
      </c>
      <c r="AA915" s="44"/>
      <c r="AB915" s="44"/>
      <c r="AC915" s="44"/>
    </row>
    <row r="916" spans="6:29" x14ac:dyDescent="0.25">
      <c r="F916" s="51" t="str">
        <f>IFERROR(VLOOKUP(D916,'Tabelas auxiliares'!$A$3:$B$61,2,FALSE),"")</f>
        <v/>
      </c>
      <c r="G916" s="51" t="str">
        <f>IFERROR(VLOOKUP($B916,'Tabelas auxiliares'!$A$65:$C$102,2,FALSE),"")</f>
        <v/>
      </c>
      <c r="H916" s="51" t="str">
        <f>IFERROR(VLOOKUP($B916,'Tabelas auxiliares'!$A$65:$C$102,3,FALSE),"")</f>
        <v/>
      </c>
      <c r="X916" s="51" t="str">
        <f t="shared" si="28"/>
        <v/>
      </c>
      <c r="Y916" s="51" t="str">
        <f>IF(T916="","",IF(T916&lt;&gt;'Tabelas auxiliares'!$B$236,"FOLHA DE PESSOAL",IF(X916='Tabelas auxiliares'!$A$237,"CUSTEIO",IF(X916='Tabelas auxiliares'!$A$236,"INVESTIMENTO","ERRO - VERIFICAR"))))</f>
        <v/>
      </c>
      <c r="Z916" s="64" t="str">
        <f t="shared" si="29"/>
        <v/>
      </c>
      <c r="AA916" s="44"/>
      <c r="AB916" s="44"/>
      <c r="AC916" s="44"/>
    </row>
    <row r="917" spans="6:29" x14ac:dyDescent="0.25">
      <c r="F917" s="51" t="str">
        <f>IFERROR(VLOOKUP(D917,'Tabelas auxiliares'!$A$3:$B$61,2,FALSE),"")</f>
        <v/>
      </c>
      <c r="G917" s="51" t="str">
        <f>IFERROR(VLOOKUP($B917,'Tabelas auxiliares'!$A$65:$C$102,2,FALSE),"")</f>
        <v/>
      </c>
      <c r="H917" s="51" t="str">
        <f>IFERROR(VLOOKUP($B917,'Tabelas auxiliares'!$A$65:$C$102,3,FALSE),"")</f>
        <v/>
      </c>
      <c r="X917" s="51" t="str">
        <f t="shared" si="28"/>
        <v/>
      </c>
      <c r="Y917" s="51" t="str">
        <f>IF(T917="","",IF(T917&lt;&gt;'Tabelas auxiliares'!$B$236,"FOLHA DE PESSOAL",IF(X917='Tabelas auxiliares'!$A$237,"CUSTEIO",IF(X917='Tabelas auxiliares'!$A$236,"INVESTIMENTO","ERRO - VERIFICAR"))))</f>
        <v/>
      </c>
      <c r="Z917" s="64" t="str">
        <f t="shared" si="29"/>
        <v/>
      </c>
      <c r="AA917" s="44"/>
      <c r="AB917" s="44"/>
      <c r="AC917" s="44"/>
    </row>
    <row r="918" spans="6:29" x14ac:dyDescent="0.25">
      <c r="F918" s="51" t="str">
        <f>IFERROR(VLOOKUP(D918,'Tabelas auxiliares'!$A$3:$B$61,2,FALSE),"")</f>
        <v/>
      </c>
      <c r="G918" s="51" t="str">
        <f>IFERROR(VLOOKUP($B918,'Tabelas auxiliares'!$A$65:$C$102,2,FALSE),"")</f>
        <v/>
      </c>
      <c r="H918" s="51" t="str">
        <f>IFERROR(VLOOKUP($B918,'Tabelas auxiliares'!$A$65:$C$102,3,FALSE),"")</f>
        <v/>
      </c>
      <c r="X918" s="51" t="str">
        <f t="shared" si="28"/>
        <v/>
      </c>
      <c r="Y918" s="51" t="str">
        <f>IF(T918="","",IF(T918&lt;&gt;'Tabelas auxiliares'!$B$236,"FOLHA DE PESSOAL",IF(X918='Tabelas auxiliares'!$A$237,"CUSTEIO",IF(X918='Tabelas auxiliares'!$A$236,"INVESTIMENTO","ERRO - VERIFICAR"))))</f>
        <v/>
      </c>
      <c r="Z918" s="64" t="str">
        <f t="shared" si="29"/>
        <v/>
      </c>
      <c r="AA918" s="44"/>
      <c r="AB918" s="44"/>
      <c r="AC918" s="44"/>
    </row>
    <row r="919" spans="6:29" x14ac:dyDescent="0.25">
      <c r="F919" s="51" t="str">
        <f>IFERROR(VLOOKUP(D919,'Tabelas auxiliares'!$A$3:$B$61,2,FALSE),"")</f>
        <v/>
      </c>
      <c r="G919" s="51" t="str">
        <f>IFERROR(VLOOKUP($B919,'Tabelas auxiliares'!$A$65:$C$102,2,FALSE),"")</f>
        <v/>
      </c>
      <c r="H919" s="51" t="str">
        <f>IFERROR(VLOOKUP($B919,'Tabelas auxiliares'!$A$65:$C$102,3,FALSE),"")</f>
        <v/>
      </c>
      <c r="X919" s="51" t="str">
        <f t="shared" si="28"/>
        <v/>
      </c>
      <c r="Y919" s="51" t="str">
        <f>IF(T919="","",IF(T919&lt;&gt;'Tabelas auxiliares'!$B$236,"FOLHA DE PESSOAL",IF(X919='Tabelas auxiliares'!$A$237,"CUSTEIO",IF(X919='Tabelas auxiliares'!$A$236,"INVESTIMENTO","ERRO - VERIFICAR"))))</f>
        <v/>
      </c>
      <c r="Z919" s="64" t="str">
        <f t="shared" si="29"/>
        <v/>
      </c>
      <c r="AA919" s="44"/>
      <c r="AB919" s="44"/>
      <c r="AC919" s="44"/>
    </row>
    <row r="920" spans="6:29" x14ac:dyDescent="0.25">
      <c r="F920" s="51" t="str">
        <f>IFERROR(VLOOKUP(D920,'Tabelas auxiliares'!$A$3:$B$61,2,FALSE),"")</f>
        <v/>
      </c>
      <c r="G920" s="51" t="str">
        <f>IFERROR(VLOOKUP($B920,'Tabelas auxiliares'!$A$65:$C$102,2,FALSE),"")</f>
        <v/>
      </c>
      <c r="H920" s="51" t="str">
        <f>IFERROR(VLOOKUP($B920,'Tabelas auxiliares'!$A$65:$C$102,3,FALSE),"")</f>
        <v/>
      </c>
      <c r="X920" s="51" t="str">
        <f t="shared" si="28"/>
        <v/>
      </c>
      <c r="Y920" s="51" t="str">
        <f>IF(T920="","",IF(T920&lt;&gt;'Tabelas auxiliares'!$B$236,"FOLHA DE PESSOAL",IF(X920='Tabelas auxiliares'!$A$237,"CUSTEIO",IF(X920='Tabelas auxiliares'!$A$236,"INVESTIMENTO","ERRO - VERIFICAR"))))</f>
        <v/>
      </c>
      <c r="Z920" s="64" t="str">
        <f t="shared" si="29"/>
        <v/>
      </c>
      <c r="AA920" s="44"/>
      <c r="AB920" s="44"/>
      <c r="AC920" s="44"/>
    </row>
    <row r="921" spans="6:29" x14ac:dyDescent="0.25">
      <c r="F921" s="51" t="str">
        <f>IFERROR(VLOOKUP(D921,'Tabelas auxiliares'!$A$3:$B$61,2,FALSE),"")</f>
        <v/>
      </c>
      <c r="G921" s="51" t="str">
        <f>IFERROR(VLOOKUP($B921,'Tabelas auxiliares'!$A$65:$C$102,2,FALSE),"")</f>
        <v/>
      </c>
      <c r="H921" s="51" t="str">
        <f>IFERROR(VLOOKUP($B921,'Tabelas auxiliares'!$A$65:$C$102,3,FALSE),"")</f>
        <v/>
      </c>
      <c r="X921" s="51" t="str">
        <f t="shared" si="28"/>
        <v/>
      </c>
      <c r="Y921" s="51" t="str">
        <f>IF(T921="","",IF(T921&lt;&gt;'Tabelas auxiliares'!$B$236,"FOLHA DE PESSOAL",IF(X921='Tabelas auxiliares'!$A$237,"CUSTEIO",IF(X921='Tabelas auxiliares'!$A$236,"INVESTIMENTO","ERRO - VERIFICAR"))))</f>
        <v/>
      </c>
      <c r="Z921" s="64" t="str">
        <f t="shared" si="29"/>
        <v/>
      </c>
      <c r="AA921" s="44"/>
      <c r="AB921" s="44"/>
      <c r="AC921" s="44"/>
    </row>
    <row r="922" spans="6:29" x14ac:dyDescent="0.25">
      <c r="F922" s="51" t="str">
        <f>IFERROR(VLOOKUP(D922,'Tabelas auxiliares'!$A$3:$B$61,2,FALSE),"")</f>
        <v/>
      </c>
      <c r="G922" s="51" t="str">
        <f>IFERROR(VLOOKUP($B922,'Tabelas auxiliares'!$A$65:$C$102,2,FALSE),"")</f>
        <v/>
      </c>
      <c r="H922" s="51" t="str">
        <f>IFERROR(VLOOKUP($B922,'Tabelas auxiliares'!$A$65:$C$102,3,FALSE),"")</f>
        <v/>
      </c>
      <c r="X922" s="51" t="str">
        <f t="shared" si="28"/>
        <v/>
      </c>
      <c r="Y922" s="51" t="str">
        <f>IF(T922="","",IF(T922&lt;&gt;'Tabelas auxiliares'!$B$236,"FOLHA DE PESSOAL",IF(X922='Tabelas auxiliares'!$A$237,"CUSTEIO",IF(X922='Tabelas auxiliares'!$A$236,"INVESTIMENTO","ERRO - VERIFICAR"))))</f>
        <v/>
      </c>
      <c r="Z922" s="64" t="str">
        <f t="shared" si="29"/>
        <v/>
      </c>
      <c r="AA922" s="44"/>
      <c r="AB922" s="44"/>
      <c r="AC922" s="44"/>
    </row>
    <row r="923" spans="6:29" x14ac:dyDescent="0.25">
      <c r="F923" s="51" t="str">
        <f>IFERROR(VLOOKUP(D923,'Tabelas auxiliares'!$A$3:$B$61,2,FALSE),"")</f>
        <v/>
      </c>
      <c r="G923" s="51" t="str">
        <f>IFERROR(VLOOKUP($B923,'Tabelas auxiliares'!$A$65:$C$102,2,FALSE),"")</f>
        <v/>
      </c>
      <c r="H923" s="51" t="str">
        <f>IFERROR(VLOOKUP($B923,'Tabelas auxiliares'!$A$65:$C$102,3,FALSE),"")</f>
        <v/>
      </c>
      <c r="X923" s="51" t="str">
        <f t="shared" si="28"/>
        <v/>
      </c>
      <c r="Y923" s="51" t="str">
        <f>IF(T923="","",IF(T923&lt;&gt;'Tabelas auxiliares'!$B$236,"FOLHA DE PESSOAL",IF(X923='Tabelas auxiliares'!$A$237,"CUSTEIO",IF(X923='Tabelas auxiliares'!$A$236,"INVESTIMENTO","ERRO - VERIFICAR"))))</f>
        <v/>
      </c>
      <c r="Z923" s="64" t="str">
        <f t="shared" si="29"/>
        <v/>
      </c>
      <c r="AA923" s="44"/>
      <c r="AB923" s="44"/>
      <c r="AC923" s="44"/>
    </row>
    <row r="924" spans="6:29" x14ac:dyDescent="0.25">
      <c r="F924" s="51" t="str">
        <f>IFERROR(VLOOKUP(D924,'Tabelas auxiliares'!$A$3:$B$61,2,FALSE),"")</f>
        <v/>
      </c>
      <c r="G924" s="51" t="str">
        <f>IFERROR(VLOOKUP($B924,'Tabelas auxiliares'!$A$65:$C$102,2,FALSE),"")</f>
        <v/>
      </c>
      <c r="H924" s="51" t="str">
        <f>IFERROR(VLOOKUP($B924,'Tabelas auxiliares'!$A$65:$C$102,3,FALSE),"")</f>
        <v/>
      </c>
      <c r="X924" s="51" t="str">
        <f t="shared" si="28"/>
        <v/>
      </c>
      <c r="Y924" s="51" t="str">
        <f>IF(T924="","",IF(T924&lt;&gt;'Tabelas auxiliares'!$B$236,"FOLHA DE PESSOAL",IF(X924='Tabelas auxiliares'!$A$237,"CUSTEIO",IF(X924='Tabelas auxiliares'!$A$236,"INVESTIMENTO","ERRO - VERIFICAR"))))</f>
        <v/>
      </c>
      <c r="Z924" s="64" t="str">
        <f t="shared" si="29"/>
        <v/>
      </c>
      <c r="AA924" s="44"/>
      <c r="AB924" s="44"/>
      <c r="AC924" s="44"/>
    </row>
    <row r="925" spans="6:29" x14ac:dyDescent="0.25">
      <c r="F925" s="51" t="str">
        <f>IFERROR(VLOOKUP(D925,'Tabelas auxiliares'!$A$3:$B$61,2,FALSE),"")</f>
        <v/>
      </c>
      <c r="G925" s="51" t="str">
        <f>IFERROR(VLOOKUP($B925,'Tabelas auxiliares'!$A$65:$C$102,2,FALSE),"")</f>
        <v/>
      </c>
      <c r="H925" s="51" t="str">
        <f>IFERROR(VLOOKUP($B925,'Tabelas auxiliares'!$A$65:$C$102,3,FALSE),"")</f>
        <v/>
      </c>
      <c r="X925" s="51" t="str">
        <f t="shared" si="28"/>
        <v/>
      </c>
      <c r="Y925" s="51" t="str">
        <f>IF(T925="","",IF(T925&lt;&gt;'Tabelas auxiliares'!$B$236,"FOLHA DE PESSOAL",IF(X925='Tabelas auxiliares'!$A$237,"CUSTEIO",IF(X925='Tabelas auxiliares'!$A$236,"INVESTIMENTO","ERRO - VERIFICAR"))))</f>
        <v/>
      </c>
      <c r="Z925" s="64" t="str">
        <f t="shared" si="29"/>
        <v/>
      </c>
      <c r="AA925" s="44"/>
      <c r="AB925" s="44"/>
      <c r="AC925" s="44"/>
    </row>
    <row r="926" spans="6:29" x14ac:dyDescent="0.25">
      <c r="F926" s="51" t="str">
        <f>IFERROR(VLOOKUP(D926,'Tabelas auxiliares'!$A$3:$B$61,2,FALSE),"")</f>
        <v/>
      </c>
      <c r="G926" s="51" t="str">
        <f>IFERROR(VLOOKUP($B926,'Tabelas auxiliares'!$A$65:$C$102,2,FALSE),"")</f>
        <v/>
      </c>
      <c r="H926" s="51" t="str">
        <f>IFERROR(VLOOKUP($B926,'Tabelas auxiliares'!$A$65:$C$102,3,FALSE),"")</f>
        <v/>
      </c>
      <c r="X926" s="51" t="str">
        <f t="shared" si="28"/>
        <v/>
      </c>
      <c r="Y926" s="51" t="str">
        <f>IF(T926="","",IF(T926&lt;&gt;'Tabelas auxiliares'!$B$236,"FOLHA DE PESSOAL",IF(X926='Tabelas auxiliares'!$A$237,"CUSTEIO",IF(X926='Tabelas auxiliares'!$A$236,"INVESTIMENTO","ERRO - VERIFICAR"))))</f>
        <v/>
      </c>
      <c r="Z926" s="64" t="str">
        <f t="shared" si="29"/>
        <v/>
      </c>
      <c r="AA926" s="44"/>
      <c r="AB926" s="44"/>
      <c r="AC926" s="44"/>
    </row>
    <row r="927" spans="6:29" x14ac:dyDescent="0.25">
      <c r="F927" s="51" t="str">
        <f>IFERROR(VLOOKUP(D927,'Tabelas auxiliares'!$A$3:$B$61,2,FALSE),"")</f>
        <v/>
      </c>
      <c r="G927" s="51" t="str">
        <f>IFERROR(VLOOKUP($B927,'Tabelas auxiliares'!$A$65:$C$102,2,FALSE),"")</f>
        <v/>
      </c>
      <c r="H927" s="51" t="str">
        <f>IFERROR(VLOOKUP($B927,'Tabelas auxiliares'!$A$65:$C$102,3,FALSE),"")</f>
        <v/>
      </c>
      <c r="X927" s="51" t="str">
        <f t="shared" si="28"/>
        <v/>
      </c>
      <c r="Y927" s="51" t="str">
        <f>IF(T927="","",IF(T927&lt;&gt;'Tabelas auxiliares'!$B$236,"FOLHA DE PESSOAL",IF(X927='Tabelas auxiliares'!$A$237,"CUSTEIO",IF(X927='Tabelas auxiliares'!$A$236,"INVESTIMENTO","ERRO - VERIFICAR"))))</f>
        <v/>
      </c>
      <c r="Z927" s="64" t="str">
        <f t="shared" si="29"/>
        <v/>
      </c>
      <c r="AA927" s="44"/>
      <c r="AB927" s="44"/>
      <c r="AC927" s="44"/>
    </row>
    <row r="928" spans="6:29" x14ac:dyDescent="0.25">
      <c r="F928" s="51" t="str">
        <f>IFERROR(VLOOKUP(D928,'Tabelas auxiliares'!$A$3:$B$61,2,FALSE),"")</f>
        <v/>
      </c>
      <c r="G928" s="51" t="str">
        <f>IFERROR(VLOOKUP($B928,'Tabelas auxiliares'!$A$65:$C$102,2,FALSE),"")</f>
        <v/>
      </c>
      <c r="H928" s="51" t="str">
        <f>IFERROR(VLOOKUP($B928,'Tabelas auxiliares'!$A$65:$C$102,3,FALSE),"")</f>
        <v/>
      </c>
      <c r="X928" s="51" t="str">
        <f t="shared" si="28"/>
        <v/>
      </c>
      <c r="Y928" s="51" t="str">
        <f>IF(T928="","",IF(T928&lt;&gt;'Tabelas auxiliares'!$B$236,"FOLHA DE PESSOAL",IF(X928='Tabelas auxiliares'!$A$237,"CUSTEIO",IF(X928='Tabelas auxiliares'!$A$236,"INVESTIMENTO","ERRO - VERIFICAR"))))</f>
        <v/>
      </c>
      <c r="Z928" s="64" t="str">
        <f t="shared" si="29"/>
        <v/>
      </c>
      <c r="AA928" s="44"/>
      <c r="AB928" s="44"/>
      <c r="AC928" s="44"/>
    </row>
    <row r="929" spans="6:29" x14ac:dyDescent="0.25">
      <c r="F929" s="51" t="str">
        <f>IFERROR(VLOOKUP(D929,'Tabelas auxiliares'!$A$3:$B$61,2,FALSE),"")</f>
        <v/>
      </c>
      <c r="G929" s="51" t="str">
        <f>IFERROR(VLOOKUP($B929,'Tabelas auxiliares'!$A$65:$C$102,2,FALSE),"")</f>
        <v/>
      </c>
      <c r="H929" s="51" t="str">
        <f>IFERROR(VLOOKUP($B929,'Tabelas auxiliares'!$A$65:$C$102,3,FALSE),"")</f>
        <v/>
      </c>
      <c r="X929" s="51" t="str">
        <f t="shared" si="28"/>
        <v/>
      </c>
      <c r="Y929" s="51" t="str">
        <f>IF(T929="","",IF(T929&lt;&gt;'Tabelas auxiliares'!$B$236,"FOLHA DE PESSOAL",IF(X929='Tabelas auxiliares'!$A$237,"CUSTEIO",IF(X929='Tabelas auxiliares'!$A$236,"INVESTIMENTO","ERRO - VERIFICAR"))))</f>
        <v/>
      </c>
      <c r="Z929" s="64" t="str">
        <f t="shared" si="29"/>
        <v/>
      </c>
      <c r="AA929" s="44"/>
      <c r="AB929" s="44"/>
      <c r="AC929" s="44"/>
    </row>
    <row r="930" spans="6:29" x14ac:dyDescent="0.25">
      <c r="F930" s="51" t="str">
        <f>IFERROR(VLOOKUP(D930,'Tabelas auxiliares'!$A$3:$B$61,2,FALSE),"")</f>
        <v/>
      </c>
      <c r="G930" s="51" t="str">
        <f>IFERROR(VLOOKUP($B930,'Tabelas auxiliares'!$A$65:$C$102,2,FALSE),"")</f>
        <v/>
      </c>
      <c r="H930" s="51" t="str">
        <f>IFERROR(VLOOKUP($B930,'Tabelas auxiliares'!$A$65:$C$102,3,FALSE),"")</f>
        <v/>
      </c>
      <c r="X930" s="51" t="str">
        <f t="shared" si="28"/>
        <v/>
      </c>
      <c r="Y930" s="51" t="str">
        <f>IF(T930="","",IF(T930&lt;&gt;'Tabelas auxiliares'!$B$236,"FOLHA DE PESSOAL",IF(X930='Tabelas auxiliares'!$A$237,"CUSTEIO",IF(X930='Tabelas auxiliares'!$A$236,"INVESTIMENTO","ERRO - VERIFICAR"))))</f>
        <v/>
      </c>
      <c r="Z930" s="64" t="str">
        <f t="shared" si="29"/>
        <v/>
      </c>
      <c r="AA930" s="44"/>
      <c r="AB930" s="44"/>
      <c r="AC930" s="44"/>
    </row>
    <row r="931" spans="6:29" x14ac:dyDescent="0.25">
      <c r="F931" s="51" t="str">
        <f>IFERROR(VLOOKUP(D931,'Tabelas auxiliares'!$A$3:$B$61,2,FALSE),"")</f>
        <v/>
      </c>
      <c r="G931" s="51" t="str">
        <f>IFERROR(VLOOKUP($B931,'Tabelas auxiliares'!$A$65:$C$102,2,FALSE),"")</f>
        <v/>
      </c>
      <c r="H931" s="51" t="str">
        <f>IFERROR(VLOOKUP($B931,'Tabelas auxiliares'!$A$65:$C$102,3,FALSE),"")</f>
        <v/>
      </c>
      <c r="X931" s="51" t="str">
        <f t="shared" si="28"/>
        <v/>
      </c>
      <c r="Y931" s="51" t="str">
        <f>IF(T931="","",IF(T931&lt;&gt;'Tabelas auxiliares'!$B$236,"FOLHA DE PESSOAL",IF(X931='Tabelas auxiliares'!$A$237,"CUSTEIO",IF(X931='Tabelas auxiliares'!$A$236,"INVESTIMENTO","ERRO - VERIFICAR"))))</f>
        <v/>
      </c>
      <c r="Z931" s="64" t="str">
        <f t="shared" si="29"/>
        <v/>
      </c>
      <c r="AA931" s="44"/>
      <c r="AB931" s="44"/>
      <c r="AC931" s="44"/>
    </row>
    <row r="932" spans="6:29" x14ac:dyDescent="0.25">
      <c r="F932" s="51" t="str">
        <f>IFERROR(VLOOKUP(D932,'Tabelas auxiliares'!$A$3:$B$61,2,FALSE),"")</f>
        <v/>
      </c>
      <c r="G932" s="51" t="str">
        <f>IFERROR(VLOOKUP($B932,'Tabelas auxiliares'!$A$65:$C$102,2,FALSE),"")</f>
        <v/>
      </c>
      <c r="H932" s="51" t="str">
        <f>IFERROR(VLOOKUP($B932,'Tabelas auxiliares'!$A$65:$C$102,3,FALSE),"")</f>
        <v/>
      </c>
      <c r="X932" s="51" t="str">
        <f t="shared" si="28"/>
        <v/>
      </c>
      <c r="Y932" s="51" t="str">
        <f>IF(T932="","",IF(T932&lt;&gt;'Tabelas auxiliares'!$B$236,"FOLHA DE PESSOAL",IF(X932='Tabelas auxiliares'!$A$237,"CUSTEIO",IF(X932='Tabelas auxiliares'!$A$236,"INVESTIMENTO","ERRO - VERIFICAR"))))</f>
        <v/>
      </c>
      <c r="Z932" s="64" t="str">
        <f t="shared" si="29"/>
        <v/>
      </c>
      <c r="AA932" s="44"/>
      <c r="AB932" s="44"/>
      <c r="AC932" s="44"/>
    </row>
    <row r="933" spans="6:29" x14ac:dyDescent="0.25">
      <c r="F933" s="51" t="str">
        <f>IFERROR(VLOOKUP(D933,'Tabelas auxiliares'!$A$3:$B$61,2,FALSE),"")</f>
        <v/>
      </c>
      <c r="G933" s="51" t="str">
        <f>IFERROR(VLOOKUP($B933,'Tabelas auxiliares'!$A$65:$C$102,2,FALSE),"")</f>
        <v/>
      </c>
      <c r="H933" s="51" t="str">
        <f>IFERROR(VLOOKUP($B933,'Tabelas auxiliares'!$A$65:$C$102,3,FALSE),"")</f>
        <v/>
      </c>
      <c r="X933" s="51" t="str">
        <f t="shared" si="28"/>
        <v/>
      </c>
      <c r="Y933" s="51" t="str">
        <f>IF(T933="","",IF(T933&lt;&gt;'Tabelas auxiliares'!$B$236,"FOLHA DE PESSOAL",IF(X933='Tabelas auxiliares'!$A$237,"CUSTEIO",IF(X933='Tabelas auxiliares'!$A$236,"INVESTIMENTO","ERRO - VERIFICAR"))))</f>
        <v/>
      </c>
      <c r="Z933" s="64" t="str">
        <f t="shared" si="29"/>
        <v/>
      </c>
      <c r="AA933" s="44"/>
      <c r="AB933" s="44"/>
      <c r="AC933" s="44"/>
    </row>
    <row r="934" spans="6:29" x14ac:dyDescent="0.25">
      <c r="F934" s="51" t="str">
        <f>IFERROR(VLOOKUP(D934,'Tabelas auxiliares'!$A$3:$B$61,2,FALSE),"")</f>
        <v/>
      </c>
      <c r="G934" s="51" t="str">
        <f>IFERROR(VLOOKUP($B934,'Tabelas auxiliares'!$A$65:$C$102,2,FALSE),"")</f>
        <v/>
      </c>
      <c r="H934" s="51" t="str">
        <f>IFERROR(VLOOKUP($B934,'Tabelas auxiliares'!$A$65:$C$102,3,FALSE),"")</f>
        <v/>
      </c>
      <c r="X934" s="51" t="str">
        <f t="shared" si="28"/>
        <v/>
      </c>
      <c r="Y934" s="51" t="str">
        <f>IF(T934="","",IF(T934&lt;&gt;'Tabelas auxiliares'!$B$236,"FOLHA DE PESSOAL",IF(X934='Tabelas auxiliares'!$A$237,"CUSTEIO",IF(X934='Tabelas auxiliares'!$A$236,"INVESTIMENTO","ERRO - VERIFICAR"))))</f>
        <v/>
      </c>
      <c r="Z934" s="64" t="str">
        <f t="shared" si="29"/>
        <v/>
      </c>
      <c r="AA934" s="44"/>
      <c r="AB934" s="44"/>
      <c r="AC934" s="44"/>
    </row>
    <row r="935" spans="6:29" x14ac:dyDescent="0.25">
      <c r="F935" s="51" t="str">
        <f>IFERROR(VLOOKUP(D935,'Tabelas auxiliares'!$A$3:$B$61,2,FALSE),"")</f>
        <v/>
      </c>
      <c r="G935" s="51" t="str">
        <f>IFERROR(VLOOKUP($B935,'Tabelas auxiliares'!$A$65:$C$102,2,FALSE),"")</f>
        <v/>
      </c>
      <c r="H935" s="51" t="str">
        <f>IFERROR(VLOOKUP($B935,'Tabelas auxiliares'!$A$65:$C$102,3,FALSE),"")</f>
        <v/>
      </c>
      <c r="X935" s="51" t="str">
        <f t="shared" si="28"/>
        <v/>
      </c>
      <c r="Y935" s="51" t="str">
        <f>IF(T935="","",IF(T935&lt;&gt;'Tabelas auxiliares'!$B$236,"FOLHA DE PESSOAL",IF(X935='Tabelas auxiliares'!$A$237,"CUSTEIO",IF(X935='Tabelas auxiliares'!$A$236,"INVESTIMENTO","ERRO - VERIFICAR"))))</f>
        <v/>
      </c>
      <c r="Z935" s="64" t="str">
        <f t="shared" si="29"/>
        <v/>
      </c>
      <c r="AA935" s="44"/>
      <c r="AB935" s="44"/>
      <c r="AC935" s="44"/>
    </row>
    <row r="936" spans="6:29" x14ac:dyDescent="0.25">
      <c r="F936" s="51" t="str">
        <f>IFERROR(VLOOKUP(D936,'Tabelas auxiliares'!$A$3:$B$61,2,FALSE),"")</f>
        <v/>
      </c>
      <c r="G936" s="51" t="str">
        <f>IFERROR(VLOOKUP($B936,'Tabelas auxiliares'!$A$65:$C$102,2,FALSE),"")</f>
        <v/>
      </c>
      <c r="H936" s="51" t="str">
        <f>IFERROR(VLOOKUP($B936,'Tabelas auxiliares'!$A$65:$C$102,3,FALSE),"")</f>
        <v/>
      </c>
      <c r="X936" s="51" t="str">
        <f t="shared" si="28"/>
        <v/>
      </c>
      <c r="Y936" s="51" t="str">
        <f>IF(T936="","",IF(T936&lt;&gt;'Tabelas auxiliares'!$B$236,"FOLHA DE PESSOAL",IF(X936='Tabelas auxiliares'!$A$237,"CUSTEIO",IF(X936='Tabelas auxiliares'!$A$236,"INVESTIMENTO","ERRO - VERIFICAR"))))</f>
        <v/>
      </c>
      <c r="Z936" s="64" t="str">
        <f t="shared" si="29"/>
        <v/>
      </c>
      <c r="AA936" s="44"/>
      <c r="AB936" s="44"/>
      <c r="AC936" s="44"/>
    </row>
    <row r="937" spans="6:29" x14ac:dyDescent="0.25">
      <c r="F937" s="51" t="str">
        <f>IFERROR(VLOOKUP(D937,'Tabelas auxiliares'!$A$3:$B$61,2,FALSE),"")</f>
        <v/>
      </c>
      <c r="G937" s="51" t="str">
        <f>IFERROR(VLOOKUP($B937,'Tabelas auxiliares'!$A$65:$C$102,2,FALSE),"")</f>
        <v/>
      </c>
      <c r="H937" s="51" t="str">
        <f>IFERROR(VLOOKUP($B937,'Tabelas auxiliares'!$A$65:$C$102,3,FALSE),"")</f>
        <v/>
      </c>
      <c r="X937" s="51" t="str">
        <f t="shared" si="28"/>
        <v/>
      </c>
      <c r="Y937" s="51" t="str">
        <f>IF(T937="","",IF(T937&lt;&gt;'Tabelas auxiliares'!$B$236,"FOLHA DE PESSOAL",IF(X937='Tabelas auxiliares'!$A$237,"CUSTEIO",IF(X937='Tabelas auxiliares'!$A$236,"INVESTIMENTO","ERRO - VERIFICAR"))))</f>
        <v/>
      </c>
      <c r="Z937" s="64" t="str">
        <f t="shared" si="29"/>
        <v/>
      </c>
      <c r="AA937" s="44"/>
      <c r="AB937" s="44"/>
      <c r="AC937" s="44"/>
    </row>
    <row r="938" spans="6:29" x14ac:dyDescent="0.25">
      <c r="F938" s="51" t="str">
        <f>IFERROR(VLOOKUP(D938,'Tabelas auxiliares'!$A$3:$B$61,2,FALSE),"")</f>
        <v/>
      </c>
      <c r="G938" s="51" t="str">
        <f>IFERROR(VLOOKUP($B938,'Tabelas auxiliares'!$A$65:$C$102,2,FALSE),"")</f>
        <v/>
      </c>
      <c r="H938" s="51" t="str">
        <f>IFERROR(VLOOKUP($B938,'Tabelas auxiliares'!$A$65:$C$102,3,FALSE),"")</f>
        <v/>
      </c>
      <c r="X938" s="51" t="str">
        <f t="shared" si="28"/>
        <v/>
      </c>
      <c r="Y938" s="51" t="str">
        <f>IF(T938="","",IF(T938&lt;&gt;'Tabelas auxiliares'!$B$236,"FOLHA DE PESSOAL",IF(X938='Tabelas auxiliares'!$A$237,"CUSTEIO",IF(X938='Tabelas auxiliares'!$A$236,"INVESTIMENTO","ERRO - VERIFICAR"))))</f>
        <v/>
      </c>
      <c r="Z938" s="64" t="str">
        <f t="shared" si="29"/>
        <v/>
      </c>
      <c r="AA938" s="44"/>
      <c r="AB938" s="44"/>
      <c r="AC938" s="44"/>
    </row>
    <row r="939" spans="6:29" x14ac:dyDescent="0.25">
      <c r="F939" s="51" t="str">
        <f>IFERROR(VLOOKUP(D939,'Tabelas auxiliares'!$A$3:$B$61,2,FALSE),"")</f>
        <v/>
      </c>
      <c r="G939" s="51" t="str">
        <f>IFERROR(VLOOKUP($B939,'Tabelas auxiliares'!$A$65:$C$102,2,FALSE),"")</f>
        <v/>
      </c>
      <c r="H939" s="51" t="str">
        <f>IFERROR(VLOOKUP($B939,'Tabelas auxiliares'!$A$65:$C$102,3,FALSE),"")</f>
        <v/>
      </c>
      <c r="X939" s="51" t="str">
        <f t="shared" si="28"/>
        <v/>
      </c>
      <c r="Y939" s="51" t="str">
        <f>IF(T939="","",IF(T939&lt;&gt;'Tabelas auxiliares'!$B$236,"FOLHA DE PESSOAL",IF(X939='Tabelas auxiliares'!$A$237,"CUSTEIO",IF(X939='Tabelas auxiliares'!$A$236,"INVESTIMENTO","ERRO - VERIFICAR"))))</f>
        <v/>
      </c>
      <c r="Z939" s="64" t="str">
        <f t="shared" si="29"/>
        <v/>
      </c>
      <c r="AA939" s="44"/>
      <c r="AB939" s="44"/>
      <c r="AC939" s="44"/>
    </row>
    <row r="940" spans="6:29" x14ac:dyDescent="0.25">
      <c r="F940" s="51" t="str">
        <f>IFERROR(VLOOKUP(D940,'Tabelas auxiliares'!$A$3:$B$61,2,FALSE),"")</f>
        <v/>
      </c>
      <c r="G940" s="51" t="str">
        <f>IFERROR(VLOOKUP($B940,'Tabelas auxiliares'!$A$65:$C$102,2,FALSE),"")</f>
        <v/>
      </c>
      <c r="H940" s="51" t="str">
        <f>IFERROR(VLOOKUP($B940,'Tabelas auxiliares'!$A$65:$C$102,3,FALSE),"")</f>
        <v/>
      </c>
      <c r="X940" s="51" t="str">
        <f t="shared" si="28"/>
        <v/>
      </c>
      <c r="Y940" s="51" t="str">
        <f>IF(T940="","",IF(T940&lt;&gt;'Tabelas auxiliares'!$B$236,"FOLHA DE PESSOAL",IF(X940='Tabelas auxiliares'!$A$237,"CUSTEIO",IF(X940='Tabelas auxiliares'!$A$236,"INVESTIMENTO","ERRO - VERIFICAR"))))</f>
        <v/>
      </c>
      <c r="Z940" s="64" t="str">
        <f t="shared" si="29"/>
        <v/>
      </c>
      <c r="AA940" s="44"/>
      <c r="AB940" s="44"/>
      <c r="AC940" s="44"/>
    </row>
    <row r="941" spans="6:29" x14ac:dyDescent="0.25">
      <c r="F941" s="51" t="str">
        <f>IFERROR(VLOOKUP(D941,'Tabelas auxiliares'!$A$3:$B$61,2,FALSE),"")</f>
        <v/>
      </c>
      <c r="G941" s="51" t="str">
        <f>IFERROR(VLOOKUP($B941,'Tabelas auxiliares'!$A$65:$C$102,2,FALSE),"")</f>
        <v/>
      </c>
      <c r="H941" s="51" t="str">
        <f>IFERROR(VLOOKUP($B941,'Tabelas auxiliares'!$A$65:$C$102,3,FALSE),"")</f>
        <v/>
      </c>
      <c r="X941" s="51" t="str">
        <f t="shared" si="28"/>
        <v/>
      </c>
      <c r="Y941" s="51" t="str">
        <f>IF(T941="","",IF(T941&lt;&gt;'Tabelas auxiliares'!$B$236,"FOLHA DE PESSOAL",IF(X941='Tabelas auxiliares'!$A$237,"CUSTEIO",IF(X941='Tabelas auxiliares'!$A$236,"INVESTIMENTO","ERRO - VERIFICAR"))))</f>
        <v/>
      </c>
      <c r="Z941" s="64" t="str">
        <f t="shared" si="29"/>
        <v/>
      </c>
      <c r="AA941" s="44"/>
      <c r="AB941" s="44"/>
      <c r="AC941" s="44"/>
    </row>
    <row r="942" spans="6:29" x14ac:dyDescent="0.25">
      <c r="F942" s="51" t="str">
        <f>IFERROR(VLOOKUP(D942,'Tabelas auxiliares'!$A$3:$B$61,2,FALSE),"")</f>
        <v/>
      </c>
      <c r="G942" s="51" t="str">
        <f>IFERROR(VLOOKUP($B942,'Tabelas auxiliares'!$A$65:$C$102,2,FALSE),"")</f>
        <v/>
      </c>
      <c r="H942" s="51" t="str">
        <f>IFERROR(VLOOKUP($B942,'Tabelas auxiliares'!$A$65:$C$102,3,FALSE),"")</f>
        <v/>
      </c>
      <c r="X942" s="51" t="str">
        <f t="shared" si="28"/>
        <v/>
      </c>
      <c r="Y942" s="51" t="str">
        <f>IF(T942="","",IF(T942&lt;&gt;'Tabelas auxiliares'!$B$236,"FOLHA DE PESSOAL",IF(X942='Tabelas auxiliares'!$A$237,"CUSTEIO",IF(X942='Tabelas auxiliares'!$A$236,"INVESTIMENTO","ERRO - VERIFICAR"))))</f>
        <v/>
      </c>
      <c r="Z942" s="64" t="str">
        <f t="shared" si="29"/>
        <v/>
      </c>
      <c r="AA942" s="44"/>
      <c r="AB942" s="44"/>
      <c r="AC942" s="44"/>
    </row>
    <row r="943" spans="6:29" x14ac:dyDescent="0.25">
      <c r="F943" s="51" t="str">
        <f>IFERROR(VLOOKUP(D943,'Tabelas auxiliares'!$A$3:$B$61,2,FALSE),"")</f>
        <v/>
      </c>
      <c r="G943" s="51" t="str">
        <f>IFERROR(VLOOKUP($B943,'Tabelas auxiliares'!$A$65:$C$102,2,FALSE),"")</f>
        <v/>
      </c>
      <c r="H943" s="51" t="str">
        <f>IFERROR(VLOOKUP($B943,'Tabelas auxiliares'!$A$65:$C$102,3,FALSE),"")</f>
        <v/>
      </c>
      <c r="X943" s="51" t="str">
        <f t="shared" si="28"/>
        <v/>
      </c>
      <c r="Y943" s="51" t="str">
        <f>IF(T943="","",IF(T943&lt;&gt;'Tabelas auxiliares'!$B$236,"FOLHA DE PESSOAL",IF(X943='Tabelas auxiliares'!$A$237,"CUSTEIO",IF(X943='Tabelas auxiliares'!$A$236,"INVESTIMENTO","ERRO - VERIFICAR"))))</f>
        <v/>
      </c>
      <c r="Z943" s="64" t="str">
        <f t="shared" si="29"/>
        <v/>
      </c>
      <c r="AA943" s="44"/>
      <c r="AB943" s="44"/>
      <c r="AC943" s="44"/>
    </row>
    <row r="944" spans="6:29" x14ac:dyDescent="0.25">
      <c r="F944" s="51" t="str">
        <f>IFERROR(VLOOKUP(D944,'Tabelas auxiliares'!$A$3:$B$61,2,FALSE),"")</f>
        <v/>
      </c>
      <c r="G944" s="51" t="str">
        <f>IFERROR(VLOOKUP($B944,'Tabelas auxiliares'!$A$65:$C$102,2,FALSE),"")</f>
        <v/>
      </c>
      <c r="H944" s="51" t="str">
        <f>IFERROR(VLOOKUP($B944,'Tabelas auxiliares'!$A$65:$C$102,3,FALSE),"")</f>
        <v/>
      </c>
      <c r="X944" s="51" t="str">
        <f t="shared" si="28"/>
        <v/>
      </c>
      <c r="Y944" s="51" t="str">
        <f>IF(T944="","",IF(T944&lt;&gt;'Tabelas auxiliares'!$B$236,"FOLHA DE PESSOAL",IF(X944='Tabelas auxiliares'!$A$237,"CUSTEIO",IF(X944='Tabelas auxiliares'!$A$236,"INVESTIMENTO","ERRO - VERIFICAR"))))</f>
        <v/>
      </c>
      <c r="Z944" s="64" t="str">
        <f t="shared" si="29"/>
        <v/>
      </c>
      <c r="AA944" s="44"/>
      <c r="AB944" s="44"/>
      <c r="AC944" s="44"/>
    </row>
    <row r="945" spans="6:29" x14ac:dyDescent="0.25">
      <c r="F945" s="51" t="str">
        <f>IFERROR(VLOOKUP(D945,'Tabelas auxiliares'!$A$3:$B$61,2,FALSE),"")</f>
        <v/>
      </c>
      <c r="G945" s="51" t="str">
        <f>IFERROR(VLOOKUP($B945,'Tabelas auxiliares'!$A$65:$C$102,2,FALSE),"")</f>
        <v/>
      </c>
      <c r="H945" s="51" t="str">
        <f>IFERROR(VLOOKUP($B945,'Tabelas auxiliares'!$A$65:$C$102,3,FALSE),"")</f>
        <v/>
      </c>
      <c r="X945" s="51" t="str">
        <f t="shared" si="28"/>
        <v/>
      </c>
      <c r="Y945" s="51" t="str">
        <f>IF(T945="","",IF(T945&lt;&gt;'Tabelas auxiliares'!$B$236,"FOLHA DE PESSOAL",IF(X945='Tabelas auxiliares'!$A$237,"CUSTEIO",IF(X945='Tabelas auxiliares'!$A$236,"INVESTIMENTO","ERRO - VERIFICAR"))))</f>
        <v/>
      </c>
      <c r="Z945" s="64" t="str">
        <f t="shared" si="29"/>
        <v/>
      </c>
      <c r="AA945" s="44"/>
      <c r="AB945" s="44"/>
      <c r="AC945" s="44"/>
    </row>
    <row r="946" spans="6:29" x14ac:dyDescent="0.25">
      <c r="F946" s="51" t="str">
        <f>IFERROR(VLOOKUP(D946,'Tabelas auxiliares'!$A$3:$B$61,2,FALSE),"")</f>
        <v/>
      </c>
      <c r="G946" s="51" t="str">
        <f>IFERROR(VLOOKUP($B946,'Tabelas auxiliares'!$A$65:$C$102,2,FALSE),"")</f>
        <v/>
      </c>
      <c r="H946" s="51" t="str">
        <f>IFERROR(VLOOKUP($B946,'Tabelas auxiliares'!$A$65:$C$102,3,FALSE),"")</f>
        <v/>
      </c>
      <c r="X946" s="51" t="str">
        <f t="shared" si="28"/>
        <v/>
      </c>
      <c r="Y946" s="51" t="str">
        <f>IF(T946="","",IF(T946&lt;&gt;'Tabelas auxiliares'!$B$236,"FOLHA DE PESSOAL",IF(X946='Tabelas auxiliares'!$A$237,"CUSTEIO",IF(X946='Tabelas auxiliares'!$A$236,"INVESTIMENTO","ERRO - VERIFICAR"))))</f>
        <v/>
      </c>
      <c r="Z946" s="64" t="str">
        <f t="shared" si="29"/>
        <v/>
      </c>
      <c r="AA946" s="44"/>
      <c r="AB946" s="44"/>
      <c r="AC946" s="44"/>
    </row>
    <row r="947" spans="6:29" x14ac:dyDescent="0.25">
      <c r="F947" s="51" t="str">
        <f>IFERROR(VLOOKUP(D947,'Tabelas auxiliares'!$A$3:$B$61,2,FALSE),"")</f>
        <v/>
      </c>
      <c r="G947" s="51" t="str">
        <f>IFERROR(VLOOKUP($B947,'Tabelas auxiliares'!$A$65:$C$102,2,FALSE),"")</f>
        <v/>
      </c>
      <c r="H947" s="51" t="str">
        <f>IFERROR(VLOOKUP($B947,'Tabelas auxiliares'!$A$65:$C$102,3,FALSE),"")</f>
        <v/>
      </c>
      <c r="X947" s="51" t="str">
        <f t="shared" si="28"/>
        <v/>
      </c>
      <c r="Y947" s="51" t="str">
        <f>IF(T947="","",IF(T947&lt;&gt;'Tabelas auxiliares'!$B$236,"FOLHA DE PESSOAL",IF(X947='Tabelas auxiliares'!$A$237,"CUSTEIO",IF(X947='Tabelas auxiliares'!$A$236,"INVESTIMENTO","ERRO - VERIFICAR"))))</f>
        <v/>
      </c>
      <c r="Z947" s="64" t="str">
        <f t="shared" si="29"/>
        <v/>
      </c>
      <c r="AA947" s="44"/>
      <c r="AB947" s="44"/>
      <c r="AC947" s="44"/>
    </row>
    <row r="948" spans="6:29" x14ac:dyDescent="0.25">
      <c r="F948" s="51" t="str">
        <f>IFERROR(VLOOKUP(D948,'Tabelas auxiliares'!$A$3:$B$61,2,FALSE),"")</f>
        <v/>
      </c>
      <c r="G948" s="51" t="str">
        <f>IFERROR(VLOOKUP($B948,'Tabelas auxiliares'!$A$65:$C$102,2,FALSE),"")</f>
        <v/>
      </c>
      <c r="H948" s="51" t="str">
        <f>IFERROR(VLOOKUP($B948,'Tabelas auxiliares'!$A$65:$C$102,3,FALSE),"")</f>
        <v/>
      </c>
      <c r="X948" s="51" t="str">
        <f t="shared" si="28"/>
        <v/>
      </c>
      <c r="Y948" s="51" t="str">
        <f>IF(T948="","",IF(T948&lt;&gt;'Tabelas auxiliares'!$B$236,"FOLHA DE PESSOAL",IF(X948='Tabelas auxiliares'!$A$237,"CUSTEIO",IF(X948='Tabelas auxiliares'!$A$236,"INVESTIMENTO","ERRO - VERIFICAR"))))</f>
        <v/>
      </c>
      <c r="Z948" s="64" t="str">
        <f t="shared" si="29"/>
        <v/>
      </c>
      <c r="AA948" s="44"/>
      <c r="AB948" s="44"/>
      <c r="AC948" s="44"/>
    </row>
    <row r="949" spans="6: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IF(T949="","",IF(T949&lt;&gt;'Tabelas auxiliares'!$B$236,"FOLHA DE PESSOAL",IF(X949='Tabelas auxiliares'!$A$237,"CUSTEIO",IF(X949='Tabelas auxiliares'!$A$236,"INVESTIMENTO","ERRO - VERIFICAR"))))</f>
        <v/>
      </c>
      <c r="Z949" s="64" t="str">
        <f t="shared" si="29"/>
        <v/>
      </c>
      <c r="AA949" s="44"/>
      <c r="AB949" s="44"/>
      <c r="AC949" s="44"/>
    </row>
    <row r="950" spans="6: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IF(T950="","",IF(T950&lt;&gt;'Tabelas auxiliares'!$B$236,"FOLHA DE PESSOAL",IF(X950='Tabelas auxiliares'!$A$237,"CUSTEIO",IF(X950='Tabelas auxiliares'!$A$236,"INVESTIMENTO","ERRO - VERIFICAR"))))</f>
        <v/>
      </c>
      <c r="Z950" s="64" t="str">
        <f t="shared" si="29"/>
        <v/>
      </c>
      <c r="AA950" s="44"/>
      <c r="AB950" s="44"/>
      <c r="AC950" s="44"/>
    </row>
    <row r="951" spans="6: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IF(T951="","",IF(T951&lt;&gt;'Tabelas auxiliares'!$B$236,"FOLHA DE PESSOAL",IF(X951='Tabelas auxiliares'!$A$237,"CUSTEIO",IF(X951='Tabelas auxiliares'!$A$236,"INVESTIMENTO","ERRO - VERIFICAR"))))</f>
        <v/>
      </c>
      <c r="Z951" s="64" t="str">
        <f t="shared" si="29"/>
        <v/>
      </c>
      <c r="AA951" s="44"/>
      <c r="AB951" s="44"/>
      <c r="AC951" s="44"/>
    </row>
    <row r="952" spans="6: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IF(T952="","",IF(T952&lt;&gt;'Tabelas auxiliares'!$B$236,"FOLHA DE PESSOAL",IF(X952='Tabelas auxiliares'!$A$237,"CUSTEIO",IF(X952='Tabelas auxiliares'!$A$236,"INVESTIMENTO","ERRO - VERIFICAR"))))</f>
        <v/>
      </c>
      <c r="Z952" s="64" t="str">
        <f t="shared" si="29"/>
        <v/>
      </c>
      <c r="AA952" s="44"/>
      <c r="AB952" s="44"/>
      <c r="AC952" s="44"/>
    </row>
    <row r="953" spans="6: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IF(T953="","",IF(T953&lt;&gt;'Tabelas auxiliares'!$B$236,"FOLHA DE PESSOAL",IF(X953='Tabelas auxiliares'!$A$237,"CUSTEIO",IF(X953='Tabelas auxiliares'!$A$236,"INVESTIMENTO","ERRO - VERIFICAR"))))</f>
        <v/>
      </c>
      <c r="Z953" s="64" t="str">
        <f t="shared" si="29"/>
        <v/>
      </c>
      <c r="AA953" s="44"/>
      <c r="AB953" s="44"/>
      <c r="AC953" s="44"/>
    </row>
    <row r="954" spans="6: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IF(T954="","",IF(T954&lt;&gt;'Tabelas auxiliares'!$B$236,"FOLHA DE PESSOAL",IF(X954='Tabelas auxiliares'!$A$237,"CUSTEIO",IF(X954='Tabelas auxiliares'!$A$236,"INVESTIMENTO","ERRO - VERIFICAR"))))</f>
        <v/>
      </c>
      <c r="Z954" s="64" t="str">
        <f t="shared" si="29"/>
        <v/>
      </c>
      <c r="AA954" s="44"/>
      <c r="AB954" s="44"/>
      <c r="AC954" s="44"/>
    </row>
    <row r="955" spans="6: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IF(T955="","",IF(T955&lt;&gt;'Tabelas auxiliares'!$B$236,"FOLHA DE PESSOAL",IF(X955='Tabelas auxiliares'!$A$237,"CUSTEIO",IF(X955='Tabelas auxiliares'!$A$236,"INVESTIMENTO","ERRO - VERIFICAR"))))</f>
        <v/>
      </c>
      <c r="Z955" s="64" t="str">
        <f t="shared" si="29"/>
        <v/>
      </c>
      <c r="AA955" s="44"/>
      <c r="AB955" s="44"/>
      <c r="AC955" s="44"/>
    </row>
    <row r="956" spans="6: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IF(T956="","",IF(T956&lt;&gt;'Tabelas auxiliares'!$B$236,"FOLHA DE PESSOAL",IF(X956='Tabelas auxiliares'!$A$237,"CUSTEIO",IF(X956='Tabelas auxiliares'!$A$236,"INVESTIMENTO","ERRO - VERIFICAR"))))</f>
        <v/>
      </c>
      <c r="Z956" s="64" t="str">
        <f t="shared" si="29"/>
        <v/>
      </c>
      <c r="AA956" s="44"/>
      <c r="AB956" s="44"/>
      <c r="AC956" s="44"/>
    </row>
    <row r="957" spans="6: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IF(T957="","",IF(T957&lt;&gt;'Tabelas auxiliares'!$B$236,"FOLHA DE PESSOAL",IF(X957='Tabelas auxiliares'!$A$237,"CUSTEIO",IF(X957='Tabelas auxiliares'!$A$236,"INVESTIMENTO","ERRO - VERIFICAR"))))</f>
        <v/>
      </c>
      <c r="Z957" s="64" t="str">
        <f t="shared" si="29"/>
        <v/>
      </c>
      <c r="AA957" s="44"/>
      <c r="AB957" s="44"/>
      <c r="AC957" s="44"/>
    </row>
    <row r="958" spans="6: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IF(T958="","",IF(T958&lt;&gt;'Tabelas auxiliares'!$B$236,"FOLHA DE PESSOAL",IF(X958='Tabelas auxiliares'!$A$237,"CUSTEIO",IF(X958='Tabelas auxiliares'!$A$236,"INVESTIMENTO","ERRO - VERIFICAR"))))</f>
        <v/>
      </c>
      <c r="Z958" s="64" t="str">
        <f t="shared" si="29"/>
        <v/>
      </c>
      <c r="AA958" s="44"/>
      <c r="AB958" s="44"/>
      <c r="AC958" s="44"/>
    </row>
    <row r="959" spans="6: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IF(T959="","",IF(T959&lt;&gt;'Tabelas auxiliares'!$B$236,"FOLHA DE PESSOAL",IF(X959='Tabelas auxiliares'!$A$237,"CUSTEIO",IF(X959='Tabelas auxiliares'!$A$236,"INVESTIMENTO","ERRO - VERIFICAR"))))</f>
        <v/>
      </c>
      <c r="Z959" s="64" t="str">
        <f t="shared" si="29"/>
        <v/>
      </c>
      <c r="AA959" s="44"/>
      <c r="AB959" s="44"/>
      <c r="AC959" s="44"/>
    </row>
    <row r="960" spans="6: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IF(T960="","",IF(T960&lt;&gt;'Tabelas auxiliares'!$B$236,"FOLHA DE PESSOAL",IF(X960='Tabelas auxiliares'!$A$237,"CUSTEIO",IF(X960='Tabelas auxiliares'!$A$236,"INVESTIMENTO","ERRO - VERIFICAR"))))</f>
        <v/>
      </c>
      <c r="Z960" s="64" t="str">
        <f t="shared" si="29"/>
        <v/>
      </c>
      <c r="AA960" s="44"/>
      <c r="AB960" s="44"/>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IF(T961="","",IF(T961&lt;&gt;'Tabelas auxiliares'!$B$236,"FOLHA DE PESSOAL",IF(X961='Tabelas auxiliares'!$A$237,"CUSTEIO",IF(X961='Tabelas auxiliares'!$A$236,"INVESTIMENTO","ERRO - VERIFICAR"))))</f>
        <v/>
      </c>
      <c r="Z961" s="64" t="str">
        <f t="shared" si="29"/>
        <v/>
      </c>
      <c r="AA961" s="44"/>
      <c r="AB961" s="44"/>
      <c r="AC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IF(T962="","",IF(T962&lt;&gt;'Tabelas auxiliares'!$B$236,"FOLHA DE PESSOAL",IF(X962='Tabelas auxiliares'!$A$237,"CUSTEIO",IF(X962='Tabelas auxiliares'!$A$236,"INVESTIMENTO","ERRO - VERIFICAR"))))</f>
        <v/>
      </c>
      <c r="Z962" s="64" t="str">
        <f t="shared" si="29"/>
        <v/>
      </c>
      <c r="AA962" s="44"/>
      <c r="AB962" s="44"/>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IF(T963="","",IF(T963&lt;&gt;'Tabelas auxiliares'!$B$236,"FOLHA DE PESSOAL",IF(X963='Tabelas auxiliares'!$A$237,"CUSTEIO",IF(X963='Tabelas auxiliares'!$A$236,"INVESTIMENTO","ERRO - VERIFICAR"))))</f>
        <v/>
      </c>
      <c r="Z963" s="64" t="str">
        <f t="shared" si="29"/>
        <v/>
      </c>
      <c r="AA963" s="44"/>
      <c r="AB963" s="44"/>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ref="X964:X1000" si="30">LEFT(V964,1)</f>
        <v/>
      </c>
      <c r="Y964" s="51" t="str">
        <f>IF(T964="","",IF(T964&lt;&gt;'Tabelas auxiliares'!$B$236,"FOLHA DE PESSOAL",IF(X964='Tabelas auxiliares'!$A$237,"CUSTEIO",IF(X964='Tabelas auxiliares'!$A$236,"INVESTIMENTO","ERRO - VERIFICAR"))))</f>
        <v/>
      </c>
      <c r="Z964" s="64" t="str">
        <f t="shared" si="29"/>
        <v/>
      </c>
      <c r="AA964" s="44"/>
      <c r="AB964" s="44"/>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30"/>
        <v/>
      </c>
      <c r="Y965" s="51" t="str">
        <f>IF(T965="","",IF(T965&lt;&gt;'Tabelas auxiliares'!$B$236,"FOLHA DE PESSOAL",IF(X965='Tabelas auxiliares'!$A$237,"CUSTEIO",IF(X965='Tabelas auxiliares'!$A$236,"INVESTIMENTO","ERRO - VERIFICAR"))))</f>
        <v/>
      </c>
      <c r="Z965" s="64" t="str">
        <f t="shared" ref="Z965:Z1000" si="31">IF(AA965+AB965+AC965&lt;&gt;0,AA965+AB965+AC965,"")</f>
        <v/>
      </c>
      <c r="AA965" s="44"/>
      <c r="AB965" s="44"/>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30"/>
        <v/>
      </c>
      <c r="Y966" s="51" t="str">
        <f>IF(T966="","",IF(T966&lt;&gt;'Tabelas auxiliares'!$B$236,"FOLHA DE PESSOAL",IF(X966='Tabelas auxiliares'!$A$237,"CUSTEIO",IF(X966='Tabelas auxiliares'!$A$236,"INVESTIMENTO","ERRO - VERIFICAR"))))</f>
        <v/>
      </c>
      <c r="Z966" s="64" t="str">
        <f t="shared" si="31"/>
        <v/>
      </c>
      <c r="AA966" s="44"/>
      <c r="AB966" s="44"/>
      <c r="AC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30"/>
        <v/>
      </c>
      <c r="Y967" s="51" t="str">
        <f>IF(T967="","",IF(T967&lt;&gt;'Tabelas auxiliares'!$B$236,"FOLHA DE PESSOAL",IF(X967='Tabelas auxiliares'!$A$237,"CUSTEIO",IF(X967='Tabelas auxiliares'!$A$236,"INVESTIMENTO","ERRO - VERIFICAR"))))</f>
        <v/>
      </c>
      <c r="Z967" s="64" t="str">
        <f t="shared" si="31"/>
        <v/>
      </c>
      <c r="AA967" s="44"/>
      <c r="AB967" s="44"/>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30"/>
        <v/>
      </c>
      <c r="Y968" s="51" t="str">
        <f>IF(T968="","",IF(T968&lt;&gt;'Tabelas auxiliares'!$B$236,"FOLHA DE PESSOAL",IF(X968='Tabelas auxiliares'!$A$237,"CUSTEIO",IF(X968='Tabelas auxiliares'!$A$236,"INVESTIMENTO","ERRO - VERIFICAR"))))</f>
        <v/>
      </c>
      <c r="Z968" s="64" t="str">
        <f t="shared" si="31"/>
        <v/>
      </c>
      <c r="AA968" s="44"/>
      <c r="AB968" s="44"/>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30"/>
        <v/>
      </c>
      <c r="Y969" s="51" t="str">
        <f>IF(T969="","",IF(T969&lt;&gt;'Tabelas auxiliares'!$B$236,"FOLHA DE PESSOAL",IF(X969='Tabelas auxiliares'!$A$237,"CUSTEIO",IF(X969='Tabelas auxiliares'!$A$236,"INVESTIMENTO","ERRO - VERIFICAR"))))</f>
        <v/>
      </c>
      <c r="Z969" s="64" t="str">
        <f t="shared" si="31"/>
        <v/>
      </c>
      <c r="AA969" s="44"/>
      <c r="AB969" s="44"/>
      <c r="AC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30"/>
        <v/>
      </c>
      <c r="Y970" s="51" t="str">
        <f>IF(T970="","",IF(T970&lt;&gt;'Tabelas auxiliares'!$B$236,"FOLHA DE PESSOAL",IF(X970='Tabelas auxiliares'!$A$237,"CUSTEIO",IF(X970='Tabelas auxiliares'!$A$236,"INVESTIMENTO","ERRO - VERIFICAR"))))</f>
        <v/>
      </c>
      <c r="Z970" s="64" t="str">
        <f t="shared" si="31"/>
        <v/>
      </c>
      <c r="AA970" s="44"/>
      <c r="AB970" s="44"/>
      <c r="AC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30"/>
        <v/>
      </c>
      <c r="Y971" s="51" t="str">
        <f>IF(T971="","",IF(T971&lt;&gt;'Tabelas auxiliares'!$B$236,"FOLHA DE PESSOAL",IF(X971='Tabelas auxiliares'!$A$237,"CUSTEIO",IF(X971='Tabelas auxiliares'!$A$236,"INVESTIMENTO","ERRO - VERIFICAR"))))</f>
        <v/>
      </c>
      <c r="Z971" s="64" t="str">
        <f t="shared" si="31"/>
        <v/>
      </c>
      <c r="AA971" s="44"/>
      <c r="AB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30"/>
        <v/>
      </c>
      <c r="Y972" s="51" t="str">
        <f>IF(T972="","",IF(T972&lt;&gt;'Tabelas auxiliares'!$B$236,"FOLHA DE PESSOAL",IF(X972='Tabelas auxiliares'!$A$237,"CUSTEIO",IF(X972='Tabelas auxiliares'!$A$236,"INVESTIMENTO","ERRO - VERIFICAR"))))</f>
        <v/>
      </c>
      <c r="Z972" s="64" t="str">
        <f t="shared" si="31"/>
        <v/>
      </c>
      <c r="AA972" s="44"/>
      <c r="AB972" s="44"/>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30"/>
        <v/>
      </c>
      <c r="Y973" s="51" t="str">
        <f>IF(T973="","",IF(T973&lt;&gt;'Tabelas auxiliares'!$B$236,"FOLHA DE PESSOAL",IF(X973='Tabelas auxiliares'!$A$237,"CUSTEIO",IF(X973='Tabelas auxiliares'!$A$236,"INVESTIMENTO","ERRO - VERIFICAR"))))</f>
        <v/>
      </c>
      <c r="Z973" s="64" t="str">
        <f t="shared" si="31"/>
        <v/>
      </c>
      <c r="AA973" s="44"/>
      <c r="AB973" s="44"/>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30"/>
        <v/>
      </c>
      <c r="Y974" s="51" t="str">
        <f>IF(T974="","",IF(T974&lt;&gt;'Tabelas auxiliares'!$B$236,"FOLHA DE PESSOAL",IF(X974='Tabelas auxiliares'!$A$237,"CUSTEIO",IF(X974='Tabelas auxiliares'!$A$236,"INVESTIMENTO","ERRO - VERIFICAR"))))</f>
        <v/>
      </c>
      <c r="Z974" s="64" t="str">
        <f t="shared" si="31"/>
        <v/>
      </c>
      <c r="AA974" s="44"/>
      <c r="AB974" s="44"/>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30"/>
        <v/>
      </c>
      <c r="Y975" s="51" t="str">
        <f>IF(T975="","",IF(T975&lt;&gt;'Tabelas auxiliares'!$B$236,"FOLHA DE PESSOAL",IF(X975='Tabelas auxiliares'!$A$237,"CUSTEIO",IF(X975='Tabelas auxiliares'!$A$236,"INVESTIMENTO","ERRO - VERIFICAR"))))</f>
        <v/>
      </c>
      <c r="Z975" s="64" t="str">
        <f t="shared" si="31"/>
        <v/>
      </c>
      <c r="AA975" s="44"/>
      <c r="AB975" s="44"/>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30"/>
        <v/>
      </c>
      <c r="Y976" s="51" t="str">
        <f>IF(T976="","",IF(T976&lt;&gt;'Tabelas auxiliares'!$B$236,"FOLHA DE PESSOAL",IF(X976='Tabelas auxiliares'!$A$237,"CUSTEIO",IF(X976='Tabelas auxiliares'!$A$236,"INVESTIMENTO","ERRO - VERIFICAR"))))</f>
        <v/>
      </c>
      <c r="Z976" s="64" t="str">
        <f t="shared" si="31"/>
        <v/>
      </c>
      <c r="AA976" s="44"/>
      <c r="AB976" s="44"/>
      <c r="AC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30"/>
        <v/>
      </c>
      <c r="Y977" s="51" t="str">
        <f>IF(T977="","",IF(T977&lt;&gt;'Tabelas auxiliares'!$B$236,"FOLHA DE PESSOAL",IF(X977='Tabelas auxiliares'!$A$237,"CUSTEIO",IF(X977='Tabelas auxiliares'!$A$236,"INVESTIMENTO","ERRO - VERIFICAR"))))</f>
        <v/>
      </c>
      <c r="Z977" s="64" t="str">
        <f t="shared" si="31"/>
        <v/>
      </c>
      <c r="AA977" s="44"/>
      <c r="AB977" s="44"/>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30"/>
        <v/>
      </c>
      <c r="Y978" s="51" t="str">
        <f>IF(T978="","",IF(T978&lt;&gt;'Tabelas auxiliares'!$B$236,"FOLHA DE PESSOAL",IF(X978='Tabelas auxiliares'!$A$237,"CUSTEIO",IF(X978='Tabelas auxiliares'!$A$236,"INVESTIMENTO","ERRO - VERIFICAR"))))</f>
        <v/>
      </c>
      <c r="Z978" s="64" t="str">
        <f t="shared" si="31"/>
        <v/>
      </c>
      <c r="AA978" s="44"/>
      <c r="AB978" s="44"/>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30"/>
        <v/>
      </c>
      <c r="Y979" s="51" t="str">
        <f>IF(T979="","",IF(T979&lt;&gt;'Tabelas auxiliares'!$B$236,"FOLHA DE PESSOAL",IF(X979='Tabelas auxiliares'!$A$237,"CUSTEIO",IF(X979='Tabelas auxiliares'!$A$236,"INVESTIMENTO","ERRO - VERIFICAR"))))</f>
        <v/>
      </c>
      <c r="Z979" s="64" t="str">
        <f t="shared" si="31"/>
        <v/>
      </c>
      <c r="AA979" s="44"/>
      <c r="AB979" s="44"/>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30"/>
        <v/>
      </c>
      <c r="Y980" s="51" t="str">
        <f>IF(T980="","",IF(T980&lt;&gt;'Tabelas auxiliares'!$B$236,"FOLHA DE PESSOAL",IF(X980='Tabelas auxiliares'!$A$237,"CUSTEIO",IF(X980='Tabelas auxiliares'!$A$236,"INVESTIMENTO","ERRO - VERIFICAR"))))</f>
        <v/>
      </c>
      <c r="Z980" s="64" t="str">
        <f t="shared" si="31"/>
        <v/>
      </c>
      <c r="AA980" s="44"/>
      <c r="AB980" s="44"/>
      <c r="AC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30"/>
        <v/>
      </c>
      <c r="Y981" s="51" t="str">
        <f>IF(T981="","",IF(T981&lt;&gt;'Tabelas auxiliares'!$B$236,"FOLHA DE PESSOAL",IF(X981='Tabelas auxiliares'!$A$237,"CUSTEIO",IF(X981='Tabelas auxiliares'!$A$236,"INVESTIMENTO","ERRO - VERIFICAR"))))</f>
        <v/>
      </c>
      <c r="Z981" s="64" t="str">
        <f t="shared" si="31"/>
        <v/>
      </c>
      <c r="AA981" s="44"/>
      <c r="AB981" s="44"/>
      <c r="AC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30"/>
        <v/>
      </c>
      <c r="Y982" s="51" t="str">
        <f>IF(T982="","",IF(T982&lt;&gt;'Tabelas auxiliares'!$B$236,"FOLHA DE PESSOAL",IF(X982='Tabelas auxiliares'!$A$237,"CUSTEIO",IF(X982='Tabelas auxiliares'!$A$236,"INVESTIMENTO","ERRO - VERIFICAR"))))</f>
        <v/>
      </c>
      <c r="Z982" s="64" t="str">
        <f t="shared" si="31"/>
        <v/>
      </c>
      <c r="AA982" s="44"/>
      <c r="AB982" s="44"/>
      <c r="AC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30"/>
        <v/>
      </c>
      <c r="Y983" s="51" t="str">
        <f>IF(T983="","",IF(T983&lt;&gt;'Tabelas auxiliares'!$B$236,"FOLHA DE PESSOAL",IF(X983='Tabelas auxiliares'!$A$237,"CUSTEIO",IF(X983='Tabelas auxiliares'!$A$236,"INVESTIMENTO","ERRO - VERIFICAR"))))</f>
        <v/>
      </c>
      <c r="Z983" s="64" t="str">
        <f t="shared" si="31"/>
        <v/>
      </c>
      <c r="AA983" s="44"/>
      <c r="AB983" s="44"/>
      <c r="AC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30"/>
        <v/>
      </c>
      <c r="Y984" s="51" t="str">
        <f>IF(T984="","",IF(T984&lt;&gt;'Tabelas auxiliares'!$B$236,"FOLHA DE PESSOAL",IF(X984='Tabelas auxiliares'!$A$237,"CUSTEIO",IF(X984='Tabelas auxiliares'!$A$236,"INVESTIMENTO","ERRO - VERIFICAR"))))</f>
        <v/>
      </c>
      <c r="Z984" s="64" t="str">
        <f t="shared" si="31"/>
        <v/>
      </c>
      <c r="AA984" s="44"/>
      <c r="AB984" s="44"/>
      <c r="AC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30"/>
        <v/>
      </c>
      <c r="Y985" s="51" t="str">
        <f>IF(T985="","",IF(T985&lt;&gt;'Tabelas auxiliares'!$B$236,"FOLHA DE PESSOAL",IF(X985='Tabelas auxiliares'!$A$237,"CUSTEIO",IF(X985='Tabelas auxiliares'!$A$236,"INVESTIMENTO","ERRO - VERIFICAR"))))</f>
        <v/>
      </c>
      <c r="Z985" s="64" t="str">
        <f t="shared" si="31"/>
        <v/>
      </c>
      <c r="AA985" s="44"/>
      <c r="AB985" s="44"/>
      <c r="AC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30"/>
        <v/>
      </c>
      <c r="Y986" s="51" t="str">
        <f>IF(T986="","",IF(T986&lt;&gt;'Tabelas auxiliares'!$B$236,"FOLHA DE PESSOAL",IF(X986='Tabelas auxiliares'!$A$237,"CUSTEIO",IF(X986='Tabelas auxiliares'!$A$236,"INVESTIMENTO","ERRO - VERIFICAR"))))</f>
        <v/>
      </c>
      <c r="Z986" s="64" t="str">
        <f t="shared" si="31"/>
        <v/>
      </c>
      <c r="AA986" s="44"/>
      <c r="AB986" s="44"/>
      <c r="AC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30"/>
        <v/>
      </c>
      <c r="Y987" s="51" t="str">
        <f>IF(T987="","",IF(T987&lt;&gt;'Tabelas auxiliares'!$B$236,"FOLHA DE PESSOAL",IF(X987='Tabelas auxiliares'!$A$237,"CUSTEIO",IF(X987='Tabelas auxiliares'!$A$236,"INVESTIMENTO","ERRO - VERIFICAR"))))</f>
        <v/>
      </c>
      <c r="Z987" s="64" t="str">
        <f t="shared" si="31"/>
        <v/>
      </c>
      <c r="AA987" s="44"/>
      <c r="AB987" s="44"/>
      <c r="AC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30"/>
        <v/>
      </c>
      <c r="Y988" s="51" t="str">
        <f>IF(T988="","",IF(T988&lt;&gt;'Tabelas auxiliares'!$B$236,"FOLHA DE PESSOAL",IF(X988='Tabelas auxiliares'!$A$237,"CUSTEIO",IF(X988='Tabelas auxiliares'!$A$236,"INVESTIMENTO","ERRO - VERIFICAR"))))</f>
        <v/>
      </c>
      <c r="Z988" s="64" t="str">
        <f t="shared" si="31"/>
        <v/>
      </c>
      <c r="AA988" s="44"/>
      <c r="AB988" s="44"/>
      <c r="AC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30"/>
        <v/>
      </c>
      <c r="Y989" s="51" t="str">
        <f>IF(T989="","",IF(T989&lt;&gt;'Tabelas auxiliares'!$B$236,"FOLHA DE PESSOAL",IF(X989='Tabelas auxiliares'!$A$237,"CUSTEIO",IF(X989='Tabelas auxiliares'!$A$236,"INVESTIMENTO","ERRO - VERIFICAR"))))</f>
        <v/>
      </c>
      <c r="Z989" s="64" t="str">
        <f t="shared" si="31"/>
        <v/>
      </c>
      <c r="AA989" s="44"/>
      <c r="AB989" s="44"/>
      <c r="AC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30"/>
        <v/>
      </c>
      <c r="Y990" s="51" t="str">
        <f>IF(T990="","",IF(T990&lt;&gt;'Tabelas auxiliares'!$B$236,"FOLHA DE PESSOAL",IF(X990='Tabelas auxiliares'!$A$237,"CUSTEIO",IF(X990='Tabelas auxiliares'!$A$236,"INVESTIMENTO","ERRO - VERIFICAR"))))</f>
        <v/>
      </c>
      <c r="Z990" s="64" t="str">
        <f t="shared" si="31"/>
        <v/>
      </c>
      <c r="AA990" s="44"/>
      <c r="AB990" s="44"/>
      <c r="AC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30"/>
        <v/>
      </c>
      <c r="Y991" s="51" t="str">
        <f>IF(T991="","",IF(T991&lt;&gt;'Tabelas auxiliares'!$B$236,"FOLHA DE PESSOAL",IF(X991='Tabelas auxiliares'!$A$237,"CUSTEIO",IF(X991='Tabelas auxiliares'!$A$236,"INVESTIMENTO","ERRO - VERIFICAR"))))</f>
        <v/>
      </c>
      <c r="Z991" s="64" t="str">
        <f t="shared" si="31"/>
        <v/>
      </c>
      <c r="AA991" s="44"/>
      <c r="AB991" s="44"/>
      <c r="AC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30"/>
        <v/>
      </c>
      <c r="Y992" s="51" t="str">
        <f>IF(T992="","",IF(T992&lt;&gt;'Tabelas auxiliares'!$B$236,"FOLHA DE PESSOAL",IF(X992='Tabelas auxiliares'!$A$237,"CUSTEIO",IF(X992='Tabelas auxiliares'!$A$236,"INVESTIMENTO","ERRO - VERIFICAR"))))</f>
        <v/>
      </c>
      <c r="Z992" s="64" t="str">
        <f t="shared" si="31"/>
        <v/>
      </c>
      <c r="AA992" s="44"/>
      <c r="AB992" s="44"/>
      <c r="AC992" s="44"/>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30"/>
        <v/>
      </c>
      <c r="Y993" s="51" t="str">
        <f>IF(T993="","",IF(T993&lt;&gt;'Tabelas auxiliares'!$B$236,"FOLHA DE PESSOAL",IF(X993='Tabelas auxiliares'!$A$237,"CUSTEIO",IF(X993='Tabelas auxiliares'!$A$236,"INVESTIMENTO","ERRO - VERIFICAR"))))</f>
        <v/>
      </c>
      <c r="Z993" s="64" t="str">
        <f t="shared" si="31"/>
        <v/>
      </c>
      <c r="AA993" s="44"/>
      <c r="AB993" s="44"/>
      <c r="AC993" s="44"/>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30"/>
        <v/>
      </c>
      <c r="Y994" s="51" t="str">
        <f>IF(T994="","",IF(T994&lt;&gt;'Tabelas auxiliares'!$B$236,"FOLHA DE PESSOAL",IF(X994='Tabelas auxiliares'!$A$237,"CUSTEIO",IF(X994='Tabelas auxiliares'!$A$236,"INVESTIMENTO","ERRO - VERIFICAR"))))</f>
        <v/>
      </c>
      <c r="Z994" s="64" t="str">
        <f t="shared" si="31"/>
        <v/>
      </c>
      <c r="AA994" s="44"/>
      <c r="AB994" s="44"/>
      <c r="AC994" s="44"/>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30"/>
        <v/>
      </c>
      <c r="Y995" s="51" t="str">
        <f>IF(T995="","",IF(T995&lt;&gt;'Tabelas auxiliares'!$B$236,"FOLHA DE PESSOAL",IF(X995='Tabelas auxiliares'!$A$237,"CUSTEIO",IF(X995='Tabelas auxiliares'!$A$236,"INVESTIMENTO","ERRO - VERIFICAR"))))</f>
        <v/>
      </c>
      <c r="Z995" s="64" t="str">
        <f t="shared" si="31"/>
        <v/>
      </c>
      <c r="AA995" s="44"/>
      <c r="AB995" s="44"/>
      <c r="AC995" s="44"/>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30"/>
        <v/>
      </c>
      <c r="Y996" s="51" t="str">
        <f>IF(T996="","",IF(T996&lt;&gt;'Tabelas auxiliares'!$B$236,"FOLHA DE PESSOAL",IF(X996='Tabelas auxiliares'!$A$237,"CUSTEIO",IF(X996='Tabelas auxiliares'!$A$236,"INVESTIMENTO","ERRO - VERIFICAR"))))</f>
        <v/>
      </c>
      <c r="Z996" s="64" t="str">
        <f t="shared" si="31"/>
        <v/>
      </c>
      <c r="AA996" s="44"/>
      <c r="AB996" s="44"/>
      <c r="AC996" s="44"/>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30"/>
        <v/>
      </c>
      <c r="Y997" s="51" t="str">
        <f>IF(T997="","",IF(T997&lt;&gt;'Tabelas auxiliares'!$B$236,"FOLHA DE PESSOAL",IF(X997='Tabelas auxiliares'!$A$237,"CUSTEIO",IF(X997='Tabelas auxiliares'!$A$236,"INVESTIMENTO","ERRO - VERIFICAR"))))</f>
        <v/>
      </c>
      <c r="Z997" s="64" t="str">
        <f t="shared" si="31"/>
        <v/>
      </c>
      <c r="AA997" s="44"/>
      <c r="AB997" s="44"/>
      <c r="AC997" s="44"/>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30"/>
        <v/>
      </c>
      <c r="Y998" s="51" t="str">
        <f>IF(T998="","",IF(T998&lt;&gt;'Tabelas auxiliares'!$B$236,"FOLHA DE PESSOAL",IF(X998='Tabelas auxiliares'!$A$237,"CUSTEIO",IF(X998='Tabelas auxiliares'!$A$236,"INVESTIMENTO","ERRO - VERIFICAR"))))</f>
        <v/>
      </c>
      <c r="Z998" s="64" t="str">
        <f t="shared" si="31"/>
        <v/>
      </c>
      <c r="AA998" s="44"/>
      <c r="AB998" s="44"/>
      <c r="AC998" s="44"/>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30"/>
        <v/>
      </c>
      <c r="Y999" s="51" t="str">
        <f>IF(T999="","",IF(T999&lt;&gt;'Tabelas auxiliares'!$B$236,"FOLHA DE PESSOAL",IF(X999='Tabelas auxiliares'!$A$237,"CUSTEIO",IF(X999='Tabelas auxiliares'!$A$236,"INVESTIMENTO","ERRO - VERIFICAR"))))</f>
        <v/>
      </c>
      <c r="Z999" s="64" t="str">
        <f t="shared" si="31"/>
        <v/>
      </c>
      <c r="AA999" s="44"/>
      <c r="AB999" s="44"/>
      <c r="AC999" s="44"/>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30"/>
        <v/>
      </c>
      <c r="Y1000" s="51" t="str">
        <f>IF(T1000="","",IF(T1000&lt;&gt;'Tabelas auxiliares'!$B$236,"FOLHA DE PESSOAL",IF(X1000='Tabelas auxiliares'!$A$237,"CUSTEIO",IF(X1000='Tabelas auxiliares'!$A$236,"INVESTIMENTO","ERRO - VERIFICAR"))))</f>
        <v/>
      </c>
      <c r="Z1000" s="64" t="str">
        <f t="shared" si="31"/>
        <v/>
      </c>
      <c r="AA1000" s="44"/>
      <c r="AB1000" s="44"/>
      <c r="AC1000" s="44"/>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79497520.350000054</v>
      </c>
      <c r="AA1001" s="56">
        <f>SUBTOTAL(9,AA4:AA1000)</f>
        <v>10885928.76</v>
      </c>
      <c r="AB1001" s="56">
        <f t="shared" ref="AB1001:AC1001" si="32">SUBTOTAL(9,AB4:AB1000)</f>
        <v>14721134.059999999</v>
      </c>
      <c r="AC1001" s="56">
        <f t="shared" si="32"/>
        <v>53890457.530000009</v>
      </c>
    </row>
  </sheetData>
  <sheetProtection password="BD64" sheet="1" objects="1" scenarios="1" autoFilter="0"/>
  <autoFilter ref="A3:AC1000"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B1" workbookViewId="0">
      <selection activeCell="G4" sqref="G4"/>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1" t="s">
        <v>7</v>
      </c>
      <c r="C1" s="121" t="s">
        <v>7</v>
      </c>
      <c r="D1" s="2" t="s">
        <v>109</v>
      </c>
      <c r="E1" s="97" t="s">
        <v>110</v>
      </c>
      <c r="F1" s="97" t="s">
        <v>111</v>
      </c>
      <c r="G1" s="97" t="s">
        <v>2082</v>
      </c>
      <c r="H1" s="97" t="s">
        <v>2083</v>
      </c>
      <c r="I1" s="69" t="s">
        <v>112</v>
      </c>
      <c r="J1" s="97" t="s">
        <v>114</v>
      </c>
      <c r="K1" s="97" t="s">
        <v>115</v>
      </c>
      <c r="L1" s="69" t="s">
        <v>113</v>
      </c>
    </row>
    <row r="2" spans="1:12" ht="30" x14ac:dyDescent="0.25">
      <c r="A2" t="s">
        <v>2350</v>
      </c>
      <c r="B2" s="39" t="s">
        <v>15</v>
      </c>
      <c r="C2" s="39" t="s">
        <v>16</v>
      </c>
      <c r="D2" s="68">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7">
        <f>D2-G2+H2</f>
        <v>1400000</v>
      </c>
      <c r="J2" s="43">
        <f>SUMIFS('1. Pré-Empenhos'!$S$4:$S$320,'1. Pré-Empenhos'!$D$4:$D$320,'Saldos CUSTEIO AEO LOA 23'!B2,'1. Pré-Empenhos'!$R$4:$R$320,'Tabelas auxiliares'!$B$221)</f>
        <v>52740</v>
      </c>
      <c r="K2" s="13">
        <f>SUMIFS('2. Empenhos LOA UFABC 2023'!$Z$4:$Z$1000,'2. Empenhos LOA UFABC 2023'!$D$4:$D$1000,'Saldos CUSTEIO AEO LOA 23'!B2,'2. Empenhos LOA UFABC 2023'!$Y$4:$Y$1000,'Tabelas auxiliares'!$B$221)</f>
        <v>647200</v>
      </c>
      <c r="L2" s="24">
        <f t="shared" ref="L2:L60" si="0">I2-J2-K2</f>
        <v>700060</v>
      </c>
    </row>
    <row r="3" spans="1:12" x14ac:dyDescent="0.25">
      <c r="A3" t="s">
        <v>2351</v>
      </c>
      <c r="B3" s="39" t="s">
        <v>21</v>
      </c>
      <c r="C3" s="39" t="s">
        <v>22</v>
      </c>
      <c r="D3" s="68">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7">
        <f t="shared" ref="I3:I59" si="1">D3-G3+H3</f>
        <v>110000</v>
      </c>
      <c r="J3" s="43">
        <f>SUMIFS('1. Pré-Empenhos'!$S$4:$S$320,'1. Pré-Empenhos'!$D$4:$D$320,'Saldos CUSTEIO AEO LOA 23'!B3,'1. Pré-Empenhos'!$R$4:$R$320,'Tabelas auxiliares'!$B$221)</f>
        <v>0</v>
      </c>
      <c r="K3" s="13">
        <f>SUMIFS('2. Empenhos LOA UFABC 2023'!$Z$4:$Z$1000,'2. Empenhos LOA UFABC 2023'!$D$4:$D$1000,'Saldos CUSTEIO AEO LOA 23'!B3,'2. Empenhos LOA UFABC 2023'!$Y$4:$Y$1000,'Tabelas auxiliares'!$B$221)</f>
        <v>106200</v>
      </c>
      <c r="L3" s="24">
        <f t="shared" si="0"/>
        <v>3800</v>
      </c>
    </row>
    <row r="4" spans="1:12" x14ac:dyDescent="0.25">
      <c r="A4" t="s">
        <v>2352</v>
      </c>
      <c r="B4" s="39" t="s">
        <v>513</v>
      </c>
      <c r="C4" s="39" t="s">
        <v>529</v>
      </c>
      <c r="D4" s="68">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1488.8</v>
      </c>
      <c r="I4" s="67">
        <f t="shared" si="1"/>
        <v>1488.8</v>
      </c>
      <c r="J4" s="43">
        <f>SUMIFS('1. Pré-Empenhos'!$S$4:$S$320,'1. Pré-Empenhos'!$D$4:$D$320,'Saldos CUSTEIO AEO LOA 23'!B4,'1. Pré-Empenhos'!$R$4:$R$320,'Tabelas auxiliares'!$B$221)</f>
        <v>0</v>
      </c>
      <c r="K4" s="13">
        <f>SUMIFS('2. Empenhos LOA UFABC 2023'!$Z$4:$Z$1000,'2. Empenhos LOA UFABC 2023'!$D$4:$D$1000,'Saldos CUSTEIO AEO LOA 23'!B4,'2. Empenhos LOA UFABC 2023'!$Y$4:$Y$1000,'Tabelas auxiliares'!$B$221)</f>
        <v>0</v>
      </c>
      <c r="L4" s="24">
        <f t="shared" si="0"/>
        <v>1488.8</v>
      </c>
    </row>
    <row r="5" spans="1:12" x14ac:dyDescent="0.25">
      <c r="A5" t="s">
        <v>2353</v>
      </c>
      <c r="B5" s="39" t="s">
        <v>17</v>
      </c>
      <c r="C5" s="39" t="s">
        <v>18</v>
      </c>
      <c r="D5" s="68">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7">
        <f t="shared" si="1"/>
        <v>100000</v>
      </c>
      <c r="J5" s="43">
        <f>SUMIFS('1. Pré-Empenhos'!$S$4:$S$320,'1. Pré-Empenhos'!$D$4:$D$320,'Saldos CUSTEIO AEO LOA 23'!B5,'1. Pré-Empenhos'!$R$4:$R$320,'Tabelas auxiliares'!$B$221)</f>
        <v>0</v>
      </c>
      <c r="K5" s="13">
        <f>SUMIFS('2. Empenhos LOA UFABC 2023'!$Z$4:$Z$1000,'2. Empenhos LOA UFABC 2023'!$D$4:$D$1000,'Saldos CUSTEIO AEO LOA 23'!B5,'2. Empenhos LOA UFABC 2023'!$Y$4:$Y$1000,'Tabelas auxiliares'!$B$221)</f>
        <v>41000</v>
      </c>
      <c r="L5" s="24">
        <f t="shared" si="0"/>
        <v>59000</v>
      </c>
    </row>
    <row r="6" spans="1:12" x14ac:dyDescent="0.25">
      <c r="A6" t="s">
        <v>2354</v>
      </c>
      <c r="B6" s="39" t="s">
        <v>19</v>
      </c>
      <c r="C6" s="39" t="s">
        <v>20</v>
      </c>
      <c r="D6" s="68">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7">
        <f t="shared" si="1"/>
        <v>3500</v>
      </c>
      <c r="J6" s="43">
        <f>SUMIFS('1. Pré-Empenhos'!$S$4:$S$320,'1. Pré-Empenhos'!$D$4:$D$320,'Saldos CUSTEIO AEO LOA 23'!B6,'1. Pré-Empenhos'!$R$4:$R$320,'Tabelas auxiliares'!$B$221)</f>
        <v>0</v>
      </c>
      <c r="K6" s="13">
        <f>SUMIFS('2. Empenhos LOA UFABC 2023'!$Z$4:$Z$1000,'2. Empenhos LOA UFABC 2023'!$D$4:$D$1000,'Saldos CUSTEIO AEO LOA 23'!B6,'2. Empenhos LOA UFABC 2023'!$Y$4:$Y$1000,'Tabelas auxiliares'!$B$221)</f>
        <v>7200</v>
      </c>
      <c r="L6" s="24">
        <f t="shared" si="0"/>
        <v>-3700</v>
      </c>
    </row>
    <row r="7" spans="1:12" x14ac:dyDescent="0.25">
      <c r="A7" t="s">
        <v>2355</v>
      </c>
      <c r="B7" s="39" t="s">
        <v>23</v>
      </c>
      <c r="C7" s="39" t="s">
        <v>24</v>
      </c>
      <c r="D7" s="68">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7">
        <f t="shared" si="1"/>
        <v>2340</v>
      </c>
      <c r="J7" s="43">
        <f>SUMIFS('1. Pré-Empenhos'!$S$4:$S$320,'1. Pré-Empenhos'!$D$4:$D$320,'Saldos CUSTEIO AEO LOA 23'!B7,'1. Pré-Empenhos'!$R$4:$R$320,'Tabelas auxiliares'!$B$221)</f>
        <v>0</v>
      </c>
      <c r="K7" s="13">
        <f>SUMIFS('2. Empenhos LOA UFABC 2023'!$Z$4:$Z$1000,'2. Empenhos LOA UFABC 2023'!$D$4:$D$1000,'Saldos CUSTEIO AEO LOA 23'!B7,'2. Empenhos LOA UFABC 2023'!$Y$4:$Y$1000,'Tabelas auxiliares'!$B$221)</f>
        <v>0</v>
      </c>
      <c r="L7" s="24">
        <f t="shared" si="0"/>
        <v>2340</v>
      </c>
    </row>
    <row r="8" spans="1:12" x14ac:dyDescent="0.25">
      <c r="A8" t="s">
        <v>2356</v>
      </c>
      <c r="B8" s="39" t="s">
        <v>94</v>
      </c>
      <c r="C8" s="39" t="s">
        <v>95</v>
      </c>
      <c r="D8" s="68">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7">
        <f t="shared" si="1"/>
        <v>340000</v>
      </c>
      <c r="J8" s="43">
        <f>SUMIFS('1. Pré-Empenhos'!$S$4:$S$320,'1. Pré-Empenhos'!$D$4:$D$320,'Saldos CUSTEIO AEO LOA 23'!B8,'1. Pré-Empenhos'!$R$4:$R$320,'Tabelas auxiliares'!$B$221)</f>
        <v>0</v>
      </c>
      <c r="K8" s="13">
        <f>SUMIFS('2. Empenhos LOA UFABC 2023'!$Z$4:$Z$1000,'2. Empenhos LOA UFABC 2023'!$D$4:$D$1000,'Saldos CUSTEIO AEO LOA 23'!B8,'2. Empenhos LOA UFABC 2023'!$Y$4:$Y$1000,'Tabelas auxiliares'!$B$221)</f>
        <v>0</v>
      </c>
      <c r="L8" s="24">
        <f t="shared" si="0"/>
        <v>340000</v>
      </c>
    </row>
    <row r="9" spans="1:12" x14ac:dyDescent="0.25">
      <c r="A9" t="s">
        <v>2772</v>
      </c>
      <c r="B9" s="12" t="s">
        <v>2732</v>
      </c>
      <c r="C9" s="12" t="s">
        <v>2771</v>
      </c>
      <c r="D9" s="68">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1488.8</v>
      </c>
      <c r="I9" s="67">
        <f t="shared" ref="I9" si="2">D9-G9+H9</f>
        <v>1488.8</v>
      </c>
      <c r="J9" s="43">
        <f>SUMIFS('1. Pré-Empenhos'!$S$4:$S$320,'1. Pré-Empenhos'!$D$4:$D$320,'Saldos CUSTEIO AEO LOA 23'!B9,'1. Pré-Empenhos'!$R$4:$R$320,'Tabelas auxiliares'!$B$221)</f>
        <v>0</v>
      </c>
      <c r="K9" s="13">
        <f>SUMIFS('2. Empenhos LOA UFABC 2023'!$Z$4:$Z$1000,'2. Empenhos LOA UFABC 2023'!$D$4:$D$1000,'Saldos CUSTEIO AEO LOA 23'!B9,'2. Empenhos LOA UFABC 2023'!$Y$4:$Y$1000,'Tabelas auxiliares'!$B$221)</f>
        <v>0</v>
      </c>
      <c r="L9" s="24">
        <f t="shared" ref="L9" si="3">I9-J9-K9</f>
        <v>1488.8</v>
      </c>
    </row>
    <row r="10" spans="1:12" x14ac:dyDescent="0.25">
      <c r="A10" t="s">
        <v>2357</v>
      </c>
      <c r="B10" s="39" t="s">
        <v>25</v>
      </c>
      <c r="C10" s="39" t="s">
        <v>26</v>
      </c>
      <c r="D10" s="68">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7">
        <f t="shared" si="1"/>
        <v>8000</v>
      </c>
      <c r="J10" s="43">
        <f>SUMIFS('1. Pré-Empenhos'!$S$4:$S$320,'1. Pré-Empenhos'!$D$4:$D$320,'Saldos CUSTEIO AEO LOA 23'!B10,'1. Pré-Empenhos'!$R$4:$R$320,'Tabelas auxiliares'!$B$221)</f>
        <v>0</v>
      </c>
      <c r="K10" s="13">
        <f>SUMIFS('2. Empenhos LOA UFABC 2023'!$Z$4:$Z$1000,'2. Empenhos LOA UFABC 2023'!$D$4:$D$1000,'Saldos CUSTEIO AEO LOA 23'!B10,'2. Empenhos LOA UFABC 2023'!$Y$4:$Y$1000,'Tabelas auxiliares'!$B$221)</f>
        <v>0</v>
      </c>
      <c r="L10" s="24">
        <f t="shared" si="0"/>
        <v>8000</v>
      </c>
    </row>
    <row r="11" spans="1:12" ht="30" x14ac:dyDescent="0.25">
      <c r="A11" t="s">
        <v>2358</v>
      </c>
      <c r="B11" s="39" t="s">
        <v>27</v>
      </c>
      <c r="C11" s="39" t="s">
        <v>28</v>
      </c>
      <c r="D11" s="68">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7">
        <f t="shared" si="1"/>
        <v>55000</v>
      </c>
      <c r="J11" s="43">
        <f>SUMIFS('1. Pré-Empenhos'!$S$4:$S$320,'1. Pré-Empenhos'!$D$4:$D$320,'Saldos CUSTEIO AEO LOA 23'!B11,'1. Pré-Empenhos'!$R$4:$R$320,'Tabelas auxiliares'!$B$221)</f>
        <v>4993.93</v>
      </c>
      <c r="K11" s="13">
        <f>SUMIFS('2. Empenhos LOA UFABC 2023'!$Z$4:$Z$1000,'2. Empenhos LOA UFABC 2023'!$D$4:$D$1000,'Saldos CUSTEIO AEO LOA 23'!B11,'2. Empenhos LOA UFABC 2023'!$Y$4:$Y$1000,'Tabelas auxiliares'!$B$221)</f>
        <v>6000</v>
      </c>
      <c r="L11" s="24">
        <f t="shared" si="0"/>
        <v>44006.07</v>
      </c>
    </row>
    <row r="12" spans="1:12" x14ac:dyDescent="0.25">
      <c r="A12" t="s">
        <v>2359</v>
      </c>
      <c r="B12" s="39" t="s">
        <v>31</v>
      </c>
      <c r="C12" s="39" t="s">
        <v>32</v>
      </c>
      <c r="D12" s="68">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7">
        <f t="shared" si="1"/>
        <v>40000</v>
      </c>
      <c r="J12" s="43">
        <f>SUMIFS('1. Pré-Empenhos'!$S$4:$S$320,'1. Pré-Empenhos'!$D$4:$D$320,'Saldos CUSTEIO AEO LOA 23'!B12,'1. Pré-Empenhos'!$R$4:$R$320,'Tabelas auxiliares'!$B$221)</f>
        <v>0</v>
      </c>
      <c r="K12" s="13">
        <f>SUMIFS('2. Empenhos LOA UFABC 2023'!$Z$4:$Z$1000,'2. Empenhos LOA UFABC 2023'!$D$4:$D$1000,'Saldos CUSTEIO AEO LOA 23'!B12,'2. Empenhos LOA UFABC 2023'!$Y$4:$Y$1000,'Tabelas auxiliares'!$B$221)</f>
        <v>0</v>
      </c>
      <c r="L12" s="24">
        <f t="shared" si="0"/>
        <v>40000</v>
      </c>
    </row>
    <row r="13" spans="1:12" x14ac:dyDescent="0.25">
      <c r="A13" t="s">
        <v>2360</v>
      </c>
      <c r="B13" s="39" t="s">
        <v>33</v>
      </c>
      <c r="C13" s="39" t="s">
        <v>34</v>
      </c>
      <c r="D13" s="68">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7">
        <f t="shared" si="1"/>
        <v>100000</v>
      </c>
      <c r="J13" s="43">
        <f>SUMIFS('1. Pré-Empenhos'!$S$4:$S$320,'1. Pré-Empenhos'!$D$4:$D$320,'Saldos CUSTEIO AEO LOA 23'!B13,'1. Pré-Empenhos'!$R$4:$R$320,'Tabelas auxiliares'!$B$221)</f>
        <v>0</v>
      </c>
      <c r="K13" s="13">
        <f>SUMIFS('2. Empenhos LOA UFABC 2023'!$Z$4:$Z$1000,'2. Empenhos LOA UFABC 2023'!$D$4:$D$1000,'Saldos CUSTEIO AEO LOA 23'!B13,'2. Empenhos LOA UFABC 2023'!$Y$4:$Y$1000,'Tabelas auxiliares'!$B$221)</f>
        <v>0</v>
      </c>
      <c r="L13" s="24">
        <f t="shared" si="0"/>
        <v>100000</v>
      </c>
    </row>
    <row r="14" spans="1:12" x14ac:dyDescent="0.25">
      <c r="A14" t="s">
        <v>2348</v>
      </c>
      <c r="B14" s="39" t="s">
        <v>35</v>
      </c>
      <c r="C14" s="39" t="s">
        <v>36</v>
      </c>
      <c r="D14" s="68">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7">
        <f t="shared" si="1"/>
        <v>22002000</v>
      </c>
      <c r="J14" s="43">
        <f>SUMIFS('1. Pré-Empenhos'!$S$4:$S$320,'1. Pré-Empenhos'!$D$4:$D$320,'Saldos CUSTEIO AEO LOA 23'!B14,'1. Pré-Empenhos'!$R$4:$R$320,'Tabelas auxiliares'!$B$221)</f>
        <v>228148.02</v>
      </c>
      <c r="K14" s="13">
        <f>SUMIFS('2. Empenhos LOA UFABC 2023'!$Z$4:$Z$1000,'2. Empenhos LOA UFABC 2023'!$D$4:$D$1000,'Saldos CUSTEIO AEO LOA 23'!B14,'2. Empenhos LOA UFABC 2023'!$Y$4:$Y$1000,'Tabelas auxiliares'!$B$221)</f>
        <v>6092758.1600000011</v>
      </c>
      <c r="L14" s="24">
        <f t="shared" si="0"/>
        <v>15681093.82</v>
      </c>
    </row>
    <row r="15" spans="1:12" x14ac:dyDescent="0.25">
      <c r="A15" t="s">
        <v>2361</v>
      </c>
      <c r="B15" s="39" t="s">
        <v>37</v>
      </c>
      <c r="C15" s="39" t="s">
        <v>38</v>
      </c>
      <c r="D15" s="68">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7">
        <f t="shared" si="1"/>
        <v>250000</v>
      </c>
      <c r="J15" s="43">
        <f>SUMIFS('1. Pré-Empenhos'!$S$4:$S$320,'1. Pré-Empenhos'!$D$4:$D$320,'Saldos CUSTEIO AEO LOA 23'!B15,'1. Pré-Empenhos'!$R$4:$R$320,'Tabelas auxiliares'!$B$221)</f>
        <v>0</v>
      </c>
      <c r="K15" s="13">
        <f>SUMIFS('2. Empenhos LOA UFABC 2023'!$Z$4:$Z$1000,'2. Empenhos LOA UFABC 2023'!$D$4:$D$1000,'Saldos CUSTEIO AEO LOA 23'!B15,'2. Empenhos LOA UFABC 2023'!$Y$4:$Y$1000,'Tabelas auxiliares'!$B$221)</f>
        <v>0</v>
      </c>
      <c r="L15" s="24">
        <f t="shared" si="0"/>
        <v>250000</v>
      </c>
    </row>
    <row r="16" spans="1:12" x14ac:dyDescent="0.25">
      <c r="A16" t="s">
        <v>2362</v>
      </c>
      <c r="B16" s="39" t="s">
        <v>202</v>
      </c>
      <c r="C16" s="39" t="s">
        <v>206</v>
      </c>
      <c r="D16" s="68">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7">
        <f t="shared" si="1"/>
        <v>0</v>
      </c>
      <c r="J16" s="43">
        <f>SUMIFS('1. Pré-Empenhos'!$S$4:$S$320,'1. Pré-Empenhos'!$D$4:$D$320,'Saldos CUSTEIO AEO LOA 23'!B16,'1. Pré-Empenhos'!$R$4:$R$320,'Tabelas auxiliares'!$B$221)</f>
        <v>0</v>
      </c>
      <c r="K16" s="13">
        <f>SUMIFS('2. Empenhos LOA UFABC 2023'!$Z$4:$Z$1000,'2. Empenhos LOA UFABC 2023'!$D$4:$D$1000,'Saldos CUSTEIO AEO LOA 23'!B16,'2. Empenhos LOA UFABC 2023'!$Y$4:$Y$1000,'Tabelas auxiliares'!$B$221)</f>
        <v>0</v>
      </c>
      <c r="L16" s="24">
        <f t="shared" si="0"/>
        <v>0</v>
      </c>
    </row>
    <row r="17" spans="1:12" x14ac:dyDescent="0.25">
      <c r="A17" t="s">
        <v>2363</v>
      </c>
      <c r="B17" s="39" t="s">
        <v>205</v>
      </c>
      <c r="C17" s="39" t="s">
        <v>207</v>
      </c>
      <c r="D17" s="68">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7">
        <f t="shared" si="1"/>
        <v>0</v>
      </c>
      <c r="J17" s="43">
        <f>SUMIFS('1. Pré-Empenhos'!$S$4:$S$320,'1. Pré-Empenhos'!$D$4:$D$320,'Saldos CUSTEIO AEO LOA 23'!B17,'1. Pré-Empenhos'!$R$4:$R$320,'Tabelas auxiliares'!$B$221)</f>
        <v>0</v>
      </c>
      <c r="K17" s="13">
        <f>SUMIFS('2. Empenhos LOA UFABC 2023'!$Z$4:$Z$1000,'2. Empenhos LOA UFABC 2023'!$D$4:$D$1000,'Saldos CUSTEIO AEO LOA 23'!B17,'2. Empenhos LOA UFABC 2023'!$Y$4:$Y$1000,'Tabelas auxiliares'!$B$221)</f>
        <v>0</v>
      </c>
      <c r="L17" s="24">
        <f t="shared" si="0"/>
        <v>0</v>
      </c>
    </row>
    <row r="18" spans="1:12" x14ac:dyDescent="0.25">
      <c r="A18" t="s">
        <v>2364</v>
      </c>
      <c r="B18" s="39" t="s">
        <v>39</v>
      </c>
      <c r="C18" s="39" t="s">
        <v>40</v>
      </c>
      <c r="D18" s="68">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7">
        <f t="shared" si="1"/>
        <v>300000</v>
      </c>
      <c r="J18" s="43">
        <f>SUMIFS('1. Pré-Empenhos'!$S$4:$S$320,'1. Pré-Empenhos'!$D$4:$D$320,'Saldos CUSTEIO AEO LOA 23'!B18,'1. Pré-Empenhos'!$R$4:$R$320,'Tabelas auxiliares'!$B$221)</f>
        <v>0</v>
      </c>
      <c r="K18" s="13">
        <f>SUMIFS('2. Empenhos LOA UFABC 2023'!$Z$4:$Z$1000,'2. Empenhos LOA UFABC 2023'!$D$4:$D$1000,'Saldos CUSTEIO AEO LOA 23'!B18,'2. Empenhos LOA UFABC 2023'!$Y$4:$Y$1000,'Tabelas auxiliares'!$B$221)</f>
        <v>138748</v>
      </c>
      <c r="L18" s="24">
        <f t="shared" si="0"/>
        <v>161252</v>
      </c>
    </row>
    <row r="19" spans="1:12" x14ac:dyDescent="0.25">
      <c r="A19" t="s">
        <v>2365</v>
      </c>
      <c r="B19" s="39" t="s">
        <v>29</v>
      </c>
      <c r="C19" s="39" t="s">
        <v>30</v>
      </c>
      <c r="D19" s="68">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7">
        <f t="shared" si="1"/>
        <v>50000</v>
      </c>
      <c r="J19" s="43">
        <f>SUMIFS('1. Pré-Empenhos'!$S$4:$S$320,'1. Pré-Empenhos'!$D$4:$D$320,'Saldos CUSTEIO AEO LOA 23'!B19,'1. Pré-Empenhos'!$R$4:$R$320,'Tabelas auxiliares'!$B$221)</f>
        <v>0</v>
      </c>
      <c r="K19" s="13">
        <f>SUMIFS('2. Empenhos LOA UFABC 2023'!$Z$4:$Z$1000,'2. Empenhos LOA UFABC 2023'!$D$4:$D$1000,'Saldos CUSTEIO AEO LOA 23'!B19,'2. Empenhos LOA UFABC 2023'!$Y$4:$Y$1000,'Tabelas auxiliares'!$B$221)</f>
        <v>0</v>
      </c>
      <c r="L19" s="24">
        <f t="shared" si="0"/>
        <v>50000</v>
      </c>
    </row>
    <row r="20" spans="1:12" ht="30" x14ac:dyDescent="0.25">
      <c r="A20" t="s">
        <v>2366</v>
      </c>
      <c r="B20" s="39" t="s">
        <v>41</v>
      </c>
      <c r="C20" s="39" t="s">
        <v>42</v>
      </c>
      <c r="D20" s="68">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7">
        <f t="shared" si="1"/>
        <v>150000</v>
      </c>
      <c r="J20" s="43">
        <f>SUMIFS('1. Pré-Empenhos'!$S$4:$S$320,'1. Pré-Empenhos'!$D$4:$D$320,'Saldos CUSTEIO AEO LOA 23'!B20,'1. Pré-Empenhos'!$R$4:$R$320,'Tabelas auxiliares'!$B$221)</f>
        <v>0</v>
      </c>
      <c r="K20" s="13">
        <f>SUMIFS('2. Empenhos LOA UFABC 2023'!$Z$4:$Z$1000,'2. Empenhos LOA UFABC 2023'!$D$4:$D$1000,'Saldos CUSTEIO AEO LOA 23'!B20,'2. Empenhos LOA UFABC 2023'!$Y$4:$Y$1000,'Tabelas auxiliares'!$B$221)</f>
        <v>50000</v>
      </c>
      <c r="L20" s="24">
        <f t="shared" si="0"/>
        <v>100000</v>
      </c>
    </row>
    <row r="21" spans="1:12" x14ac:dyDescent="0.25">
      <c r="A21" t="s">
        <v>2367</v>
      </c>
      <c r="B21" s="39" t="s">
        <v>43</v>
      </c>
      <c r="C21" s="39" t="s">
        <v>44</v>
      </c>
      <c r="D21" s="68">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7">
        <f t="shared" si="1"/>
        <v>84500</v>
      </c>
      <c r="J21" s="43">
        <f>SUMIFS('1. Pré-Empenhos'!$S$4:$S$320,'1. Pré-Empenhos'!$D$4:$D$320,'Saldos CUSTEIO AEO LOA 23'!B21,'1. Pré-Empenhos'!$R$4:$R$320,'Tabelas auxiliares'!$B$221)</f>
        <v>1776.2</v>
      </c>
      <c r="K21" s="13">
        <f>SUMIFS('2. Empenhos LOA UFABC 2023'!$Z$4:$Z$1000,'2. Empenhos LOA UFABC 2023'!$D$4:$D$1000,'Saldos CUSTEIO AEO LOA 23'!B21,'2. Empenhos LOA UFABC 2023'!$Y$4:$Y$1000,'Tabelas auxiliares'!$B$221)</f>
        <v>0</v>
      </c>
      <c r="L21" s="24">
        <f t="shared" si="0"/>
        <v>82723.8</v>
      </c>
    </row>
    <row r="22" spans="1:12" x14ac:dyDescent="0.25">
      <c r="A22" t="s">
        <v>2368</v>
      </c>
      <c r="B22" s="39" t="s">
        <v>519</v>
      </c>
      <c r="C22" s="39" t="s">
        <v>516</v>
      </c>
      <c r="D22" s="68">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2700</v>
      </c>
      <c r="I22" s="67">
        <f t="shared" si="1"/>
        <v>2700</v>
      </c>
      <c r="J22" s="43">
        <f>SUMIFS('1. Pré-Empenhos'!$S$4:$S$320,'1. Pré-Empenhos'!$D$4:$D$320,'Saldos CUSTEIO AEO LOA 23'!B22,'1. Pré-Empenhos'!$R$4:$R$320,'Tabelas auxiliares'!$B$221)</f>
        <v>0</v>
      </c>
      <c r="K22" s="13">
        <f>SUMIFS('2. Empenhos LOA UFABC 2023'!$Z$4:$Z$1000,'2. Empenhos LOA UFABC 2023'!$D$4:$D$1000,'Saldos CUSTEIO AEO LOA 23'!B22,'2. Empenhos LOA UFABC 2023'!$Y$4:$Y$1000,'Tabelas auxiliares'!$B$221)</f>
        <v>0</v>
      </c>
      <c r="L22" s="24">
        <f t="shared" si="0"/>
        <v>2700</v>
      </c>
    </row>
    <row r="23" spans="1:12" x14ac:dyDescent="0.25">
      <c r="A23" t="s">
        <v>2369</v>
      </c>
      <c r="B23" s="39" t="s">
        <v>511</v>
      </c>
      <c r="C23" s="39" t="s">
        <v>530</v>
      </c>
      <c r="D23" s="68">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7">
        <f t="shared" si="1"/>
        <v>0</v>
      </c>
      <c r="J23" s="43">
        <f>SUMIFS('1. Pré-Empenhos'!$S$4:$S$320,'1. Pré-Empenhos'!$D$4:$D$320,'Saldos CUSTEIO AEO LOA 23'!B23,'1. Pré-Empenhos'!$R$4:$R$320,'Tabelas auxiliares'!$B$221)</f>
        <v>0</v>
      </c>
      <c r="K23" s="13">
        <f>SUMIFS('2. Empenhos LOA UFABC 2023'!$Z$4:$Z$1000,'2. Empenhos LOA UFABC 2023'!$D$4:$D$1000,'Saldos CUSTEIO AEO LOA 23'!B23,'2. Empenhos LOA UFABC 2023'!$Y$4:$Y$1000,'Tabelas auxiliares'!$B$221)</f>
        <v>0</v>
      </c>
      <c r="L23" s="24">
        <f t="shared" si="0"/>
        <v>0</v>
      </c>
    </row>
    <row r="24" spans="1:12" ht="30" x14ac:dyDescent="0.25">
      <c r="A24" t="s">
        <v>2370</v>
      </c>
      <c r="B24" s="39" t="s">
        <v>45</v>
      </c>
      <c r="C24" s="39" t="s">
        <v>46</v>
      </c>
      <c r="D24" s="68">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7">
        <f t="shared" si="1"/>
        <v>150000</v>
      </c>
      <c r="J24" s="43">
        <f>SUMIFS('1. Pré-Empenhos'!$S$4:$S$320,'1. Pré-Empenhos'!$D$4:$D$320,'Saldos CUSTEIO AEO LOA 23'!B24,'1. Pré-Empenhos'!$R$4:$R$320,'Tabelas auxiliares'!$B$221)</f>
        <v>0</v>
      </c>
      <c r="K24" s="13">
        <f>SUMIFS('2. Empenhos LOA UFABC 2023'!$Z$4:$Z$1000,'2. Empenhos LOA UFABC 2023'!$D$4:$D$1000,'Saldos CUSTEIO AEO LOA 23'!B24,'2. Empenhos LOA UFABC 2023'!$Y$4:$Y$1000,'Tabelas auxiliares'!$B$221)</f>
        <v>19000</v>
      </c>
      <c r="L24" s="24">
        <f t="shared" si="0"/>
        <v>131000</v>
      </c>
    </row>
    <row r="25" spans="1:12" x14ac:dyDescent="0.25">
      <c r="A25" t="s">
        <v>2371</v>
      </c>
      <c r="B25" s="39" t="s">
        <v>47</v>
      </c>
      <c r="C25" s="39" t="s">
        <v>48</v>
      </c>
      <c r="D25" s="68">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7">
        <f t="shared" si="1"/>
        <v>100000</v>
      </c>
      <c r="J25" s="43">
        <f>SUMIFS('1. Pré-Empenhos'!$S$4:$S$320,'1. Pré-Empenhos'!$D$4:$D$320,'Saldos CUSTEIO AEO LOA 23'!B25,'1. Pré-Empenhos'!$R$4:$R$320,'Tabelas auxiliares'!$B$221)</f>
        <v>0</v>
      </c>
      <c r="K25" s="13">
        <f>SUMIFS('2. Empenhos LOA UFABC 2023'!$Z$4:$Z$1000,'2. Empenhos LOA UFABC 2023'!$D$4:$D$1000,'Saldos CUSTEIO AEO LOA 23'!B25,'2. Empenhos LOA UFABC 2023'!$Y$4:$Y$1000,'Tabelas auxiliares'!$B$221)</f>
        <v>0</v>
      </c>
      <c r="L25" s="24">
        <f t="shared" si="0"/>
        <v>100000</v>
      </c>
    </row>
    <row r="26" spans="1:12" x14ac:dyDescent="0.25">
      <c r="A26" t="s">
        <v>2372</v>
      </c>
      <c r="B26" s="39" t="s">
        <v>520</v>
      </c>
      <c r="C26" s="39" t="s">
        <v>517</v>
      </c>
      <c r="D26" s="68">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0</v>
      </c>
      <c r="I26" s="67">
        <f t="shared" si="1"/>
        <v>0</v>
      </c>
      <c r="J26" s="43">
        <f>SUMIFS('1. Pré-Empenhos'!$S$4:$S$320,'1. Pré-Empenhos'!$D$4:$D$320,'Saldos CUSTEIO AEO LOA 23'!B26,'1. Pré-Empenhos'!$R$4:$R$320,'Tabelas auxiliares'!$B$221)</f>
        <v>0</v>
      </c>
      <c r="K26" s="13">
        <f>SUMIFS('2. Empenhos LOA UFABC 2023'!$Z$4:$Z$1000,'2. Empenhos LOA UFABC 2023'!$D$4:$D$1000,'Saldos CUSTEIO AEO LOA 23'!B26,'2. Empenhos LOA UFABC 2023'!$Y$4:$Y$1000,'Tabelas auxiliares'!$B$221)</f>
        <v>0</v>
      </c>
      <c r="L26" s="24">
        <f t="shared" si="0"/>
        <v>0</v>
      </c>
    </row>
    <row r="27" spans="1:12" x14ac:dyDescent="0.25">
      <c r="A27" t="s">
        <v>2373</v>
      </c>
      <c r="B27" s="12" t="s">
        <v>2344</v>
      </c>
      <c r="C27" s="12" t="s">
        <v>2345</v>
      </c>
      <c r="D27" s="68">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7">
        <f t="shared" ref="I27" si="4">D27-G27+H27</f>
        <v>0</v>
      </c>
      <c r="J27" s="43">
        <f>SUMIFS('1. Pré-Empenhos'!$S$4:$S$320,'1. Pré-Empenhos'!$D$4:$D$320,'Saldos CUSTEIO AEO LOA 23'!B27,'1. Pré-Empenhos'!$R$4:$R$320,'Tabelas auxiliares'!$B$221)</f>
        <v>0</v>
      </c>
      <c r="K27" s="13">
        <f>SUMIFS('2. Empenhos LOA UFABC 2023'!$Z$4:$Z$1000,'2. Empenhos LOA UFABC 2023'!$D$4:$D$1000,'Saldos CUSTEIO AEO LOA 23'!B27,'2. Empenhos LOA UFABC 2023'!$Y$4:$Y$1000,'Tabelas auxiliares'!$B$221)</f>
        <v>0</v>
      </c>
      <c r="L27" s="24">
        <f t="shared" ref="L27" si="5">I27-J27-K27</f>
        <v>0</v>
      </c>
    </row>
    <row r="28" spans="1:12" ht="30" x14ac:dyDescent="0.25">
      <c r="A28" t="s">
        <v>2374</v>
      </c>
      <c r="B28" s="39" t="s">
        <v>49</v>
      </c>
      <c r="C28" s="39" t="s">
        <v>50</v>
      </c>
      <c r="D28" s="68">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0</v>
      </c>
      <c r="I28" s="67">
        <f t="shared" si="1"/>
        <v>150000</v>
      </c>
      <c r="J28" s="43">
        <f>SUMIFS('1. Pré-Empenhos'!$S$4:$S$320,'1. Pré-Empenhos'!$D$4:$D$320,'Saldos CUSTEIO AEO LOA 23'!B28,'1. Pré-Empenhos'!$R$4:$R$320,'Tabelas auxiliares'!$B$221)</f>
        <v>0</v>
      </c>
      <c r="K28" s="13">
        <f>SUMIFS('2. Empenhos LOA UFABC 2023'!$Z$4:$Z$1000,'2. Empenhos LOA UFABC 2023'!$D$4:$D$1000,'Saldos CUSTEIO AEO LOA 23'!B28,'2. Empenhos LOA UFABC 2023'!$Y$4:$Y$1000,'Tabelas auxiliares'!$B$221)</f>
        <v>20000</v>
      </c>
      <c r="L28" s="24">
        <f t="shared" si="0"/>
        <v>130000</v>
      </c>
    </row>
    <row r="29" spans="1:12" x14ac:dyDescent="0.25">
      <c r="A29" t="s">
        <v>2375</v>
      </c>
      <c r="B29" s="39" t="s">
        <v>51</v>
      </c>
      <c r="C29" s="39" t="s">
        <v>52</v>
      </c>
      <c r="D29" s="68">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7">
        <f t="shared" si="1"/>
        <v>350000</v>
      </c>
      <c r="J29" s="43">
        <f>SUMIFS('1. Pré-Empenhos'!$S$4:$S$320,'1. Pré-Empenhos'!$D$4:$D$320,'Saldos CUSTEIO AEO LOA 23'!B29,'1. Pré-Empenhos'!$R$4:$R$320,'Tabelas auxiliares'!$B$221)</f>
        <v>54000.34</v>
      </c>
      <c r="K29" s="13">
        <f>SUMIFS('2. Empenhos LOA UFABC 2023'!$Z$4:$Z$1000,'2. Empenhos LOA UFABC 2023'!$D$4:$D$1000,'Saldos CUSTEIO AEO LOA 23'!B29,'2. Empenhos LOA UFABC 2023'!$Y$4:$Y$1000,'Tabelas auxiliares'!$B$221)</f>
        <v>1800</v>
      </c>
      <c r="L29" s="24">
        <f t="shared" si="0"/>
        <v>294199.66000000003</v>
      </c>
    </row>
    <row r="30" spans="1:12" x14ac:dyDescent="0.25">
      <c r="A30" t="s">
        <v>2376</v>
      </c>
      <c r="B30" s="39" t="s">
        <v>521</v>
      </c>
      <c r="C30" s="39" t="s">
        <v>518</v>
      </c>
      <c r="D30" s="68">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4744</v>
      </c>
      <c r="I30" s="67">
        <f t="shared" si="1"/>
        <v>4744</v>
      </c>
      <c r="J30" s="43">
        <f>SUMIFS('1. Pré-Empenhos'!$S$4:$S$320,'1. Pré-Empenhos'!$D$4:$D$320,'Saldos CUSTEIO AEO LOA 23'!B30,'1. Pré-Empenhos'!$R$4:$R$320,'Tabelas auxiliares'!$B$221)</f>
        <v>0</v>
      </c>
      <c r="K30" s="13">
        <f>SUMIFS('2. Empenhos LOA UFABC 2023'!$Z$4:$Z$1000,'2. Empenhos LOA UFABC 2023'!$D$4:$D$1000,'Saldos CUSTEIO AEO LOA 23'!B30,'2. Empenhos LOA UFABC 2023'!$Y$4:$Y$1000,'Tabelas auxiliares'!$B$221)</f>
        <v>0</v>
      </c>
      <c r="L30" s="24">
        <f t="shared" si="0"/>
        <v>4744</v>
      </c>
    </row>
    <row r="31" spans="1:12" x14ac:dyDescent="0.25">
      <c r="A31" t="s">
        <v>2377</v>
      </c>
      <c r="B31" s="39" t="s">
        <v>2346</v>
      </c>
      <c r="C31" s="39" t="s">
        <v>2347</v>
      </c>
      <c r="D31" s="68">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7">
        <f t="shared" ref="I31" si="6">D31-G31+H31</f>
        <v>0</v>
      </c>
      <c r="J31" s="43">
        <f>SUMIFS('1. Pré-Empenhos'!$S$4:$S$320,'1. Pré-Empenhos'!$D$4:$D$320,'Saldos CUSTEIO AEO LOA 23'!B31,'1. Pré-Empenhos'!$R$4:$R$320,'Tabelas auxiliares'!$B$221)</f>
        <v>0</v>
      </c>
      <c r="K31" s="13">
        <f>SUMIFS('2. Empenhos LOA UFABC 2023'!$Z$4:$Z$1000,'2. Empenhos LOA UFABC 2023'!$D$4:$D$1000,'Saldos CUSTEIO AEO LOA 23'!B31,'2. Empenhos LOA UFABC 2023'!$Y$4:$Y$1000,'Tabelas auxiliares'!$B$221)</f>
        <v>0</v>
      </c>
      <c r="L31" s="24">
        <f t="shared" ref="L31" si="7">I31-J31-K31</f>
        <v>0</v>
      </c>
    </row>
    <row r="32" spans="1:12" ht="30" x14ac:dyDescent="0.25">
      <c r="A32" t="s">
        <v>2378</v>
      </c>
      <c r="B32" s="39" t="s">
        <v>53</v>
      </c>
      <c r="C32" s="39" t="s">
        <v>54</v>
      </c>
      <c r="D32" s="68">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7">
        <f t="shared" si="1"/>
        <v>1150000</v>
      </c>
      <c r="J32" s="43">
        <f>SUMIFS('1. Pré-Empenhos'!$S$4:$S$320,'1. Pré-Empenhos'!$D$4:$D$320,'Saldos CUSTEIO AEO LOA 23'!B32,'1. Pré-Empenhos'!$R$4:$R$320,'Tabelas auxiliares'!$B$221)</f>
        <v>0</v>
      </c>
      <c r="K32" s="13">
        <f>SUMIFS('2. Empenhos LOA UFABC 2023'!$Z$4:$Z$1000,'2. Empenhos LOA UFABC 2023'!$D$4:$D$1000,'Saldos CUSTEIO AEO LOA 23'!B32,'2. Empenhos LOA UFABC 2023'!$Y$4:$Y$1000,'Tabelas auxiliares'!$B$221)</f>
        <v>831867.09</v>
      </c>
      <c r="L32" s="24">
        <f t="shared" si="0"/>
        <v>318132.91000000003</v>
      </c>
    </row>
    <row r="33" spans="1:12" x14ac:dyDescent="0.25">
      <c r="A33" t="s">
        <v>2379</v>
      </c>
      <c r="B33" s="39" t="s">
        <v>522</v>
      </c>
      <c r="C33" s="39" t="s">
        <v>523</v>
      </c>
      <c r="D33" s="68">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1488.8</v>
      </c>
      <c r="I33" s="67">
        <f t="shared" si="1"/>
        <v>1488.8</v>
      </c>
      <c r="J33" s="43">
        <f>SUMIFS('1. Pré-Empenhos'!$S$4:$S$320,'1. Pré-Empenhos'!$D$4:$D$320,'Saldos CUSTEIO AEO LOA 23'!B33,'1. Pré-Empenhos'!$R$4:$R$320,'Tabelas auxiliares'!$B$221)</f>
        <v>0</v>
      </c>
      <c r="K33" s="13">
        <f>SUMIFS('2. Empenhos LOA UFABC 2023'!$Z$4:$Z$1000,'2. Empenhos LOA UFABC 2023'!$D$4:$D$1000,'Saldos CUSTEIO AEO LOA 23'!B33,'2. Empenhos LOA UFABC 2023'!$Y$4:$Y$1000,'Tabelas auxiliares'!$B$221)</f>
        <v>0</v>
      </c>
      <c r="L33" s="24">
        <f t="shared" si="0"/>
        <v>1488.8</v>
      </c>
    </row>
    <row r="34" spans="1:12" ht="30" x14ac:dyDescent="0.25">
      <c r="A34" t="s">
        <v>2380</v>
      </c>
      <c r="B34" s="39" t="s">
        <v>55</v>
      </c>
      <c r="C34" s="39" t="s">
        <v>56</v>
      </c>
      <c r="D34" s="68">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7">
        <f t="shared" si="1"/>
        <v>1348000</v>
      </c>
      <c r="J34" s="43">
        <f>SUMIFS('1. Pré-Empenhos'!$S$4:$S$320,'1. Pré-Empenhos'!$D$4:$D$320,'Saldos CUSTEIO AEO LOA 23'!B34,'1. Pré-Empenhos'!$R$4:$R$320,'Tabelas auxiliares'!$B$221)</f>
        <v>33443.910000000003</v>
      </c>
      <c r="K34" s="13">
        <f>SUMIFS('2. Empenhos LOA UFABC 2023'!$Z$4:$Z$1000,'2. Empenhos LOA UFABC 2023'!$D$4:$D$1000,'Saldos CUSTEIO AEO LOA 23'!B34,'2. Empenhos LOA UFABC 2023'!$Y$4:$Y$1000,'Tabelas auxiliares'!$B$221)</f>
        <v>478000</v>
      </c>
      <c r="L34" s="24">
        <f t="shared" si="0"/>
        <v>836556.09000000008</v>
      </c>
    </row>
    <row r="35" spans="1:12" x14ac:dyDescent="0.25">
      <c r="A35" t="s">
        <v>2381</v>
      </c>
      <c r="B35" s="39" t="s">
        <v>57</v>
      </c>
      <c r="C35" s="39" t="s">
        <v>58</v>
      </c>
      <c r="D35" s="68">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7">
        <f t="shared" si="1"/>
        <v>140000</v>
      </c>
      <c r="J35" s="43">
        <f>SUMIFS('1. Pré-Empenhos'!$S$4:$S$320,'1. Pré-Empenhos'!$D$4:$D$320,'Saldos CUSTEIO AEO LOA 23'!B35,'1. Pré-Empenhos'!$R$4:$R$320,'Tabelas auxiliares'!$B$221)</f>
        <v>0</v>
      </c>
      <c r="K35" s="13">
        <f>SUMIFS('2. Empenhos LOA UFABC 2023'!$Z$4:$Z$1000,'2. Empenhos LOA UFABC 2023'!$D$4:$D$1000,'Saldos CUSTEIO AEO LOA 23'!B35,'2. Empenhos LOA UFABC 2023'!$Y$4:$Y$1000,'Tabelas auxiliares'!$B$221)</f>
        <v>1250</v>
      </c>
      <c r="L35" s="24">
        <f t="shared" si="0"/>
        <v>138750</v>
      </c>
    </row>
    <row r="36" spans="1:12" ht="30" x14ac:dyDescent="0.25">
      <c r="A36" t="s">
        <v>2382</v>
      </c>
      <c r="B36" s="39" t="s">
        <v>59</v>
      </c>
      <c r="C36" s="39" t="s">
        <v>60</v>
      </c>
      <c r="D36" s="68">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7">
        <f t="shared" si="1"/>
        <v>400000</v>
      </c>
      <c r="J36" s="43">
        <f>SUMIFS('1. Pré-Empenhos'!$S$4:$S$320,'1. Pré-Empenhos'!$D$4:$D$320,'Saldos CUSTEIO AEO LOA 23'!B36,'1. Pré-Empenhos'!$R$4:$R$320,'Tabelas auxiliares'!$B$221)</f>
        <v>0</v>
      </c>
      <c r="K36" s="13">
        <f>SUMIFS('2. Empenhos LOA UFABC 2023'!$Z$4:$Z$1000,'2. Empenhos LOA UFABC 2023'!$D$4:$D$1000,'Saldos CUSTEIO AEO LOA 23'!B36,'2. Empenhos LOA UFABC 2023'!$Y$4:$Y$1000,'Tabelas auxiliares'!$B$221)</f>
        <v>0</v>
      </c>
      <c r="L36" s="24">
        <f t="shared" si="0"/>
        <v>400000</v>
      </c>
    </row>
    <row r="37" spans="1:12" x14ac:dyDescent="0.25">
      <c r="A37" t="s">
        <v>2383</v>
      </c>
      <c r="B37" s="39" t="s">
        <v>515</v>
      </c>
      <c r="C37" s="39" t="s">
        <v>524</v>
      </c>
      <c r="D37" s="68">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1488.8</v>
      </c>
      <c r="I37" s="67">
        <f t="shared" si="1"/>
        <v>1488.8</v>
      </c>
      <c r="J37" s="43">
        <f>SUMIFS('1. Pré-Empenhos'!$S$4:$S$320,'1. Pré-Empenhos'!$D$4:$D$320,'Saldos CUSTEIO AEO LOA 23'!B37,'1. Pré-Empenhos'!$R$4:$R$320,'Tabelas auxiliares'!$B$221)</f>
        <v>0</v>
      </c>
      <c r="K37" s="13">
        <f>SUMIFS('2. Empenhos LOA UFABC 2023'!$Z$4:$Z$1000,'2. Empenhos LOA UFABC 2023'!$D$4:$D$1000,'Saldos CUSTEIO AEO LOA 23'!B37,'2. Empenhos LOA UFABC 2023'!$Y$4:$Y$1000,'Tabelas auxiliares'!$B$221)</f>
        <v>0</v>
      </c>
      <c r="L37" s="24">
        <f t="shared" si="0"/>
        <v>1488.8</v>
      </c>
    </row>
    <row r="38" spans="1:12" ht="30" x14ac:dyDescent="0.25">
      <c r="A38" t="s">
        <v>2384</v>
      </c>
      <c r="B38" s="39" t="s">
        <v>61</v>
      </c>
      <c r="C38" s="39" t="s">
        <v>62</v>
      </c>
      <c r="D38" s="68">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7">
        <f t="shared" si="1"/>
        <v>250000</v>
      </c>
      <c r="J38" s="43">
        <f>SUMIFS('1. Pré-Empenhos'!$S$4:$S$320,'1. Pré-Empenhos'!$D$4:$D$320,'Saldos CUSTEIO AEO LOA 23'!B38,'1. Pré-Empenhos'!$R$4:$R$320,'Tabelas auxiliares'!$B$221)</f>
        <v>9277.7999999999993</v>
      </c>
      <c r="K38" s="13">
        <f>SUMIFS('2. Empenhos LOA UFABC 2023'!$Z$4:$Z$1000,'2. Empenhos LOA UFABC 2023'!$D$4:$D$1000,'Saldos CUSTEIO AEO LOA 23'!B38,'2. Empenhos LOA UFABC 2023'!$Y$4:$Y$1000,'Tabelas auxiliares'!$B$221)</f>
        <v>73294.960000000006</v>
      </c>
      <c r="L38" s="24">
        <f t="shared" si="0"/>
        <v>167427.24</v>
      </c>
    </row>
    <row r="39" spans="1:12" x14ac:dyDescent="0.25">
      <c r="A39" t="s">
        <v>2385</v>
      </c>
      <c r="B39" s="39" t="s">
        <v>63</v>
      </c>
      <c r="C39" s="39" t="s">
        <v>64</v>
      </c>
      <c r="D39" s="68">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7">
        <f t="shared" si="1"/>
        <v>450000</v>
      </c>
      <c r="J39" s="43">
        <f>SUMIFS('1. Pré-Empenhos'!$S$4:$S$320,'1. Pré-Empenhos'!$D$4:$D$320,'Saldos CUSTEIO AEO LOA 23'!B39,'1. Pré-Empenhos'!$R$4:$R$320,'Tabelas auxiliares'!$B$221)</f>
        <v>0</v>
      </c>
      <c r="K39" s="13">
        <f>SUMIFS('2. Empenhos LOA UFABC 2023'!$Z$4:$Z$1000,'2. Empenhos LOA UFABC 2023'!$D$4:$D$1000,'Saldos CUSTEIO AEO LOA 23'!B39,'2. Empenhos LOA UFABC 2023'!$Y$4:$Y$1000,'Tabelas auxiliares'!$B$221)</f>
        <v>0</v>
      </c>
      <c r="L39" s="24">
        <f t="shared" si="0"/>
        <v>450000</v>
      </c>
    </row>
    <row r="40" spans="1:12" ht="30" x14ac:dyDescent="0.25">
      <c r="A40" t="s">
        <v>2386</v>
      </c>
      <c r="B40" s="39" t="s">
        <v>65</v>
      </c>
      <c r="C40" s="39" t="s">
        <v>66</v>
      </c>
      <c r="D40" s="68">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7">
        <f t="shared" si="1"/>
        <v>10000</v>
      </c>
      <c r="J40" s="43">
        <f>SUMIFS('1. Pré-Empenhos'!$S$4:$S$320,'1. Pré-Empenhos'!$D$4:$D$320,'Saldos CUSTEIO AEO LOA 23'!B40,'1. Pré-Empenhos'!$R$4:$R$320,'Tabelas auxiliares'!$B$221)</f>
        <v>0</v>
      </c>
      <c r="K40" s="13">
        <f>SUMIFS('2. Empenhos LOA UFABC 2023'!$Z$4:$Z$1000,'2. Empenhos LOA UFABC 2023'!$D$4:$D$1000,'Saldos CUSTEIO AEO LOA 23'!B40,'2. Empenhos LOA UFABC 2023'!$Y$4:$Y$1000,'Tabelas auxiliares'!$B$221)</f>
        <v>10000</v>
      </c>
      <c r="L40" s="24">
        <f t="shared" si="0"/>
        <v>0</v>
      </c>
    </row>
    <row r="41" spans="1:12" x14ac:dyDescent="0.25">
      <c r="A41" t="s">
        <v>2387</v>
      </c>
      <c r="B41" s="39" t="s">
        <v>69</v>
      </c>
      <c r="C41" s="39" t="s">
        <v>70</v>
      </c>
      <c r="D41" s="68">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7">
        <f t="shared" si="1"/>
        <v>10000000</v>
      </c>
      <c r="J41" s="43">
        <f>SUMIFS('1. Pré-Empenhos'!$S$4:$S$320,'1. Pré-Empenhos'!$D$4:$D$320,'Saldos CUSTEIO AEO LOA 23'!B41,'1. Pré-Empenhos'!$R$4:$R$320,'Tabelas auxiliares'!$B$221)</f>
        <v>0</v>
      </c>
      <c r="K41" s="13">
        <f>SUMIFS('2. Empenhos LOA UFABC 2023'!$Z$4:$Z$1000,'2. Empenhos LOA UFABC 2023'!$D$4:$D$1000,'Saldos CUSTEIO AEO LOA 23'!B41,'2. Empenhos LOA UFABC 2023'!$Y$4:$Y$1000,'Tabelas auxiliares'!$B$221)</f>
        <v>1080</v>
      </c>
      <c r="L41" s="24">
        <f t="shared" si="0"/>
        <v>9998920</v>
      </c>
    </row>
    <row r="42" spans="1:12" ht="30" x14ac:dyDescent="0.25">
      <c r="A42" t="s">
        <v>2388</v>
      </c>
      <c r="B42" s="39" t="s">
        <v>67</v>
      </c>
      <c r="C42" s="39" t="s">
        <v>68</v>
      </c>
      <c r="D42" s="68">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7">
        <f t="shared" si="1"/>
        <v>5800000</v>
      </c>
      <c r="J42" s="43">
        <f>SUMIFS('1. Pré-Empenhos'!$S$4:$S$320,'1. Pré-Empenhos'!$D$4:$D$320,'Saldos CUSTEIO AEO LOA 23'!B42,'1. Pré-Empenhos'!$R$4:$R$320,'Tabelas auxiliares'!$B$221)</f>
        <v>0</v>
      </c>
      <c r="K42" s="13">
        <f>SUMIFS('2. Empenhos LOA UFABC 2023'!$Z$4:$Z$1000,'2. Empenhos LOA UFABC 2023'!$D$4:$D$1000,'Saldos CUSTEIO AEO LOA 23'!B42,'2. Empenhos LOA UFABC 2023'!$Y$4:$Y$1000,'Tabelas auxiliares'!$B$221)</f>
        <v>5000</v>
      </c>
      <c r="L42" s="24">
        <f t="shared" si="0"/>
        <v>5795000</v>
      </c>
    </row>
    <row r="43" spans="1:12" x14ac:dyDescent="0.25">
      <c r="A43" t="s">
        <v>2389</v>
      </c>
      <c r="B43" s="39" t="s">
        <v>525</v>
      </c>
      <c r="C43" s="39" t="s">
        <v>526</v>
      </c>
      <c r="D43" s="68">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0</v>
      </c>
      <c r="I43" s="67">
        <f t="shared" si="1"/>
        <v>0</v>
      </c>
      <c r="J43" s="43">
        <f>SUMIFS('1. Pré-Empenhos'!$S$4:$S$320,'1. Pré-Empenhos'!$D$4:$D$320,'Saldos CUSTEIO AEO LOA 23'!B43,'1. Pré-Empenhos'!$R$4:$R$320,'Tabelas auxiliares'!$B$221)</f>
        <v>0</v>
      </c>
      <c r="K43" s="13">
        <f>SUMIFS('2. Empenhos LOA UFABC 2023'!$Z$4:$Z$1000,'2. Empenhos LOA UFABC 2023'!$D$4:$D$1000,'Saldos CUSTEIO AEO LOA 23'!B43,'2. Empenhos LOA UFABC 2023'!$Y$4:$Y$1000,'Tabelas auxiliares'!$B$221)</f>
        <v>0</v>
      </c>
      <c r="L43" s="24">
        <f t="shared" si="0"/>
        <v>0</v>
      </c>
    </row>
    <row r="44" spans="1:12" ht="30" x14ac:dyDescent="0.25">
      <c r="A44" t="s">
        <v>2390</v>
      </c>
      <c r="B44" s="39" t="s">
        <v>71</v>
      </c>
      <c r="C44" s="39" t="s">
        <v>72</v>
      </c>
      <c r="D44" s="68">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7">
        <f t="shared" si="1"/>
        <v>500000</v>
      </c>
      <c r="J44" s="43">
        <f>SUMIFS('1. Pré-Empenhos'!$S$4:$S$320,'1. Pré-Empenhos'!$D$4:$D$320,'Saldos CUSTEIO AEO LOA 23'!B44,'1. Pré-Empenhos'!$R$4:$R$320,'Tabelas auxiliares'!$B$221)</f>
        <v>90000</v>
      </c>
      <c r="K44" s="13">
        <f>SUMIFS('2. Empenhos LOA UFABC 2023'!$Z$4:$Z$1000,'2. Empenhos LOA UFABC 2023'!$D$4:$D$1000,'Saldos CUSTEIO AEO LOA 23'!B44,'2. Empenhos LOA UFABC 2023'!$Y$4:$Y$1000,'Tabelas auxiliares'!$B$221)</f>
        <v>90259.959999999992</v>
      </c>
      <c r="L44" s="24">
        <f t="shared" si="0"/>
        <v>319740.04000000004</v>
      </c>
    </row>
    <row r="45" spans="1:12" ht="30" x14ac:dyDescent="0.25">
      <c r="A45" t="s">
        <v>2391</v>
      </c>
      <c r="B45" s="39" t="s">
        <v>73</v>
      </c>
      <c r="C45" s="39" t="s">
        <v>74</v>
      </c>
      <c r="D45" s="68">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7">
        <f t="shared" si="1"/>
        <v>3800000</v>
      </c>
      <c r="J45" s="43">
        <f>SUMIFS('1. Pré-Empenhos'!$S$4:$S$320,'1. Pré-Empenhos'!$D$4:$D$320,'Saldos CUSTEIO AEO LOA 23'!B45,'1. Pré-Empenhos'!$R$4:$R$320,'Tabelas auxiliares'!$B$221)</f>
        <v>0</v>
      </c>
      <c r="K45" s="13">
        <f>SUMIFS('2. Empenhos LOA UFABC 2023'!$Z$4:$Z$1000,'2. Empenhos LOA UFABC 2023'!$D$4:$D$1000,'Saldos CUSTEIO AEO LOA 23'!B45,'2. Empenhos LOA UFABC 2023'!$Y$4:$Y$1000,'Tabelas auxiliares'!$B$221)</f>
        <v>1002600</v>
      </c>
      <c r="L45" s="24">
        <f t="shared" si="0"/>
        <v>2797400</v>
      </c>
    </row>
    <row r="46" spans="1:12" x14ac:dyDescent="0.25">
      <c r="A46" t="s">
        <v>2392</v>
      </c>
      <c r="B46" s="39" t="s">
        <v>527</v>
      </c>
      <c r="C46" s="39" t="s">
        <v>528</v>
      </c>
      <c r="D46" s="68">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1488.8</v>
      </c>
      <c r="I46" s="67">
        <f t="shared" si="1"/>
        <v>1488.8</v>
      </c>
      <c r="J46" s="43">
        <f>SUMIFS('1. Pré-Empenhos'!$S$4:$S$320,'1. Pré-Empenhos'!$D$4:$D$320,'Saldos CUSTEIO AEO LOA 23'!B46,'1. Pré-Empenhos'!$R$4:$R$320,'Tabelas auxiliares'!$B$221)</f>
        <v>0</v>
      </c>
      <c r="K46" s="13">
        <f>SUMIFS('2. Empenhos LOA UFABC 2023'!$Z$4:$Z$1000,'2. Empenhos LOA UFABC 2023'!$D$4:$D$1000,'Saldos CUSTEIO AEO LOA 23'!B46,'2. Empenhos LOA UFABC 2023'!$Y$4:$Y$1000,'Tabelas auxiliares'!$B$221)</f>
        <v>0</v>
      </c>
      <c r="L46" s="24">
        <f t="shared" si="0"/>
        <v>1488.8</v>
      </c>
    </row>
    <row r="47" spans="1:12" ht="15.75" customHeight="1" x14ac:dyDescent="0.25">
      <c r="A47" t="s">
        <v>2393</v>
      </c>
      <c r="B47" s="39" t="s">
        <v>75</v>
      </c>
      <c r="C47" s="39" t="s">
        <v>76</v>
      </c>
      <c r="D47" s="68">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7">
        <f t="shared" si="1"/>
        <v>1195000</v>
      </c>
      <c r="J47" s="43">
        <f>SUMIFS('1. Pré-Empenhos'!$S$4:$S$320,'1. Pré-Empenhos'!$D$4:$D$320,'Saldos CUSTEIO AEO LOA 23'!B47,'1. Pré-Empenhos'!$R$4:$R$320,'Tabelas auxiliares'!$B$221)</f>
        <v>362089.55</v>
      </c>
      <c r="K47" s="13">
        <f>SUMIFS('2. Empenhos LOA UFABC 2023'!$Z$4:$Z$1000,'2. Empenhos LOA UFABC 2023'!$D$4:$D$1000,'Saldos CUSTEIO AEO LOA 23'!B47,'2. Empenhos LOA UFABC 2023'!$Y$4:$Y$1000,'Tabelas auxiliares'!$B$221)</f>
        <v>700386</v>
      </c>
      <c r="L47" s="24">
        <f t="shared" si="0"/>
        <v>132524.44999999995</v>
      </c>
    </row>
    <row r="48" spans="1:12" ht="30" x14ac:dyDescent="0.25">
      <c r="A48" t="s">
        <v>2394</v>
      </c>
      <c r="B48" s="39" t="s">
        <v>77</v>
      </c>
      <c r="C48" s="39" t="s">
        <v>78</v>
      </c>
      <c r="D48" s="68">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7">
        <f t="shared" si="1"/>
        <v>1200000</v>
      </c>
      <c r="J48" s="43">
        <f>SUMIFS('1. Pré-Empenhos'!$S$4:$S$320,'1. Pré-Empenhos'!$D$4:$D$320,'Saldos CUSTEIO AEO LOA 23'!B48,'1. Pré-Empenhos'!$R$4:$R$320,'Tabelas auxiliares'!$B$221)</f>
        <v>98297</v>
      </c>
      <c r="K48" s="13">
        <f>SUMIFS('2. Empenhos LOA UFABC 2023'!$Z$4:$Z$1000,'2. Empenhos LOA UFABC 2023'!$D$4:$D$1000,'Saldos CUSTEIO AEO LOA 23'!B48,'2. Empenhos LOA UFABC 2023'!$Y$4:$Y$1000,'Tabelas auxiliares'!$B$221)</f>
        <v>297483.71000000002</v>
      </c>
      <c r="L48" s="24">
        <f t="shared" si="0"/>
        <v>804219.29</v>
      </c>
    </row>
    <row r="49" spans="1:12" ht="30" x14ac:dyDescent="0.25">
      <c r="A49" t="s">
        <v>2395</v>
      </c>
      <c r="B49" s="39" t="s">
        <v>203</v>
      </c>
      <c r="C49" s="39" t="s">
        <v>204</v>
      </c>
      <c r="D49" s="68">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7">
        <f t="shared" si="1"/>
        <v>0</v>
      </c>
      <c r="J49" s="43">
        <f>SUMIFS('1. Pré-Empenhos'!$S$4:$S$320,'1. Pré-Empenhos'!$D$4:$D$320,'Saldos CUSTEIO AEO LOA 23'!B49,'1. Pré-Empenhos'!$R$4:$R$320,'Tabelas auxiliares'!$B$221)</f>
        <v>0</v>
      </c>
      <c r="K49" s="13">
        <f>SUMIFS('2. Empenhos LOA UFABC 2023'!$Z$4:$Z$1000,'2. Empenhos LOA UFABC 2023'!$D$4:$D$1000,'Saldos CUSTEIO AEO LOA 23'!B49,'2. Empenhos LOA UFABC 2023'!$Y$4:$Y$1000,'Tabelas auxiliares'!$B$221)</f>
        <v>0</v>
      </c>
      <c r="L49" s="24">
        <f t="shared" si="0"/>
        <v>0</v>
      </c>
    </row>
    <row r="50" spans="1:12" ht="30" x14ac:dyDescent="0.25">
      <c r="A50" t="s">
        <v>2396</v>
      </c>
      <c r="B50" s="39" t="s">
        <v>79</v>
      </c>
      <c r="C50" s="39" t="s">
        <v>80</v>
      </c>
      <c r="D50" s="68">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7">
        <f t="shared" si="1"/>
        <v>105000</v>
      </c>
      <c r="J50" s="43">
        <f>SUMIFS('1. Pré-Empenhos'!$S$4:$S$320,'1. Pré-Empenhos'!$D$4:$D$320,'Saldos CUSTEIO AEO LOA 23'!B50,'1. Pré-Empenhos'!$R$4:$R$320,'Tabelas auxiliares'!$B$221)</f>
        <v>0</v>
      </c>
      <c r="K50" s="13">
        <f>SUMIFS('2. Empenhos LOA UFABC 2023'!$Z$4:$Z$1000,'2. Empenhos LOA UFABC 2023'!$D$4:$D$1000,'Saldos CUSTEIO AEO LOA 23'!B50,'2. Empenhos LOA UFABC 2023'!$Y$4:$Y$1000,'Tabelas auxiliares'!$B$221)</f>
        <v>47862</v>
      </c>
      <c r="L50" s="24">
        <f t="shared" si="0"/>
        <v>57138</v>
      </c>
    </row>
    <row r="51" spans="1:12" x14ac:dyDescent="0.25">
      <c r="A51" t="s">
        <v>2397</v>
      </c>
      <c r="B51" s="39" t="s">
        <v>81</v>
      </c>
      <c r="C51" s="39" t="s">
        <v>2092</v>
      </c>
      <c r="D51" s="68">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7">
        <f t="shared" si="1"/>
        <v>1200000</v>
      </c>
      <c r="J51" s="43">
        <f>SUMIFS('1. Pré-Empenhos'!$S$4:$S$320,'1. Pré-Empenhos'!$D$4:$D$320,'Saldos CUSTEIO AEO LOA 23'!B51,'1. Pré-Empenhos'!$R$4:$R$320,'Tabelas auxiliares'!$B$221)</f>
        <v>0</v>
      </c>
      <c r="K51" s="13">
        <f>SUMIFS('2. Empenhos LOA UFABC 2023'!$Z$4:$Z$1000,'2. Empenhos LOA UFABC 2023'!$D$4:$D$1000,'Saldos CUSTEIO AEO LOA 23'!B51,'2. Empenhos LOA UFABC 2023'!$Y$4:$Y$1000,'Tabelas auxiliares'!$B$221)</f>
        <v>0</v>
      </c>
      <c r="L51" s="24">
        <f t="shared" si="0"/>
        <v>1200000</v>
      </c>
    </row>
    <row r="52" spans="1:12" x14ac:dyDescent="0.25">
      <c r="A52" t="s">
        <v>2398</v>
      </c>
      <c r="B52" s="39" t="s">
        <v>514</v>
      </c>
      <c r="C52" s="39" t="s">
        <v>532</v>
      </c>
      <c r="D52" s="68">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7">
        <f t="shared" si="1"/>
        <v>0</v>
      </c>
      <c r="J52" s="43">
        <f>SUMIFS('1. Pré-Empenhos'!$S$4:$S$320,'1. Pré-Empenhos'!$D$4:$D$320,'Saldos CUSTEIO AEO LOA 23'!B52,'1. Pré-Empenhos'!$R$4:$R$320,'Tabelas auxiliares'!$B$221)</f>
        <v>0</v>
      </c>
      <c r="K52" s="13">
        <f>SUMIFS('2. Empenhos LOA UFABC 2023'!$Z$4:$Z$1000,'2. Empenhos LOA UFABC 2023'!$D$4:$D$1000,'Saldos CUSTEIO AEO LOA 23'!B52,'2. Empenhos LOA UFABC 2023'!$Y$4:$Y$1000,'Tabelas auxiliares'!$B$221)</f>
        <v>10000</v>
      </c>
      <c r="L52" s="24">
        <f t="shared" si="0"/>
        <v>-10000</v>
      </c>
    </row>
    <row r="53" spans="1:12" ht="30" x14ac:dyDescent="0.25">
      <c r="A53" t="s">
        <v>2399</v>
      </c>
      <c r="B53" s="39" t="s">
        <v>531</v>
      </c>
      <c r="C53" s="39" t="s">
        <v>533</v>
      </c>
      <c r="D53" s="68">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7">
        <f t="shared" si="1"/>
        <v>0</v>
      </c>
      <c r="J53" s="43">
        <f>SUMIFS('1. Pré-Empenhos'!$S$4:$S$320,'1. Pré-Empenhos'!$D$4:$D$320,'Saldos CUSTEIO AEO LOA 23'!B53,'1. Pré-Empenhos'!$R$4:$R$320,'Tabelas auxiliares'!$B$221)</f>
        <v>0</v>
      </c>
      <c r="K53" s="13">
        <f>SUMIFS('2. Empenhos LOA UFABC 2023'!$Z$4:$Z$1000,'2. Empenhos LOA UFABC 2023'!$D$4:$D$1000,'Saldos CUSTEIO AEO LOA 23'!B53,'2. Empenhos LOA UFABC 2023'!$Y$4:$Y$1000,'Tabelas auxiliares'!$B$221)</f>
        <v>0</v>
      </c>
      <c r="L53" s="24">
        <f t="shared" si="0"/>
        <v>0</v>
      </c>
    </row>
    <row r="54" spans="1:12" ht="30" x14ac:dyDescent="0.25">
      <c r="A54" t="s">
        <v>2400</v>
      </c>
      <c r="B54" s="39" t="s">
        <v>83</v>
      </c>
      <c r="C54" s="39" t="s">
        <v>2091</v>
      </c>
      <c r="D54" s="68">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7">
        <f t="shared" si="1"/>
        <v>125000</v>
      </c>
      <c r="J54" s="43">
        <f>SUMIFS('1. Pré-Empenhos'!$S$4:$S$320,'1. Pré-Empenhos'!$D$4:$D$320,'Saldos CUSTEIO AEO LOA 23'!B54,'1. Pré-Empenhos'!$R$4:$R$320,'Tabelas auxiliares'!$B$221)</f>
        <v>9900</v>
      </c>
      <c r="K54" s="13">
        <f>SUMIFS('2. Empenhos LOA UFABC 2023'!$Z$4:$Z$1000,'2. Empenhos LOA UFABC 2023'!$D$4:$D$1000,'Saldos CUSTEIO AEO LOA 23'!B54,'2. Empenhos LOA UFABC 2023'!$Y$4:$Y$1000,'Tabelas auxiliares'!$B$221)</f>
        <v>101600</v>
      </c>
      <c r="L54" s="24">
        <f t="shared" si="0"/>
        <v>13500</v>
      </c>
    </row>
    <row r="55" spans="1:12" x14ac:dyDescent="0.25">
      <c r="A55" t="s">
        <v>2401</v>
      </c>
      <c r="B55" s="39" t="s">
        <v>84</v>
      </c>
      <c r="C55" s="39" t="s">
        <v>85</v>
      </c>
      <c r="D55" s="68">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7">
        <f t="shared" si="1"/>
        <v>125000</v>
      </c>
      <c r="J55" s="43">
        <f>SUMIFS('1. Pré-Empenhos'!$S$4:$S$320,'1. Pré-Empenhos'!$D$4:$D$320,'Saldos CUSTEIO AEO LOA 23'!B55,'1. Pré-Empenhos'!$R$4:$R$320,'Tabelas auxiliares'!$B$221)</f>
        <v>0</v>
      </c>
      <c r="K55" s="13">
        <f>SUMIFS('2. Empenhos LOA UFABC 2023'!$Z$4:$Z$1000,'2. Empenhos LOA UFABC 2023'!$D$4:$D$1000,'Saldos CUSTEIO AEO LOA 23'!B55,'2. Empenhos LOA UFABC 2023'!$Y$4:$Y$1000,'Tabelas auxiliares'!$B$221)</f>
        <v>0</v>
      </c>
      <c r="L55" s="24">
        <f t="shared" si="0"/>
        <v>125000</v>
      </c>
    </row>
    <row r="56" spans="1:12" ht="30" x14ac:dyDescent="0.25">
      <c r="A56" t="s">
        <v>2402</v>
      </c>
      <c r="B56" s="39" t="s">
        <v>88</v>
      </c>
      <c r="C56" s="39" t="s">
        <v>89</v>
      </c>
      <c r="D56" s="68">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7">
        <f t="shared" si="1"/>
        <v>450000</v>
      </c>
      <c r="J56" s="43">
        <f>SUMIFS('1. Pré-Empenhos'!$S$4:$S$320,'1. Pré-Empenhos'!$D$4:$D$320,'Saldos CUSTEIO AEO LOA 23'!B56,'1. Pré-Empenhos'!$R$4:$R$320,'Tabelas auxiliares'!$B$221)</f>
        <v>12000</v>
      </c>
      <c r="K56" s="13">
        <f>SUMIFS('2. Empenhos LOA UFABC 2023'!$Z$4:$Z$1000,'2. Empenhos LOA UFABC 2023'!$D$4:$D$1000,'Saldos CUSTEIO AEO LOA 23'!B56,'2. Empenhos LOA UFABC 2023'!$Y$4:$Y$1000,'Tabelas auxiliares'!$B$221)</f>
        <v>388338.49</v>
      </c>
      <c r="L56" s="24">
        <f t="shared" si="0"/>
        <v>49661.510000000009</v>
      </c>
    </row>
    <row r="57" spans="1:12" ht="30" x14ac:dyDescent="0.25">
      <c r="A57" t="s">
        <v>2403</v>
      </c>
      <c r="B57" s="39" t="s">
        <v>90</v>
      </c>
      <c r="C57" s="39" t="s">
        <v>91</v>
      </c>
      <c r="D57" s="68">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7">
        <f t="shared" si="1"/>
        <v>2208348</v>
      </c>
      <c r="J57" s="43">
        <f>SUMIFS('1. Pré-Empenhos'!$S$4:$S$320,'1. Pré-Empenhos'!$D$4:$D$320,'Saldos CUSTEIO AEO LOA 23'!B57,'1. Pré-Empenhos'!$R$4:$R$320,'Tabelas auxiliares'!$B$221)</f>
        <v>0</v>
      </c>
      <c r="K57" s="13">
        <f>SUMIFS('2. Empenhos LOA UFABC 2023'!$Z$4:$Z$1000,'2. Empenhos LOA UFABC 2023'!$D$4:$D$1000,'Saldos CUSTEIO AEO LOA 23'!B57,'2. Empenhos LOA UFABC 2023'!$Y$4:$Y$1000,'Tabelas auxiliares'!$B$221)</f>
        <v>510245.86</v>
      </c>
      <c r="L57" s="24">
        <f t="shared" si="0"/>
        <v>1698102.1400000001</v>
      </c>
    </row>
    <row r="58" spans="1:12" ht="30" x14ac:dyDescent="0.25">
      <c r="A58" t="s">
        <v>2404</v>
      </c>
      <c r="B58" s="39" t="s">
        <v>92</v>
      </c>
      <c r="C58" s="39" t="s">
        <v>93</v>
      </c>
      <c r="D58" s="68">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7">
        <f t="shared" si="1"/>
        <v>600000</v>
      </c>
      <c r="J58" s="43">
        <f>SUMIFS('1. Pré-Empenhos'!$S$4:$S$320,'1. Pré-Empenhos'!$D$4:$D$320,'Saldos CUSTEIO AEO LOA 23'!B58,'1. Pré-Empenhos'!$R$4:$R$320,'Tabelas auxiliares'!$B$221)</f>
        <v>0</v>
      </c>
      <c r="K58" s="13">
        <f>SUMIFS('2. Empenhos LOA UFABC 2023'!$Z$4:$Z$1000,'2. Empenhos LOA UFABC 2023'!$D$4:$D$1000,'Saldos CUSTEIO AEO LOA 23'!B58,'2. Empenhos LOA UFABC 2023'!$Y$4:$Y$1000,'Tabelas auxiliares'!$B$221)</f>
        <v>104502.98999999999</v>
      </c>
      <c r="L58" s="24">
        <f t="shared" si="0"/>
        <v>495497.01</v>
      </c>
    </row>
    <row r="59" spans="1:12" x14ac:dyDescent="0.25">
      <c r="A59" t="s">
        <v>2405</v>
      </c>
      <c r="B59" s="39" t="s">
        <v>86</v>
      </c>
      <c r="C59" s="39" t="s">
        <v>87</v>
      </c>
      <c r="D59" s="68">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7">
        <f t="shared" si="1"/>
        <v>300000</v>
      </c>
      <c r="J59" s="43">
        <f>SUMIFS('1. Pré-Empenhos'!$S$4:$S$320,'1. Pré-Empenhos'!$D$4:$D$320,'Saldos CUSTEIO AEO LOA 23'!B59,'1. Pré-Empenhos'!$R$4:$R$320,'Tabelas auxiliares'!$B$221)</f>
        <v>0</v>
      </c>
      <c r="K59" s="13">
        <f>SUMIFS('2. Empenhos LOA UFABC 2023'!$Z$4:$Z$1000,'2. Empenhos LOA UFABC 2023'!$D$4:$D$1000,'Saldos CUSTEIO AEO LOA 23'!B59,'2. Empenhos LOA UFABC 2023'!$Y$4:$Y$1000,'Tabelas auxiliares'!$B$221)</f>
        <v>0</v>
      </c>
      <c r="L59" s="24">
        <f t="shared" si="0"/>
        <v>300000</v>
      </c>
    </row>
    <row r="60" spans="1:12" x14ac:dyDescent="0.25">
      <c r="A60" t="s">
        <v>2349</v>
      </c>
      <c r="B60" s="39" t="s">
        <v>96</v>
      </c>
      <c r="C60" s="39" t="s">
        <v>97</v>
      </c>
      <c r="D60" s="68">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0</v>
      </c>
      <c r="H60" s="59">
        <f>SUMIFS(Tabela1[VALOR],Tabela1[PARA (ÁREA / DESTINO)],'Saldos CUSTEIO AEO LOA 23'!A60,Tabela1[CUSTEIO ou INVESTIMENTO?],'Tabelas auxiliares'!$B$221)</f>
        <v>0</v>
      </c>
      <c r="I60" s="67">
        <f>D60-G60+H60-(H61-G61)</f>
        <v>3793189.0000000298</v>
      </c>
      <c r="J60" s="43">
        <f>SUMIFS('1. Pré-Empenhos'!$S$4:$S$320,'1. Pré-Empenhos'!$D$4:$D$320,'Saldos CUSTEIO AEO LOA 23'!B60,'1. Pré-Empenhos'!$R$4:$R$320,'Tabelas auxiliares'!$B$221)</f>
        <v>0</v>
      </c>
      <c r="K60" s="13">
        <f>SUMIFS('2. Empenhos LOA UFABC 2023'!$Z$4:$Z$1000,'2. Empenhos LOA UFABC 2023'!$D$4:$D$1000,'Saldos CUSTEIO AEO LOA 23'!B60,'2. Empenhos LOA UFABC 2023'!$Y$4:$Y$1000,'Tabelas auxiliares'!$B$221)</f>
        <v>0</v>
      </c>
      <c r="L60" s="24">
        <f t="shared" si="0"/>
        <v>3793189.0000000298</v>
      </c>
    </row>
    <row r="61" spans="1:12" x14ac:dyDescent="0.25">
      <c r="B61" s="51"/>
      <c r="C61" s="122" t="s">
        <v>98</v>
      </c>
      <c r="D61" s="123">
        <f t="shared" ref="D61:L61" si="8">SUBTOTAL(9,D2:D60)</f>
        <v>60909765.00000003</v>
      </c>
      <c r="E61" s="123">
        <f t="shared" si="8"/>
        <v>46226012.000000022</v>
      </c>
      <c r="F61" s="123">
        <f t="shared" si="8"/>
        <v>14683753.000000009</v>
      </c>
      <c r="G61" s="123">
        <f t="shared" si="8"/>
        <v>2000</v>
      </c>
      <c r="H61" s="123">
        <f t="shared" si="8"/>
        <v>16888</v>
      </c>
      <c r="I61" s="123">
        <f t="shared" si="8"/>
        <v>60909765.00000003</v>
      </c>
      <c r="J61" s="123">
        <f t="shared" si="8"/>
        <v>956666.75</v>
      </c>
      <c r="K61" s="123">
        <f t="shared" si="8"/>
        <v>11783677.220000003</v>
      </c>
      <c r="L61" s="24">
        <f t="shared" si="8"/>
        <v>48169421.030000031</v>
      </c>
    </row>
    <row r="62" spans="1:12" hidden="1" x14ac:dyDescent="0.25">
      <c r="D62" s="92"/>
      <c r="E62" s="92"/>
      <c r="F62" s="92"/>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workbookViewId="0">
      <selection activeCell="I7" sqref="I7"/>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31" t="s">
        <v>7</v>
      </c>
      <c r="C1" s="131"/>
      <c r="D1" s="2" t="s">
        <v>109</v>
      </c>
      <c r="E1" s="78" t="s">
        <v>110</v>
      </c>
      <c r="F1" s="78" t="s">
        <v>111</v>
      </c>
      <c r="G1" s="78" t="s">
        <v>2082</v>
      </c>
      <c r="H1" s="78" t="s">
        <v>2083</v>
      </c>
      <c r="I1" s="69" t="s">
        <v>112</v>
      </c>
      <c r="J1" s="78" t="s">
        <v>114</v>
      </c>
      <c r="K1" s="78" t="s">
        <v>115</v>
      </c>
      <c r="L1" s="69" t="s">
        <v>113</v>
      </c>
    </row>
    <row r="2" spans="1:12" ht="30" x14ac:dyDescent="0.25">
      <c r="A2" t="s">
        <v>2350</v>
      </c>
      <c r="B2" s="39" t="s">
        <v>15</v>
      </c>
      <c r="C2" s="39" t="s">
        <v>16</v>
      </c>
      <c r="D2" s="68">
        <f>IFERROR(VLOOKUP($B2,'Tabelas auxiliares'!$A$160:$C$215,3,FALSE),0)</f>
        <v>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0</v>
      </c>
      <c r="H2" s="59">
        <f>SUMIFS(Tabela1[VALOR],Tabela1[PARA (ÁREA / DESTINO)],'Saldos INVESTIMENTO AEO LOA 23'!A2,Tabela1[CUSTEIO ou INVESTIMENTO?],'Tabelas auxiliares'!$B$222)</f>
        <v>194263.24</v>
      </c>
      <c r="I2" s="67">
        <f>D2-G2+H2</f>
        <v>194263.24</v>
      </c>
      <c r="J2" s="43">
        <f>SUMIFS('1. Pré-Empenhos'!$S$4:$S$320,'1. Pré-Empenhos'!$D$4:$D$320,'Saldos INVESTIMENTO AEO LOA 23'!B2,'1. Pré-Empenhos'!$R$4:$R$320,'Tabelas auxiliares'!$B$222)</f>
        <v>0</v>
      </c>
      <c r="K2" s="13">
        <f>SUMIFS('2. Empenhos LOA UFABC 2023'!$Z$4:$Z$1000,'2. Empenhos LOA UFABC 2023'!$D$4:$D$1000,'Saldos INVESTIMENTO AEO LOA 23'!B2,'2. Empenhos LOA UFABC 2023'!$Y$4:$Y$1000,'Tabelas auxiliares'!$B$222)</f>
        <v>194263.24</v>
      </c>
      <c r="L2" s="24">
        <f t="shared" ref="L2:L60" si="0">I2-J2-K2</f>
        <v>0</v>
      </c>
    </row>
    <row r="3" spans="1:12" x14ac:dyDescent="0.25">
      <c r="A3" t="s">
        <v>2351</v>
      </c>
      <c r="B3" s="39" t="s">
        <v>21</v>
      </c>
      <c r="C3" s="39" t="s">
        <v>22</v>
      </c>
      <c r="D3" s="68">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7">
        <f t="shared" ref="I3:I60" si="1">D3-G3+H3</f>
        <v>0</v>
      </c>
      <c r="J3" s="43">
        <f>SUMIFS('1. Pré-Empenhos'!$S$4:$S$320,'1. Pré-Empenhos'!$D$4:$D$320,'Saldos INVESTIMENTO AEO LOA 23'!B3,'1. Pré-Empenhos'!$R$4:$R$320,'Tabelas auxiliares'!$B$222)</f>
        <v>0</v>
      </c>
      <c r="K3" s="13">
        <f>SUMIFS('2. Empenhos LOA UFABC 2023'!$Z$4:$Z$1000,'2. Empenhos LOA UFABC 2023'!$D$4:$D$1000,'Saldos INVESTIMENTO AEO LOA 23'!B3,'2. Empenhos LOA UFABC 2023'!$Y$4:$Y$1000,'Tabelas auxiliares'!$B$222)</f>
        <v>0</v>
      </c>
      <c r="L3" s="24">
        <f t="shared" si="0"/>
        <v>0</v>
      </c>
    </row>
    <row r="4" spans="1:12" x14ac:dyDescent="0.25">
      <c r="A4" t="s">
        <v>2352</v>
      </c>
      <c r="B4" s="39" t="s">
        <v>513</v>
      </c>
      <c r="C4" s="39" t="s">
        <v>529</v>
      </c>
      <c r="D4" s="68">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7">
        <f t="shared" si="1"/>
        <v>0</v>
      </c>
      <c r="J4" s="43">
        <f>SUMIFS('1. Pré-Empenhos'!$S$4:$S$320,'1. Pré-Empenhos'!$D$4:$D$320,'Saldos INVESTIMENTO AEO LOA 23'!B4,'1. Pré-Empenhos'!$R$4:$R$320,'Tabelas auxiliares'!$B$222)</f>
        <v>0</v>
      </c>
      <c r="K4" s="13">
        <f>SUMIFS('2. Empenhos LOA UFABC 2023'!$Z$4:$Z$1000,'2. Empenhos LOA UFABC 2023'!$D$4:$D$1000,'Saldos INVESTIMENTO AEO LOA 23'!B4,'2. Empenhos LOA UFABC 2023'!$Y$4:$Y$1000,'Tabelas auxiliares'!$B$222)</f>
        <v>0</v>
      </c>
      <c r="L4" s="24">
        <f t="shared" si="0"/>
        <v>0</v>
      </c>
    </row>
    <row r="5" spans="1:12" x14ac:dyDescent="0.25">
      <c r="A5" t="s">
        <v>2353</v>
      </c>
      <c r="B5" s="39" t="s">
        <v>17</v>
      </c>
      <c r="C5" s="39" t="s">
        <v>18</v>
      </c>
      <c r="D5" s="68">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7">
        <f t="shared" si="1"/>
        <v>0</v>
      </c>
      <c r="J5" s="43">
        <f>SUMIFS('1. Pré-Empenhos'!$S$4:$S$320,'1. Pré-Empenhos'!$D$4:$D$320,'Saldos INVESTIMENTO AEO LOA 23'!B5,'1. Pré-Empenhos'!$R$4:$R$320,'Tabelas auxiliares'!$B$222)</f>
        <v>0</v>
      </c>
      <c r="K5" s="13">
        <f>SUMIFS('2. Empenhos LOA UFABC 2023'!$Z$4:$Z$1000,'2. Empenhos LOA UFABC 2023'!$D$4:$D$1000,'Saldos INVESTIMENTO AEO LOA 23'!B5,'2. Empenhos LOA UFABC 2023'!$Y$4:$Y$1000,'Tabelas auxiliares'!$B$222)</f>
        <v>0</v>
      </c>
      <c r="L5" s="24">
        <f t="shared" si="0"/>
        <v>0</v>
      </c>
    </row>
    <row r="6" spans="1:12" x14ac:dyDescent="0.25">
      <c r="A6" t="s">
        <v>2354</v>
      </c>
      <c r="B6" s="39" t="s">
        <v>19</v>
      </c>
      <c r="C6" s="39" t="s">
        <v>20</v>
      </c>
      <c r="D6" s="68">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7">
        <f t="shared" si="1"/>
        <v>0</v>
      </c>
      <c r="J6" s="43">
        <f>SUMIFS('1. Pré-Empenhos'!$S$4:$S$320,'1. Pré-Empenhos'!$D$4:$D$320,'Saldos INVESTIMENTO AEO LOA 23'!B6,'1. Pré-Empenhos'!$R$4:$R$320,'Tabelas auxiliares'!$B$222)</f>
        <v>0</v>
      </c>
      <c r="K6" s="13">
        <f>SUMIFS('2. Empenhos LOA UFABC 2023'!$Z$4:$Z$1000,'2. Empenhos LOA UFABC 2023'!$D$4:$D$1000,'Saldos INVESTIMENTO AEO LOA 23'!B6,'2. Empenhos LOA UFABC 2023'!$Y$4:$Y$1000,'Tabelas auxiliares'!$B$222)</f>
        <v>0</v>
      </c>
      <c r="L6" s="24">
        <f t="shared" si="0"/>
        <v>0</v>
      </c>
    </row>
    <row r="7" spans="1:12" x14ac:dyDescent="0.25">
      <c r="A7" t="s">
        <v>2355</v>
      </c>
      <c r="B7" s="39" t="s">
        <v>23</v>
      </c>
      <c r="C7" s="39" t="s">
        <v>24</v>
      </c>
      <c r="D7" s="68">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7">
        <f t="shared" si="1"/>
        <v>0</v>
      </c>
      <c r="J7" s="43">
        <f>SUMIFS('1. Pré-Empenhos'!$S$4:$S$320,'1. Pré-Empenhos'!$D$4:$D$320,'Saldos INVESTIMENTO AEO LOA 23'!B7,'1. Pré-Empenhos'!$R$4:$R$320,'Tabelas auxiliares'!$B$222)</f>
        <v>0</v>
      </c>
      <c r="K7" s="13">
        <f>SUMIFS('2. Empenhos LOA UFABC 2023'!$Z$4:$Z$1000,'2. Empenhos LOA UFABC 2023'!$D$4:$D$1000,'Saldos INVESTIMENTO AEO LOA 23'!B7,'2. Empenhos LOA UFABC 2023'!$Y$4:$Y$1000,'Tabelas auxiliares'!$B$222)</f>
        <v>0</v>
      </c>
      <c r="L7" s="24">
        <f t="shared" si="0"/>
        <v>0</v>
      </c>
    </row>
    <row r="8" spans="1:12" x14ac:dyDescent="0.25">
      <c r="A8" t="s">
        <v>2356</v>
      </c>
      <c r="B8" s="39" t="s">
        <v>94</v>
      </c>
      <c r="C8" s="39" t="s">
        <v>95</v>
      </c>
      <c r="D8" s="68">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7">
        <f t="shared" si="1"/>
        <v>0</v>
      </c>
      <c r="J8" s="43">
        <f>SUMIFS('1. Pré-Empenhos'!$S$4:$S$320,'1. Pré-Empenhos'!$D$4:$D$320,'Saldos INVESTIMENTO AEO LOA 23'!B8,'1. Pré-Empenhos'!$R$4:$R$320,'Tabelas auxiliares'!$B$222)</f>
        <v>0</v>
      </c>
      <c r="K8" s="13">
        <f>SUMIFS('2. Empenhos LOA UFABC 2023'!$Z$4:$Z$1000,'2. Empenhos LOA UFABC 2023'!$D$4:$D$1000,'Saldos INVESTIMENTO AEO LOA 23'!B8,'2. Empenhos LOA UFABC 2023'!$Y$4:$Y$1000,'Tabelas auxiliares'!$B$222)</f>
        <v>0</v>
      </c>
      <c r="L8" s="24">
        <f t="shared" si="0"/>
        <v>0</v>
      </c>
    </row>
    <row r="9" spans="1:12" x14ac:dyDescent="0.25">
      <c r="A9" t="s">
        <v>2772</v>
      </c>
      <c r="B9" s="12" t="s">
        <v>2732</v>
      </c>
      <c r="C9" s="12" t="s">
        <v>2771</v>
      </c>
      <c r="D9" s="68">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7">
        <f t="shared" ref="I9" si="2">D9-G9+H9</f>
        <v>0</v>
      </c>
      <c r="J9" s="43">
        <f>SUMIFS('1. Pré-Empenhos'!$S$4:$S$320,'1. Pré-Empenhos'!$D$4:$D$320,'Saldos INVESTIMENTO AEO LOA 23'!B9,'1. Pré-Empenhos'!$R$4:$R$320,'Tabelas auxiliares'!$B$222)</f>
        <v>0</v>
      </c>
      <c r="K9" s="13">
        <f>SUMIFS('2. Empenhos LOA UFABC 2023'!$Z$4:$Z$1000,'2. Empenhos LOA UFABC 2023'!$D$4:$D$1000,'Saldos INVESTIMENTO AEO LOA 23'!B9,'2. Empenhos LOA UFABC 2023'!$Y$4:$Y$1000,'Tabelas auxiliares'!$B$222)</f>
        <v>0</v>
      </c>
      <c r="L9" s="24">
        <f t="shared" ref="L9" si="3">I9-J9-K9</f>
        <v>0</v>
      </c>
    </row>
    <row r="10" spans="1:12" x14ac:dyDescent="0.25">
      <c r="A10" t="s">
        <v>2357</v>
      </c>
      <c r="B10" s="39" t="s">
        <v>25</v>
      </c>
      <c r="C10" s="39" t="s">
        <v>26</v>
      </c>
      <c r="D10" s="68">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7">
        <f t="shared" si="1"/>
        <v>0</v>
      </c>
      <c r="J10" s="43">
        <f>SUMIFS('1. Pré-Empenhos'!$S$4:$S$320,'1. Pré-Empenhos'!$D$4:$D$320,'Saldos INVESTIMENTO AEO LOA 23'!B10,'1. Pré-Empenhos'!$R$4:$R$320,'Tabelas auxiliares'!$B$222)</f>
        <v>0</v>
      </c>
      <c r="K10" s="13">
        <f>SUMIFS('2. Empenhos LOA UFABC 2023'!$Z$4:$Z$1000,'2. Empenhos LOA UFABC 2023'!$D$4:$D$1000,'Saldos INVESTIMENTO AEO LOA 23'!B10,'2. Empenhos LOA UFABC 2023'!$Y$4:$Y$1000,'Tabelas auxiliares'!$B$222)</f>
        <v>0</v>
      </c>
      <c r="L10" s="24">
        <f t="shared" si="0"/>
        <v>0</v>
      </c>
    </row>
    <row r="11" spans="1:12" ht="30" x14ac:dyDescent="0.25">
      <c r="A11" t="s">
        <v>2358</v>
      </c>
      <c r="B11" s="39" t="s">
        <v>27</v>
      </c>
      <c r="C11" s="39" t="s">
        <v>28</v>
      </c>
      <c r="D11" s="68">
        <f>IFERROR(VLOOKUP($B11,'Tabelas auxiliares'!$A$160:$C$215,3,FALSE),0)</f>
        <v>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0</v>
      </c>
      <c r="H11" s="59">
        <f>SUMIFS(Tabela1[VALOR],Tabela1[PARA (ÁREA / DESTINO)],'Saldos INVESTIMENTO AEO LOA 23'!A11,Tabela1[CUSTEIO ou INVESTIMENTO?],'Tabelas auxiliares'!$B$222)</f>
        <v>0</v>
      </c>
      <c r="I11" s="67">
        <f t="shared" si="1"/>
        <v>0</v>
      </c>
      <c r="J11" s="43">
        <f>SUMIFS('1. Pré-Empenhos'!$S$4:$S$320,'1. Pré-Empenhos'!$D$4:$D$320,'Saldos INVESTIMENTO AEO LOA 23'!B11,'1. Pré-Empenhos'!$R$4:$R$320,'Tabelas auxiliares'!$B$222)</f>
        <v>0</v>
      </c>
      <c r="K11" s="13">
        <f>SUMIFS('2. Empenhos LOA UFABC 2023'!$Z$4:$Z$1000,'2. Empenhos LOA UFABC 2023'!$D$4:$D$1000,'Saldos INVESTIMENTO AEO LOA 23'!B11,'2. Empenhos LOA UFABC 2023'!$Y$4:$Y$1000,'Tabelas auxiliares'!$B$222)</f>
        <v>0</v>
      </c>
      <c r="L11" s="24">
        <f t="shared" si="0"/>
        <v>0</v>
      </c>
    </row>
    <row r="12" spans="1:12" x14ac:dyDescent="0.25">
      <c r="A12" t="s">
        <v>2359</v>
      </c>
      <c r="B12" s="39" t="s">
        <v>31</v>
      </c>
      <c r="C12" s="39" t="s">
        <v>32</v>
      </c>
      <c r="D12" s="68">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7">
        <f t="shared" si="1"/>
        <v>0</v>
      </c>
      <c r="J12" s="43">
        <f>SUMIFS('1. Pré-Empenhos'!$S$4:$S$320,'1. Pré-Empenhos'!$D$4:$D$320,'Saldos INVESTIMENTO AEO LOA 23'!B12,'1. Pré-Empenhos'!$R$4:$R$320,'Tabelas auxiliares'!$B$222)</f>
        <v>0</v>
      </c>
      <c r="K12" s="13">
        <f>SUMIFS('2. Empenhos LOA UFABC 2023'!$Z$4:$Z$1000,'2. Empenhos LOA UFABC 2023'!$D$4:$D$1000,'Saldos INVESTIMENTO AEO LOA 23'!B12,'2. Empenhos LOA UFABC 2023'!$Y$4:$Y$1000,'Tabelas auxiliares'!$B$222)</f>
        <v>0</v>
      </c>
      <c r="L12" s="24">
        <f t="shared" si="0"/>
        <v>0</v>
      </c>
    </row>
    <row r="13" spans="1:12" x14ac:dyDescent="0.25">
      <c r="A13" t="s">
        <v>2360</v>
      </c>
      <c r="B13" s="39" t="s">
        <v>33</v>
      </c>
      <c r="C13" s="39" t="s">
        <v>34</v>
      </c>
      <c r="D13" s="68">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7">
        <f t="shared" si="1"/>
        <v>0</v>
      </c>
      <c r="J13" s="43">
        <f>SUMIFS('1. Pré-Empenhos'!$S$4:$S$320,'1. Pré-Empenhos'!$D$4:$D$320,'Saldos INVESTIMENTO AEO LOA 23'!B13,'1. Pré-Empenhos'!$R$4:$R$320,'Tabelas auxiliares'!$B$222)</f>
        <v>0</v>
      </c>
      <c r="K13" s="13">
        <f>SUMIFS('2. Empenhos LOA UFABC 2023'!$Z$4:$Z$1000,'2. Empenhos LOA UFABC 2023'!$D$4:$D$1000,'Saldos INVESTIMENTO AEO LOA 23'!B13,'2. Empenhos LOA UFABC 2023'!$Y$4:$Y$1000,'Tabelas auxiliares'!$B$222)</f>
        <v>0</v>
      </c>
      <c r="L13" s="24">
        <f t="shared" si="0"/>
        <v>0</v>
      </c>
    </row>
    <row r="14" spans="1:12" x14ac:dyDescent="0.25">
      <c r="A14" t="s">
        <v>2348</v>
      </c>
      <c r="B14" s="39" t="s">
        <v>35</v>
      </c>
      <c r="C14" s="39" t="s">
        <v>36</v>
      </c>
      <c r="D14" s="68">
        <f>IFERROR(VLOOKUP($B14,'Tabelas auxiliares'!$A$160:$C$215,3,FALSE),0)</f>
        <v>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6875.24</v>
      </c>
      <c r="I14" s="67">
        <f t="shared" si="1"/>
        <v>6875.24</v>
      </c>
      <c r="J14" s="43">
        <f>SUMIFS('1. Pré-Empenhos'!$S$4:$S$320,'1. Pré-Empenhos'!$D$4:$D$320,'Saldos INVESTIMENTO AEO LOA 23'!B14,'1. Pré-Empenhos'!$R$4:$R$320,'Tabelas auxiliares'!$B$222)</f>
        <v>0</v>
      </c>
      <c r="K14" s="13">
        <f>SUMIFS('2. Empenhos LOA UFABC 2023'!$Z$4:$Z$1000,'2. Empenhos LOA UFABC 2023'!$D$4:$D$1000,'Saldos INVESTIMENTO AEO LOA 23'!B14,'2. Empenhos LOA UFABC 2023'!$Y$4:$Y$1000,'Tabelas auxiliares'!$B$222)</f>
        <v>6875.24</v>
      </c>
      <c r="L14" s="24">
        <f t="shared" si="0"/>
        <v>0</v>
      </c>
    </row>
    <row r="15" spans="1:12" x14ac:dyDescent="0.25">
      <c r="A15" t="s">
        <v>2361</v>
      </c>
      <c r="B15" s="39" t="s">
        <v>37</v>
      </c>
      <c r="C15" s="39" t="s">
        <v>38</v>
      </c>
      <c r="D15" s="68">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7">
        <f t="shared" si="1"/>
        <v>0</v>
      </c>
      <c r="J15" s="43">
        <f>SUMIFS('1. Pré-Empenhos'!$S$4:$S$320,'1. Pré-Empenhos'!$D$4:$D$320,'Saldos INVESTIMENTO AEO LOA 23'!B15,'1. Pré-Empenhos'!$R$4:$R$320,'Tabelas auxiliares'!$B$222)</f>
        <v>0</v>
      </c>
      <c r="K15" s="13">
        <f>SUMIFS('2. Empenhos LOA UFABC 2023'!$Z$4:$Z$1000,'2. Empenhos LOA UFABC 2023'!$D$4:$D$1000,'Saldos INVESTIMENTO AEO LOA 23'!B15,'2. Empenhos LOA UFABC 2023'!$Y$4:$Y$1000,'Tabelas auxiliares'!$B$222)</f>
        <v>0</v>
      </c>
      <c r="L15" s="24">
        <f t="shared" si="0"/>
        <v>0</v>
      </c>
    </row>
    <row r="16" spans="1:12" x14ac:dyDescent="0.25">
      <c r="A16" t="s">
        <v>2362</v>
      </c>
      <c r="B16" s="39" t="s">
        <v>202</v>
      </c>
      <c r="C16" s="39" t="s">
        <v>206</v>
      </c>
      <c r="D16" s="68">
        <f>IFERROR(VLOOKUP($B16,'Tabelas auxiliares'!$A$160:$C$215,3,FALSE),0)</f>
        <v>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1850</v>
      </c>
      <c r="I16" s="67">
        <f t="shared" si="1"/>
        <v>1850</v>
      </c>
      <c r="J16" s="43">
        <f>SUMIFS('1. Pré-Empenhos'!$S$4:$S$320,'1. Pré-Empenhos'!$D$4:$D$320,'Saldos INVESTIMENTO AEO LOA 23'!B16,'1. Pré-Empenhos'!$R$4:$R$320,'Tabelas auxiliares'!$B$222)</f>
        <v>0</v>
      </c>
      <c r="K16" s="13">
        <f>SUMIFS('2. Empenhos LOA UFABC 2023'!$Z$4:$Z$1000,'2. Empenhos LOA UFABC 2023'!$D$4:$D$1000,'Saldos INVESTIMENTO AEO LOA 23'!B16,'2. Empenhos LOA UFABC 2023'!$Y$4:$Y$1000,'Tabelas auxiliares'!$B$222)</f>
        <v>1850</v>
      </c>
      <c r="L16" s="24">
        <f t="shared" si="0"/>
        <v>0</v>
      </c>
    </row>
    <row r="17" spans="1:12" x14ac:dyDescent="0.25">
      <c r="A17" t="s">
        <v>2363</v>
      </c>
      <c r="B17" s="39" t="s">
        <v>205</v>
      </c>
      <c r="C17" s="39" t="s">
        <v>207</v>
      </c>
      <c r="D17" s="68">
        <f>IFERROR(VLOOKUP($B17,'Tabelas auxiliares'!$A$160:$C$215,3,FALSE),0)</f>
        <v>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7">
        <f t="shared" si="1"/>
        <v>0</v>
      </c>
      <c r="J17" s="43">
        <f>SUMIFS('1. Pré-Empenhos'!$S$4:$S$320,'1. Pré-Empenhos'!$D$4:$D$320,'Saldos INVESTIMENTO AEO LOA 23'!B17,'1. Pré-Empenhos'!$R$4:$R$320,'Tabelas auxiliares'!$B$222)</f>
        <v>0</v>
      </c>
      <c r="K17" s="13">
        <f>SUMIFS('2. Empenhos LOA UFABC 2023'!$Z$4:$Z$1000,'2. Empenhos LOA UFABC 2023'!$D$4:$D$1000,'Saldos INVESTIMENTO AEO LOA 23'!B17,'2. Empenhos LOA UFABC 2023'!$Y$4:$Y$1000,'Tabelas auxiliares'!$B$222)</f>
        <v>0</v>
      </c>
      <c r="L17" s="24">
        <f t="shared" si="0"/>
        <v>0</v>
      </c>
    </row>
    <row r="18" spans="1:12" x14ac:dyDescent="0.25">
      <c r="A18" t="s">
        <v>2364</v>
      </c>
      <c r="B18" s="39" t="s">
        <v>39</v>
      </c>
      <c r="C18" s="39" t="s">
        <v>40</v>
      </c>
      <c r="D18" s="68">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7">
        <f t="shared" si="1"/>
        <v>0</v>
      </c>
      <c r="J18" s="43">
        <f>SUMIFS('1. Pré-Empenhos'!$S$4:$S$320,'1. Pré-Empenhos'!$D$4:$D$320,'Saldos INVESTIMENTO AEO LOA 23'!B18,'1. Pré-Empenhos'!$R$4:$R$320,'Tabelas auxiliares'!$B$222)</f>
        <v>0</v>
      </c>
      <c r="K18" s="13">
        <f>SUMIFS('2. Empenhos LOA UFABC 2023'!$Z$4:$Z$1000,'2. Empenhos LOA UFABC 2023'!$D$4:$D$1000,'Saldos INVESTIMENTO AEO LOA 23'!B18,'2. Empenhos LOA UFABC 2023'!$Y$4:$Y$1000,'Tabelas auxiliares'!$B$222)</f>
        <v>0</v>
      </c>
      <c r="L18" s="24">
        <f t="shared" si="0"/>
        <v>0</v>
      </c>
    </row>
    <row r="19" spans="1:12" x14ac:dyDescent="0.25">
      <c r="A19" t="s">
        <v>2365</v>
      </c>
      <c r="B19" s="39" t="s">
        <v>29</v>
      </c>
      <c r="C19" s="39" t="s">
        <v>30</v>
      </c>
      <c r="D19" s="68">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7">
        <f t="shared" si="1"/>
        <v>0</v>
      </c>
      <c r="J19" s="43">
        <f>SUMIFS('1. Pré-Empenhos'!$S$4:$S$320,'1. Pré-Empenhos'!$D$4:$D$320,'Saldos INVESTIMENTO AEO LOA 23'!B19,'1. Pré-Empenhos'!$R$4:$R$320,'Tabelas auxiliares'!$B$222)</f>
        <v>0</v>
      </c>
      <c r="K19" s="13">
        <f>SUMIFS('2. Empenhos LOA UFABC 2023'!$Z$4:$Z$1000,'2. Empenhos LOA UFABC 2023'!$D$4:$D$1000,'Saldos INVESTIMENTO AEO LOA 23'!B19,'2. Empenhos LOA UFABC 2023'!$Y$4:$Y$1000,'Tabelas auxiliares'!$B$222)</f>
        <v>0</v>
      </c>
      <c r="L19" s="24">
        <f t="shared" si="0"/>
        <v>0</v>
      </c>
    </row>
    <row r="20" spans="1:12" ht="30" x14ac:dyDescent="0.25">
      <c r="A20" t="s">
        <v>2366</v>
      </c>
      <c r="B20" s="39" t="s">
        <v>41</v>
      </c>
      <c r="C20" s="39" t="s">
        <v>42</v>
      </c>
      <c r="D20" s="68">
        <f>IFERROR(VLOOKUP($B20,'Tabelas auxiliares'!$A$160:$C$215,3,FALSE),0)</f>
        <v>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0</v>
      </c>
      <c r="H20" s="59">
        <f>SUMIFS(Tabela1[VALOR],Tabela1[PARA (ÁREA / DESTINO)],'Saldos INVESTIMENTO AEO LOA 23'!A20,Tabela1[CUSTEIO ou INVESTIMENTO?],'Tabelas auxiliares'!$B$222)</f>
        <v>0</v>
      </c>
      <c r="I20" s="67">
        <f t="shared" si="1"/>
        <v>0</v>
      </c>
      <c r="J20" s="43">
        <f>SUMIFS('1. Pré-Empenhos'!$S$4:$S$320,'1. Pré-Empenhos'!$D$4:$D$320,'Saldos INVESTIMENTO AEO LOA 23'!B20,'1. Pré-Empenhos'!$R$4:$R$320,'Tabelas auxiliares'!$B$222)</f>
        <v>0</v>
      </c>
      <c r="K20" s="13">
        <f>SUMIFS('2. Empenhos LOA UFABC 2023'!$Z$4:$Z$1000,'2. Empenhos LOA UFABC 2023'!$D$4:$D$1000,'Saldos INVESTIMENTO AEO LOA 23'!B20,'2. Empenhos LOA UFABC 2023'!$Y$4:$Y$1000,'Tabelas auxiliares'!$B$222)</f>
        <v>0</v>
      </c>
      <c r="L20" s="24">
        <f t="shared" si="0"/>
        <v>0</v>
      </c>
    </row>
    <row r="21" spans="1:12" x14ac:dyDescent="0.25">
      <c r="A21" t="s">
        <v>2367</v>
      </c>
      <c r="B21" s="39" t="s">
        <v>43</v>
      </c>
      <c r="C21" s="39" t="s">
        <v>44</v>
      </c>
      <c r="D21" s="68">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7">
        <f t="shared" si="1"/>
        <v>0</v>
      </c>
      <c r="J21" s="43">
        <f>SUMIFS('1. Pré-Empenhos'!$S$4:$S$320,'1. Pré-Empenhos'!$D$4:$D$320,'Saldos INVESTIMENTO AEO LOA 23'!B21,'1. Pré-Empenhos'!$R$4:$R$320,'Tabelas auxiliares'!$B$222)</f>
        <v>0</v>
      </c>
      <c r="K21" s="13">
        <f>SUMIFS('2. Empenhos LOA UFABC 2023'!$Z$4:$Z$1000,'2. Empenhos LOA UFABC 2023'!$D$4:$D$1000,'Saldos INVESTIMENTO AEO LOA 23'!B21,'2. Empenhos LOA UFABC 2023'!$Y$4:$Y$1000,'Tabelas auxiliares'!$B$222)</f>
        <v>0</v>
      </c>
      <c r="L21" s="24">
        <f t="shared" si="0"/>
        <v>0</v>
      </c>
    </row>
    <row r="22" spans="1:12" x14ac:dyDescent="0.25">
      <c r="A22" t="s">
        <v>2368</v>
      </c>
      <c r="B22" s="39" t="s">
        <v>519</v>
      </c>
      <c r="C22" s="39" t="s">
        <v>516</v>
      </c>
      <c r="D22" s="68">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7">
        <f t="shared" si="1"/>
        <v>0</v>
      </c>
      <c r="J22" s="43">
        <f>SUMIFS('1. Pré-Empenhos'!$S$4:$S$320,'1. Pré-Empenhos'!$D$4:$D$320,'Saldos INVESTIMENTO AEO LOA 23'!B22,'1. Pré-Empenhos'!$R$4:$R$320,'Tabelas auxiliares'!$B$222)</f>
        <v>0</v>
      </c>
      <c r="K22" s="13">
        <f>SUMIFS('2. Empenhos LOA UFABC 2023'!$Z$4:$Z$1000,'2. Empenhos LOA UFABC 2023'!$D$4:$D$1000,'Saldos INVESTIMENTO AEO LOA 23'!B22,'2. Empenhos LOA UFABC 2023'!$Y$4:$Y$1000,'Tabelas auxiliares'!$B$222)</f>
        <v>0</v>
      </c>
      <c r="L22" s="24">
        <f t="shared" si="0"/>
        <v>0</v>
      </c>
    </row>
    <row r="23" spans="1:12" x14ac:dyDescent="0.25">
      <c r="A23" t="s">
        <v>2369</v>
      </c>
      <c r="B23" s="39" t="s">
        <v>511</v>
      </c>
      <c r="C23" s="39" t="s">
        <v>530</v>
      </c>
      <c r="D23" s="68">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7">
        <f t="shared" si="1"/>
        <v>0</v>
      </c>
      <c r="J23" s="43">
        <f>SUMIFS('1. Pré-Empenhos'!$S$4:$S$320,'1. Pré-Empenhos'!$D$4:$D$320,'Saldos INVESTIMENTO AEO LOA 23'!B23,'1. Pré-Empenhos'!$R$4:$R$320,'Tabelas auxiliares'!$B$222)</f>
        <v>0</v>
      </c>
      <c r="K23" s="13">
        <f>SUMIFS('2. Empenhos LOA UFABC 2023'!$Z$4:$Z$1000,'2. Empenhos LOA UFABC 2023'!$D$4:$D$1000,'Saldos INVESTIMENTO AEO LOA 23'!B23,'2. Empenhos LOA UFABC 2023'!$Y$4:$Y$1000,'Tabelas auxiliares'!$B$222)</f>
        <v>0</v>
      </c>
      <c r="L23" s="24">
        <f t="shared" si="0"/>
        <v>0</v>
      </c>
    </row>
    <row r="24" spans="1:12" ht="30" x14ac:dyDescent="0.25">
      <c r="A24" t="s">
        <v>2370</v>
      </c>
      <c r="B24" s="39" t="s">
        <v>45</v>
      </c>
      <c r="C24" s="39" t="s">
        <v>46</v>
      </c>
      <c r="D24" s="68">
        <f>IFERROR(VLOOKUP($B24,'Tabelas auxiliares'!$A$160:$C$215,3,FALSE),0)</f>
        <v>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0</v>
      </c>
      <c r="H24" s="59">
        <f>SUMIFS(Tabela1[VALOR],Tabela1[PARA (ÁREA / DESTINO)],'Saldos INVESTIMENTO AEO LOA 23'!A24,Tabela1[CUSTEIO ou INVESTIMENTO?],'Tabelas auxiliares'!$B$222)</f>
        <v>0</v>
      </c>
      <c r="I24" s="67">
        <f t="shared" si="1"/>
        <v>0</v>
      </c>
      <c r="J24" s="43">
        <f>SUMIFS('1. Pré-Empenhos'!$S$4:$S$320,'1. Pré-Empenhos'!$D$4:$D$320,'Saldos INVESTIMENTO AEO LOA 23'!B24,'1. Pré-Empenhos'!$R$4:$R$320,'Tabelas auxiliares'!$B$222)</f>
        <v>0</v>
      </c>
      <c r="K24" s="13">
        <f>SUMIFS('2. Empenhos LOA UFABC 2023'!$Z$4:$Z$1000,'2. Empenhos LOA UFABC 2023'!$D$4:$D$1000,'Saldos INVESTIMENTO AEO LOA 23'!B24,'2. Empenhos LOA UFABC 2023'!$Y$4:$Y$1000,'Tabelas auxiliares'!$B$222)</f>
        <v>0</v>
      </c>
      <c r="L24" s="24">
        <f t="shared" si="0"/>
        <v>0</v>
      </c>
    </row>
    <row r="25" spans="1:12" x14ac:dyDescent="0.25">
      <c r="A25" t="s">
        <v>2371</v>
      </c>
      <c r="B25" s="39" t="s">
        <v>47</v>
      </c>
      <c r="C25" s="39" t="s">
        <v>48</v>
      </c>
      <c r="D25" s="68">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7">
        <f t="shared" si="1"/>
        <v>0</v>
      </c>
      <c r="J25" s="43">
        <f>SUMIFS('1. Pré-Empenhos'!$S$4:$S$320,'1. Pré-Empenhos'!$D$4:$D$320,'Saldos INVESTIMENTO AEO LOA 23'!B25,'1. Pré-Empenhos'!$R$4:$R$320,'Tabelas auxiliares'!$B$222)</f>
        <v>0</v>
      </c>
      <c r="K25" s="13">
        <f>SUMIFS('2. Empenhos LOA UFABC 2023'!$Z$4:$Z$1000,'2. Empenhos LOA UFABC 2023'!$D$4:$D$1000,'Saldos INVESTIMENTO AEO LOA 23'!B25,'2. Empenhos LOA UFABC 2023'!$Y$4:$Y$1000,'Tabelas auxiliares'!$B$222)</f>
        <v>0</v>
      </c>
      <c r="L25" s="24">
        <f t="shared" si="0"/>
        <v>0</v>
      </c>
    </row>
    <row r="26" spans="1:12" x14ac:dyDescent="0.25">
      <c r="A26" t="s">
        <v>2372</v>
      </c>
      <c r="B26" s="39" t="s">
        <v>520</v>
      </c>
      <c r="C26" s="39" t="s">
        <v>517</v>
      </c>
      <c r="D26" s="68">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7">
        <f t="shared" si="1"/>
        <v>0</v>
      </c>
      <c r="J26" s="43">
        <f>SUMIFS('1. Pré-Empenhos'!$S$4:$S$320,'1. Pré-Empenhos'!$D$4:$D$320,'Saldos INVESTIMENTO AEO LOA 23'!B26,'1. Pré-Empenhos'!$R$4:$R$320,'Tabelas auxiliares'!$B$222)</f>
        <v>0</v>
      </c>
      <c r="K26" s="13">
        <f>SUMIFS('2. Empenhos LOA UFABC 2023'!$Z$4:$Z$1000,'2. Empenhos LOA UFABC 2023'!$D$4:$D$1000,'Saldos INVESTIMENTO AEO LOA 23'!B26,'2. Empenhos LOA UFABC 2023'!$Y$4:$Y$1000,'Tabelas auxiliares'!$B$222)</f>
        <v>0</v>
      </c>
      <c r="L26" s="24">
        <f t="shared" si="0"/>
        <v>0</v>
      </c>
    </row>
    <row r="27" spans="1:12" x14ac:dyDescent="0.25">
      <c r="A27" t="s">
        <v>2373</v>
      </c>
      <c r="B27" s="39" t="s">
        <v>2344</v>
      </c>
      <c r="C27" s="39" t="s">
        <v>2345</v>
      </c>
      <c r="D27" s="68">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7">
        <f t="shared" ref="I27" si="4">D27-G27+H27</f>
        <v>0</v>
      </c>
      <c r="J27" s="43">
        <f>SUMIFS('1. Pré-Empenhos'!$S$4:$S$320,'1. Pré-Empenhos'!$D$4:$D$320,'Saldos INVESTIMENTO AEO LOA 23'!B27,'1. Pré-Empenhos'!$R$4:$R$320,'Tabelas auxiliares'!$B$222)</f>
        <v>0</v>
      </c>
      <c r="K27" s="13">
        <f>SUMIFS('2. Empenhos LOA UFABC 2023'!$Z$4:$Z$1000,'2. Empenhos LOA UFABC 2023'!$D$4:$D$1000,'Saldos INVESTIMENTO AEO LOA 23'!B27,'2. Empenhos LOA UFABC 2023'!$Y$4:$Y$1000,'Tabelas auxiliares'!$B$222)</f>
        <v>0</v>
      </c>
      <c r="L27" s="24">
        <f t="shared" ref="L27" si="5">I27-J27-K27</f>
        <v>0</v>
      </c>
    </row>
    <row r="28" spans="1:12" ht="30" x14ac:dyDescent="0.25">
      <c r="A28" t="s">
        <v>2374</v>
      </c>
      <c r="B28" s="39" t="s">
        <v>49</v>
      </c>
      <c r="C28" s="39" t="s">
        <v>50</v>
      </c>
      <c r="D28" s="68">
        <f>IFERROR(VLOOKUP($B28,'Tabelas auxiliares'!$A$160:$C$215,3,FALSE),0)</f>
        <v>0</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0</v>
      </c>
      <c r="H28" s="59">
        <f>SUMIFS(Tabela1[VALOR],Tabela1[PARA (ÁREA / DESTINO)],'Saldos INVESTIMENTO AEO LOA 23'!A28,Tabela1[CUSTEIO ou INVESTIMENTO?],'Tabelas auxiliares'!$B$222)</f>
        <v>0</v>
      </c>
      <c r="I28" s="67">
        <f t="shared" si="1"/>
        <v>0</v>
      </c>
      <c r="J28" s="43">
        <f>SUMIFS('1. Pré-Empenhos'!$S$4:$S$320,'1. Pré-Empenhos'!$D$4:$D$320,'Saldos INVESTIMENTO AEO LOA 23'!B28,'1. Pré-Empenhos'!$R$4:$R$320,'Tabelas auxiliares'!$B$222)</f>
        <v>0</v>
      </c>
      <c r="K28" s="13">
        <f>SUMIFS('2. Empenhos LOA UFABC 2023'!$Z$4:$Z$1000,'2. Empenhos LOA UFABC 2023'!$D$4:$D$1000,'Saldos INVESTIMENTO AEO LOA 23'!B28,'2. Empenhos LOA UFABC 2023'!$Y$4:$Y$1000,'Tabelas auxiliares'!$B$222)</f>
        <v>0</v>
      </c>
      <c r="L28" s="24">
        <f t="shared" si="0"/>
        <v>0</v>
      </c>
    </row>
    <row r="29" spans="1:12" x14ac:dyDescent="0.25">
      <c r="A29" t="s">
        <v>2375</v>
      </c>
      <c r="B29" s="39" t="s">
        <v>51</v>
      </c>
      <c r="C29" s="39" t="s">
        <v>52</v>
      </c>
      <c r="D29" s="68">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7">
        <f t="shared" si="1"/>
        <v>0</v>
      </c>
      <c r="J29" s="43">
        <f>SUMIFS('1. Pré-Empenhos'!$S$4:$S$320,'1. Pré-Empenhos'!$D$4:$D$320,'Saldos INVESTIMENTO AEO LOA 23'!B29,'1. Pré-Empenhos'!$R$4:$R$320,'Tabelas auxiliares'!$B$222)</f>
        <v>0</v>
      </c>
      <c r="K29" s="13">
        <f>SUMIFS('2. Empenhos LOA UFABC 2023'!$Z$4:$Z$1000,'2. Empenhos LOA UFABC 2023'!$D$4:$D$1000,'Saldos INVESTIMENTO AEO LOA 23'!B29,'2. Empenhos LOA UFABC 2023'!$Y$4:$Y$1000,'Tabelas auxiliares'!$B$222)</f>
        <v>0</v>
      </c>
      <c r="L29" s="24">
        <f t="shared" si="0"/>
        <v>0</v>
      </c>
    </row>
    <row r="30" spans="1:12" x14ac:dyDescent="0.25">
      <c r="A30" t="s">
        <v>2376</v>
      </c>
      <c r="B30" s="39" t="s">
        <v>521</v>
      </c>
      <c r="C30" s="39" t="s">
        <v>518</v>
      </c>
      <c r="D30" s="68">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7">
        <f t="shared" si="1"/>
        <v>0</v>
      </c>
      <c r="J30" s="43">
        <f>SUMIFS('1. Pré-Empenhos'!$S$4:$S$320,'1. Pré-Empenhos'!$D$4:$D$320,'Saldos INVESTIMENTO AEO LOA 23'!B30,'1. Pré-Empenhos'!$R$4:$R$320,'Tabelas auxiliares'!$B$222)</f>
        <v>0</v>
      </c>
      <c r="K30" s="13">
        <f>SUMIFS('2. Empenhos LOA UFABC 2023'!$Z$4:$Z$1000,'2. Empenhos LOA UFABC 2023'!$D$4:$D$1000,'Saldos INVESTIMENTO AEO LOA 23'!B30,'2. Empenhos LOA UFABC 2023'!$Y$4:$Y$1000,'Tabelas auxiliares'!$B$222)</f>
        <v>0</v>
      </c>
      <c r="L30" s="24">
        <f t="shared" si="0"/>
        <v>0</v>
      </c>
    </row>
    <row r="31" spans="1:12" x14ac:dyDescent="0.25">
      <c r="A31" t="s">
        <v>2377</v>
      </c>
      <c r="B31" s="39" t="s">
        <v>2346</v>
      </c>
      <c r="C31" s="39" t="s">
        <v>2347</v>
      </c>
      <c r="D31" s="68">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7">
        <f t="shared" ref="I31" si="6">D31-G31+H31</f>
        <v>0</v>
      </c>
      <c r="J31" s="43">
        <f>SUMIFS('1. Pré-Empenhos'!$S$4:$S$320,'1. Pré-Empenhos'!$D$4:$D$320,'Saldos INVESTIMENTO AEO LOA 23'!B31,'1. Pré-Empenhos'!$R$4:$R$320,'Tabelas auxiliares'!$B$222)</f>
        <v>0</v>
      </c>
      <c r="K31" s="13">
        <f>SUMIFS('2. Empenhos LOA UFABC 2023'!$Z$4:$Z$1000,'2. Empenhos LOA UFABC 2023'!$D$4:$D$1000,'Saldos INVESTIMENTO AEO LOA 23'!B31,'2. Empenhos LOA UFABC 2023'!$Y$4:$Y$1000,'Tabelas auxiliares'!$B$222)</f>
        <v>0</v>
      </c>
      <c r="L31" s="24">
        <f t="shared" ref="L31" si="7">I31-J31-K31</f>
        <v>0</v>
      </c>
    </row>
    <row r="32" spans="1:12" ht="30" x14ac:dyDescent="0.25">
      <c r="A32" t="s">
        <v>2378</v>
      </c>
      <c r="B32" s="39" t="s">
        <v>53</v>
      </c>
      <c r="C32" s="39" t="s">
        <v>54</v>
      </c>
      <c r="D32" s="68">
        <f>IFERROR(VLOOKUP($B32,'Tabelas auxiliares'!$A$160:$C$215,3,FALSE),0)</f>
        <v>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179146.63</v>
      </c>
      <c r="I32" s="67">
        <f t="shared" si="1"/>
        <v>179146.63</v>
      </c>
      <c r="J32" s="43">
        <f>SUMIFS('1. Pré-Empenhos'!$S$4:$S$320,'1. Pré-Empenhos'!$D$4:$D$320,'Saldos INVESTIMENTO AEO LOA 23'!B32,'1. Pré-Empenhos'!$R$4:$R$320,'Tabelas auxiliares'!$B$222)</f>
        <v>179146.63</v>
      </c>
      <c r="K32" s="13">
        <f>SUMIFS('2. Empenhos LOA UFABC 2023'!$Z$4:$Z$1000,'2. Empenhos LOA UFABC 2023'!$D$4:$D$1000,'Saldos INVESTIMENTO AEO LOA 23'!B32,'2. Empenhos LOA UFABC 2023'!$Y$4:$Y$1000,'Tabelas auxiliares'!$B$222)</f>
        <v>0</v>
      </c>
      <c r="L32" s="24">
        <f t="shared" si="0"/>
        <v>0</v>
      </c>
    </row>
    <row r="33" spans="1:12" x14ac:dyDescent="0.25">
      <c r="A33" t="s">
        <v>2379</v>
      </c>
      <c r="B33" s="39" t="s">
        <v>522</v>
      </c>
      <c r="C33" s="39" t="s">
        <v>523</v>
      </c>
      <c r="D33" s="68">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7">
        <f t="shared" si="1"/>
        <v>0</v>
      </c>
      <c r="J33" s="43">
        <f>SUMIFS('1. Pré-Empenhos'!$S$4:$S$320,'1. Pré-Empenhos'!$D$4:$D$320,'Saldos INVESTIMENTO AEO LOA 23'!B33,'1. Pré-Empenhos'!$R$4:$R$320,'Tabelas auxiliares'!$B$222)</f>
        <v>0</v>
      </c>
      <c r="K33" s="13">
        <f>SUMIFS('2. Empenhos LOA UFABC 2023'!$Z$4:$Z$1000,'2. Empenhos LOA UFABC 2023'!$D$4:$D$1000,'Saldos INVESTIMENTO AEO LOA 23'!B33,'2. Empenhos LOA UFABC 2023'!$Y$4:$Y$1000,'Tabelas auxiliares'!$B$222)</f>
        <v>0</v>
      </c>
      <c r="L33" s="24">
        <f t="shared" si="0"/>
        <v>0</v>
      </c>
    </row>
    <row r="34" spans="1:12" ht="30" x14ac:dyDescent="0.25">
      <c r="A34" t="s">
        <v>2380</v>
      </c>
      <c r="B34" s="39" t="s">
        <v>55</v>
      </c>
      <c r="C34" s="39" t="s">
        <v>56</v>
      </c>
      <c r="D34" s="68">
        <f>IFERROR(VLOOKUP($B34,'Tabelas auxiliares'!$A$160:$C$215,3,FALSE),0)</f>
        <v>0</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7">
        <f t="shared" si="1"/>
        <v>0</v>
      </c>
      <c r="J34" s="43">
        <f>SUMIFS('1. Pré-Empenhos'!$S$4:$S$320,'1. Pré-Empenhos'!$D$4:$D$320,'Saldos INVESTIMENTO AEO LOA 23'!B34,'1. Pré-Empenhos'!$R$4:$R$320,'Tabelas auxiliares'!$B$222)</f>
        <v>0</v>
      </c>
      <c r="K34" s="13">
        <f>SUMIFS('2. Empenhos LOA UFABC 2023'!$Z$4:$Z$1000,'2. Empenhos LOA UFABC 2023'!$D$4:$D$1000,'Saldos INVESTIMENTO AEO LOA 23'!B34,'2. Empenhos LOA UFABC 2023'!$Y$4:$Y$1000,'Tabelas auxiliares'!$B$222)</f>
        <v>0</v>
      </c>
      <c r="L34" s="24">
        <f t="shared" si="0"/>
        <v>0</v>
      </c>
    </row>
    <row r="35" spans="1:12" x14ac:dyDescent="0.25">
      <c r="A35" t="s">
        <v>2381</v>
      </c>
      <c r="B35" s="39" t="s">
        <v>57</v>
      </c>
      <c r="C35" s="39" t="s">
        <v>58</v>
      </c>
      <c r="D35" s="68">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7">
        <f t="shared" si="1"/>
        <v>0</v>
      </c>
      <c r="J35" s="43">
        <f>SUMIFS('1. Pré-Empenhos'!$S$4:$S$320,'1. Pré-Empenhos'!$D$4:$D$320,'Saldos INVESTIMENTO AEO LOA 23'!B35,'1. Pré-Empenhos'!$R$4:$R$320,'Tabelas auxiliares'!$B$222)</f>
        <v>0</v>
      </c>
      <c r="K35" s="13">
        <f>SUMIFS('2. Empenhos LOA UFABC 2023'!$Z$4:$Z$1000,'2. Empenhos LOA UFABC 2023'!$D$4:$D$1000,'Saldos INVESTIMENTO AEO LOA 23'!B35,'2. Empenhos LOA UFABC 2023'!$Y$4:$Y$1000,'Tabelas auxiliares'!$B$222)</f>
        <v>0</v>
      </c>
      <c r="L35" s="24">
        <f t="shared" si="0"/>
        <v>0</v>
      </c>
    </row>
    <row r="36" spans="1:12" ht="30" x14ac:dyDescent="0.25">
      <c r="A36" t="s">
        <v>2382</v>
      </c>
      <c r="B36" s="39" t="s">
        <v>59</v>
      </c>
      <c r="C36" s="39" t="s">
        <v>60</v>
      </c>
      <c r="D36" s="68">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7">
        <f t="shared" si="1"/>
        <v>0</v>
      </c>
      <c r="J36" s="43">
        <f>SUMIFS('1. Pré-Empenhos'!$S$4:$S$320,'1. Pré-Empenhos'!$D$4:$D$320,'Saldos INVESTIMENTO AEO LOA 23'!B36,'1. Pré-Empenhos'!$R$4:$R$320,'Tabelas auxiliares'!$B$222)</f>
        <v>0</v>
      </c>
      <c r="K36" s="13">
        <f>SUMIFS('2. Empenhos LOA UFABC 2023'!$Z$4:$Z$1000,'2. Empenhos LOA UFABC 2023'!$D$4:$D$1000,'Saldos INVESTIMENTO AEO LOA 23'!B36,'2. Empenhos LOA UFABC 2023'!$Y$4:$Y$1000,'Tabelas auxiliares'!$B$222)</f>
        <v>0</v>
      </c>
      <c r="L36" s="24">
        <f t="shared" si="0"/>
        <v>0</v>
      </c>
    </row>
    <row r="37" spans="1:12" x14ac:dyDescent="0.25">
      <c r="A37" t="s">
        <v>2383</v>
      </c>
      <c r="B37" s="39" t="s">
        <v>515</v>
      </c>
      <c r="C37" s="39" t="s">
        <v>524</v>
      </c>
      <c r="D37" s="68">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7">
        <f t="shared" si="1"/>
        <v>0</v>
      </c>
      <c r="J37" s="43">
        <f>SUMIFS('1. Pré-Empenhos'!$S$4:$S$320,'1. Pré-Empenhos'!$D$4:$D$320,'Saldos INVESTIMENTO AEO LOA 23'!B37,'1. Pré-Empenhos'!$R$4:$R$320,'Tabelas auxiliares'!$B$222)</f>
        <v>0</v>
      </c>
      <c r="K37" s="13">
        <f>SUMIFS('2. Empenhos LOA UFABC 2023'!$Z$4:$Z$1000,'2. Empenhos LOA UFABC 2023'!$D$4:$D$1000,'Saldos INVESTIMENTO AEO LOA 23'!B37,'2. Empenhos LOA UFABC 2023'!$Y$4:$Y$1000,'Tabelas auxiliares'!$B$222)</f>
        <v>0</v>
      </c>
      <c r="L37" s="24">
        <f t="shared" si="0"/>
        <v>0</v>
      </c>
    </row>
    <row r="38" spans="1:12" ht="30" x14ac:dyDescent="0.25">
      <c r="A38" t="s">
        <v>2384</v>
      </c>
      <c r="B38" s="39" t="s">
        <v>61</v>
      </c>
      <c r="C38" s="39" t="s">
        <v>62</v>
      </c>
      <c r="D38" s="68">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7">
        <f t="shared" si="1"/>
        <v>0</v>
      </c>
      <c r="J38" s="43">
        <f>SUMIFS('1. Pré-Empenhos'!$S$4:$S$320,'1. Pré-Empenhos'!$D$4:$D$320,'Saldos INVESTIMENTO AEO LOA 23'!B38,'1. Pré-Empenhos'!$R$4:$R$320,'Tabelas auxiliares'!$B$222)</f>
        <v>0</v>
      </c>
      <c r="K38" s="13">
        <f>SUMIFS('2. Empenhos LOA UFABC 2023'!$Z$4:$Z$1000,'2. Empenhos LOA UFABC 2023'!$D$4:$D$1000,'Saldos INVESTIMENTO AEO LOA 23'!B38,'2. Empenhos LOA UFABC 2023'!$Y$4:$Y$1000,'Tabelas auxiliares'!$B$222)</f>
        <v>0</v>
      </c>
      <c r="L38" s="24">
        <f t="shared" si="0"/>
        <v>0</v>
      </c>
    </row>
    <row r="39" spans="1:12" x14ac:dyDescent="0.25">
      <c r="A39" t="s">
        <v>2385</v>
      </c>
      <c r="B39" s="39" t="s">
        <v>63</v>
      </c>
      <c r="C39" s="39" t="s">
        <v>64</v>
      </c>
      <c r="D39" s="68">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7">
        <f t="shared" si="1"/>
        <v>0</v>
      </c>
      <c r="J39" s="43">
        <f>SUMIFS('1. Pré-Empenhos'!$S$4:$S$320,'1. Pré-Empenhos'!$D$4:$D$320,'Saldos INVESTIMENTO AEO LOA 23'!B39,'1. Pré-Empenhos'!$R$4:$R$320,'Tabelas auxiliares'!$B$222)</f>
        <v>0</v>
      </c>
      <c r="K39" s="13">
        <f>SUMIFS('2. Empenhos LOA UFABC 2023'!$Z$4:$Z$1000,'2. Empenhos LOA UFABC 2023'!$D$4:$D$1000,'Saldos INVESTIMENTO AEO LOA 23'!B39,'2. Empenhos LOA UFABC 2023'!$Y$4:$Y$1000,'Tabelas auxiliares'!$B$222)</f>
        <v>0</v>
      </c>
      <c r="L39" s="24">
        <f t="shared" si="0"/>
        <v>0</v>
      </c>
    </row>
    <row r="40" spans="1:12" ht="30" x14ac:dyDescent="0.25">
      <c r="A40" t="s">
        <v>2386</v>
      </c>
      <c r="B40" s="39" t="s">
        <v>65</v>
      </c>
      <c r="C40" s="39" t="s">
        <v>66</v>
      </c>
      <c r="D40" s="68">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7">
        <f t="shared" si="1"/>
        <v>0</v>
      </c>
      <c r="J40" s="43">
        <f>SUMIFS('1. Pré-Empenhos'!$S$4:$S$320,'1. Pré-Empenhos'!$D$4:$D$320,'Saldos INVESTIMENTO AEO LOA 23'!B40,'1. Pré-Empenhos'!$R$4:$R$320,'Tabelas auxiliares'!$B$222)</f>
        <v>0</v>
      </c>
      <c r="K40" s="13">
        <f>SUMIFS('2. Empenhos LOA UFABC 2023'!$Z$4:$Z$1000,'2. Empenhos LOA UFABC 2023'!$D$4:$D$1000,'Saldos INVESTIMENTO AEO LOA 23'!B40,'2. Empenhos LOA UFABC 2023'!$Y$4:$Y$1000,'Tabelas auxiliares'!$B$222)</f>
        <v>0</v>
      </c>
      <c r="L40" s="24">
        <f t="shared" si="0"/>
        <v>0</v>
      </c>
    </row>
    <row r="41" spans="1:12" x14ac:dyDescent="0.25">
      <c r="A41" t="s">
        <v>2387</v>
      </c>
      <c r="B41" s="39" t="s">
        <v>69</v>
      </c>
      <c r="C41" s="39" t="s">
        <v>70</v>
      </c>
      <c r="D41" s="68">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7">
        <f t="shared" si="1"/>
        <v>0</v>
      </c>
      <c r="J41" s="43">
        <f>SUMIFS('1. Pré-Empenhos'!$S$4:$S$320,'1. Pré-Empenhos'!$D$4:$D$320,'Saldos INVESTIMENTO AEO LOA 23'!B41,'1. Pré-Empenhos'!$R$4:$R$320,'Tabelas auxiliares'!$B$222)</f>
        <v>0</v>
      </c>
      <c r="K41" s="13">
        <f>SUMIFS('2. Empenhos LOA UFABC 2023'!$Z$4:$Z$1000,'2. Empenhos LOA UFABC 2023'!$D$4:$D$1000,'Saldos INVESTIMENTO AEO LOA 23'!B41,'2. Empenhos LOA UFABC 2023'!$Y$4:$Y$1000,'Tabelas auxiliares'!$B$222)</f>
        <v>0</v>
      </c>
      <c r="L41" s="24">
        <f t="shared" si="0"/>
        <v>0</v>
      </c>
    </row>
    <row r="42" spans="1:12" ht="30" x14ac:dyDescent="0.25">
      <c r="A42" t="s">
        <v>2388</v>
      </c>
      <c r="B42" s="39" t="s">
        <v>67</v>
      </c>
      <c r="C42" s="39" t="s">
        <v>68</v>
      </c>
      <c r="D42" s="68">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7">
        <f t="shared" si="1"/>
        <v>0</v>
      </c>
      <c r="J42" s="43">
        <f>SUMIFS('1. Pré-Empenhos'!$S$4:$S$320,'1. Pré-Empenhos'!$D$4:$D$320,'Saldos INVESTIMENTO AEO LOA 23'!B42,'1. Pré-Empenhos'!$R$4:$R$320,'Tabelas auxiliares'!$B$222)</f>
        <v>0</v>
      </c>
      <c r="K42" s="13">
        <f>SUMIFS('2. Empenhos LOA UFABC 2023'!$Z$4:$Z$1000,'2. Empenhos LOA UFABC 2023'!$D$4:$D$1000,'Saldos INVESTIMENTO AEO LOA 23'!B42,'2. Empenhos LOA UFABC 2023'!$Y$4:$Y$1000,'Tabelas auxiliares'!$B$222)</f>
        <v>0</v>
      </c>
      <c r="L42" s="24">
        <f t="shared" si="0"/>
        <v>0</v>
      </c>
    </row>
    <row r="43" spans="1:12" x14ac:dyDescent="0.25">
      <c r="A43" t="s">
        <v>2389</v>
      </c>
      <c r="B43" s="39" t="s">
        <v>525</v>
      </c>
      <c r="C43" s="39" t="s">
        <v>526</v>
      </c>
      <c r="D43" s="68">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7">
        <f t="shared" si="1"/>
        <v>0</v>
      </c>
      <c r="J43" s="43">
        <f>SUMIFS('1. Pré-Empenhos'!$S$4:$S$320,'1. Pré-Empenhos'!$D$4:$D$320,'Saldos INVESTIMENTO AEO LOA 23'!B43,'1. Pré-Empenhos'!$R$4:$R$320,'Tabelas auxiliares'!$B$222)</f>
        <v>0</v>
      </c>
      <c r="K43" s="13">
        <f>SUMIFS('2. Empenhos LOA UFABC 2023'!$Z$4:$Z$1000,'2. Empenhos LOA UFABC 2023'!$D$4:$D$1000,'Saldos INVESTIMENTO AEO LOA 23'!B43,'2. Empenhos LOA UFABC 2023'!$Y$4:$Y$1000,'Tabelas auxiliares'!$B$222)</f>
        <v>0</v>
      </c>
      <c r="L43" s="24">
        <f t="shared" si="0"/>
        <v>0</v>
      </c>
    </row>
    <row r="44" spans="1:12" ht="30" x14ac:dyDescent="0.25">
      <c r="A44" t="s">
        <v>2390</v>
      </c>
      <c r="B44" s="39" t="s">
        <v>71</v>
      </c>
      <c r="C44" s="39" t="s">
        <v>72</v>
      </c>
      <c r="D44" s="68">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7">
        <f t="shared" si="1"/>
        <v>0</v>
      </c>
      <c r="J44" s="43">
        <f>SUMIFS('1. Pré-Empenhos'!$S$4:$S$320,'1. Pré-Empenhos'!$D$4:$D$320,'Saldos INVESTIMENTO AEO LOA 23'!B44,'1. Pré-Empenhos'!$R$4:$R$320,'Tabelas auxiliares'!$B$222)</f>
        <v>0</v>
      </c>
      <c r="K44" s="13">
        <f>SUMIFS('2. Empenhos LOA UFABC 2023'!$Z$4:$Z$1000,'2. Empenhos LOA UFABC 2023'!$D$4:$D$1000,'Saldos INVESTIMENTO AEO LOA 23'!B44,'2. Empenhos LOA UFABC 2023'!$Y$4:$Y$1000,'Tabelas auxiliares'!$B$222)</f>
        <v>0</v>
      </c>
      <c r="L44" s="24">
        <f t="shared" si="0"/>
        <v>0</v>
      </c>
    </row>
    <row r="45" spans="1:12" ht="30" x14ac:dyDescent="0.25">
      <c r="A45" t="s">
        <v>2391</v>
      </c>
      <c r="B45" s="39" t="s">
        <v>73</v>
      </c>
      <c r="C45" s="39" t="s">
        <v>74</v>
      </c>
      <c r="D45" s="68">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7">
        <f t="shared" si="1"/>
        <v>0</v>
      </c>
      <c r="J45" s="43">
        <f>SUMIFS('1. Pré-Empenhos'!$S$4:$S$320,'1. Pré-Empenhos'!$D$4:$D$320,'Saldos INVESTIMENTO AEO LOA 23'!B45,'1. Pré-Empenhos'!$R$4:$R$320,'Tabelas auxiliares'!$B$222)</f>
        <v>0</v>
      </c>
      <c r="K45" s="13">
        <f>SUMIFS('2. Empenhos LOA UFABC 2023'!$Z$4:$Z$1000,'2. Empenhos LOA UFABC 2023'!$D$4:$D$1000,'Saldos INVESTIMENTO AEO LOA 23'!B45,'2. Empenhos LOA UFABC 2023'!$Y$4:$Y$1000,'Tabelas auxiliares'!$B$222)</f>
        <v>0</v>
      </c>
      <c r="L45" s="24">
        <f t="shared" si="0"/>
        <v>0</v>
      </c>
    </row>
    <row r="46" spans="1:12" x14ac:dyDescent="0.25">
      <c r="A46" t="s">
        <v>2392</v>
      </c>
      <c r="B46" s="39" t="s">
        <v>527</v>
      </c>
      <c r="C46" s="39" t="s">
        <v>528</v>
      </c>
      <c r="D46" s="68">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7">
        <f t="shared" si="1"/>
        <v>0</v>
      </c>
      <c r="J46" s="43">
        <f>SUMIFS('1. Pré-Empenhos'!$S$4:$S$320,'1. Pré-Empenhos'!$D$4:$D$320,'Saldos INVESTIMENTO AEO LOA 23'!B46,'1. Pré-Empenhos'!$R$4:$R$320,'Tabelas auxiliares'!$B$222)</f>
        <v>0</v>
      </c>
      <c r="K46" s="13">
        <f>SUMIFS('2. Empenhos LOA UFABC 2023'!$Z$4:$Z$1000,'2. Empenhos LOA UFABC 2023'!$D$4:$D$1000,'Saldos INVESTIMENTO AEO LOA 23'!B46,'2. Empenhos LOA UFABC 2023'!$Y$4:$Y$1000,'Tabelas auxiliares'!$B$222)</f>
        <v>0</v>
      </c>
      <c r="L46" s="24">
        <f t="shared" si="0"/>
        <v>0</v>
      </c>
    </row>
    <row r="47" spans="1:12" ht="15.75" customHeight="1" x14ac:dyDescent="0.25">
      <c r="A47" t="s">
        <v>2393</v>
      </c>
      <c r="B47" s="39" t="s">
        <v>75</v>
      </c>
      <c r="C47" s="39" t="s">
        <v>76</v>
      </c>
      <c r="D47" s="68">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0</v>
      </c>
      <c r="I47" s="67">
        <f t="shared" si="1"/>
        <v>0</v>
      </c>
      <c r="J47" s="43">
        <f>SUMIFS('1. Pré-Empenhos'!$S$4:$S$320,'1. Pré-Empenhos'!$D$4:$D$320,'Saldos INVESTIMENTO AEO LOA 23'!B47,'1. Pré-Empenhos'!$R$4:$R$320,'Tabelas auxiliares'!$B$222)</f>
        <v>0</v>
      </c>
      <c r="K47" s="13">
        <f>SUMIFS('2. Empenhos LOA UFABC 2023'!$Z$4:$Z$1000,'2. Empenhos LOA UFABC 2023'!$D$4:$D$1000,'Saldos INVESTIMENTO AEO LOA 23'!B47,'2. Empenhos LOA UFABC 2023'!$Y$4:$Y$1000,'Tabelas auxiliares'!$B$222)</f>
        <v>0</v>
      </c>
      <c r="L47" s="24">
        <f t="shared" si="0"/>
        <v>0</v>
      </c>
    </row>
    <row r="48" spans="1:12" ht="30" x14ac:dyDescent="0.25">
      <c r="A48" t="s">
        <v>2394</v>
      </c>
      <c r="B48" s="39" t="s">
        <v>77</v>
      </c>
      <c r="C48" s="39" t="s">
        <v>78</v>
      </c>
      <c r="D48" s="68">
        <f>IFERROR(VLOOKUP($B48,'Tabelas auxiliares'!$A$160:$C$215,3,FALSE),0)</f>
        <v>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0</v>
      </c>
      <c r="I48" s="67">
        <f t="shared" si="1"/>
        <v>0</v>
      </c>
      <c r="J48" s="43">
        <f>SUMIFS('1. Pré-Empenhos'!$S$4:$S$320,'1. Pré-Empenhos'!$D$4:$D$320,'Saldos INVESTIMENTO AEO LOA 23'!B48,'1. Pré-Empenhos'!$R$4:$R$320,'Tabelas auxiliares'!$B$222)</f>
        <v>0</v>
      </c>
      <c r="K48" s="13">
        <f>SUMIFS('2. Empenhos LOA UFABC 2023'!$Z$4:$Z$1000,'2. Empenhos LOA UFABC 2023'!$D$4:$D$1000,'Saldos INVESTIMENTO AEO LOA 23'!B48,'2. Empenhos LOA UFABC 2023'!$Y$4:$Y$1000,'Tabelas auxiliares'!$B$222)</f>
        <v>0</v>
      </c>
      <c r="L48" s="24">
        <f t="shared" si="0"/>
        <v>0</v>
      </c>
    </row>
    <row r="49" spans="1:12" ht="30" x14ac:dyDescent="0.25">
      <c r="A49" t="s">
        <v>2395</v>
      </c>
      <c r="B49" s="39" t="s">
        <v>203</v>
      </c>
      <c r="C49" s="39" t="s">
        <v>204</v>
      </c>
      <c r="D49" s="68">
        <f>IFERROR(VLOOKUP($B49,'Tabelas auxiliares'!$A$160:$C$215,3,FALSE),0)</f>
        <v>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7">
        <f t="shared" si="1"/>
        <v>0</v>
      </c>
      <c r="J49" s="43">
        <f>SUMIFS('1. Pré-Empenhos'!$S$4:$S$320,'1. Pré-Empenhos'!$D$4:$D$320,'Saldos INVESTIMENTO AEO LOA 23'!B49,'1. Pré-Empenhos'!$R$4:$R$320,'Tabelas auxiliares'!$B$222)</f>
        <v>0</v>
      </c>
      <c r="K49" s="13">
        <f>SUMIFS('2. Empenhos LOA UFABC 2023'!$Z$4:$Z$1000,'2. Empenhos LOA UFABC 2023'!$D$4:$D$1000,'Saldos INVESTIMENTO AEO LOA 23'!B49,'2. Empenhos LOA UFABC 2023'!$Y$4:$Y$1000,'Tabelas auxiliares'!$B$222)</f>
        <v>0</v>
      </c>
      <c r="L49" s="24">
        <f t="shared" si="0"/>
        <v>0</v>
      </c>
    </row>
    <row r="50" spans="1:12" ht="30" x14ac:dyDescent="0.25">
      <c r="A50" t="s">
        <v>2396</v>
      </c>
      <c r="B50" s="39" t="s">
        <v>79</v>
      </c>
      <c r="C50" s="39" t="s">
        <v>80</v>
      </c>
      <c r="D50" s="68">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7">
        <f t="shared" si="1"/>
        <v>0</v>
      </c>
      <c r="J50" s="43">
        <f>SUMIFS('1. Pré-Empenhos'!$S$4:$S$320,'1. Pré-Empenhos'!$D$4:$D$320,'Saldos INVESTIMENTO AEO LOA 23'!B50,'1. Pré-Empenhos'!$R$4:$R$320,'Tabelas auxiliares'!$B$222)</f>
        <v>0</v>
      </c>
      <c r="K50" s="13">
        <f>SUMIFS('2. Empenhos LOA UFABC 2023'!$Z$4:$Z$1000,'2. Empenhos LOA UFABC 2023'!$D$4:$D$1000,'Saldos INVESTIMENTO AEO LOA 23'!B50,'2. Empenhos LOA UFABC 2023'!$Y$4:$Y$1000,'Tabelas auxiliares'!$B$222)</f>
        <v>0</v>
      </c>
      <c r="L50" s="24">
        <f t="shared" si="0"/>
        <v>0</v>
      </c>
    </row>
    <row r="51" spans="1:12" x14ac:dyDescent="0.25">
      <c r="A51" t="s">
        <v>2397</v>
      </c>
      <c r="B51" s="39" t="s">
        <v>81</v>
      </c>
      <c r="C51" s="39" t="s">
        <v>2092</v>
      </c>
      <c r="D51" s="68">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7">
        <f t="shared" si="1"/>
        <v>0</v>
      </c>
      <c r="J51" s="43">
        <f>SUMIFS('1. Pré-Empenhos'!$S$4:$S$320,'1. Pré-Empenhos'!$D$4:$D$320,'Saldos INVESTIMENTO AEO LOA 23'!B51,'1. Pré-Empenhos'!$R$4:$R$320,'Tabelas auxiliares'!$B$222)</f>
        <v>0</v>
      </c>
      <c r="K51" s="13">
        <f>SUMIFS('2. Empenhos LOA UFABC 2023'!$Z$4:$Z$1000,'2. Empenhos LOA UFABC 2023'!$D$4:$D$1000,'Saldos INVESTIMENTO AEO LOA 23'!B51,'2. Empenhos LOA UFABC 2023'!$Y$4:$Y$1000,'Tabelas auxiliares'!$B$222)</f>
        <v>0</v>
      </c>
      <c r="L51" s="24">
        <f t="shared" si="0"/>
        <v>0</v>
      </c>
    </row>
    <row r="52" spans="1:12" x14ac:dyDescent="0.25">
      <c r="A52" t="s">
        <v>2398</v>
      </c>
      <c r="B52" s="39" t="s">
        <v>514</v>
      </c>
      <c r="C52" s="39" t="s">
        <v>532</v>
      </c>
      <c r="D52" s="68">
        <f>IFERROR(VLOOKUP($B52,'Tabelas auxiliares'!$A$160:$C$215,3,FALSE),0)</f>
        <v>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7">
        <f t="shared" si="1"/>
        <v>0</v>
      </c>
      <c r="J52" s="43">
        <f>SUMIFS('1. Pré-Empenhos'!$S$4:$S$320,'1. Pré-Empenhos'!$D$4:$D$320,'Saldos INVESTIMENTO AEO LOA 23'!B52,'1. Pré-Empenhos'!$R$4:$R$320,'Tabelas auxiliares'!$B$222)</f>
        <v>0</v>
      </c>
      <c r="K52" s="13">
        <f>SUMIFS('2. Empenhos LOA UFABC 2023'!$Z$4:$Z$1000,'2. Empenhos LOA UFABC 2023'!$D$4:$D$1000,'Saldos INVESTIMENTO AEO LOA 23'!B52,'2. Empenhos LOA UFABC 2023'!$Y$4:$Y$1000,'Tabelas auxiliares'!$B$222)</f>
        <v>0</v>
      </c>
      <c r="L52" s="24">
        <f t="shared" si="0"/>
        <v>0</v>
      </c>
    </row>
    <row r="53" spans="1:12" ht="30" x14ac:dyDescent="0.25">
      <c r="A53" t="s">
        <v>2399</v>
      </c>
      <c r="B53" s="39" t="s">
        <v>531</v>
      </c>
      <c r="C53" s="39" t="s">
        <v>533</v>
      </c>
      <c r="D53" s="68">
        <f>IFERROR(VLOOKUP($B53,'Tabelas auxiliares'!$A$160:$C$215,3,FALSE),0)</f>
        <v>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7">
        <f t="shared" si="1"/>
        <v>0</v>
      </c>
      <c r="J53" s="43">
        <f>SUMIFS('1. Pré-Empenhos'!$S$4:$S$320,'1. Pré-Empenhos'!$D$4:$D$320,'Saldos INVESTIMENTO AEO LOA 23'!B53,'1. Pré-Empenhos'!$R$4:$R$320,'Tabelas auxiliares'!$B$222)</f>
        <v>0</v>
      </c>
      <c r="K53" s="13">
        <f>SUMIFS('2. Empenhos LOA UFABC 2023'!$Z$4:$Z$1000,'2. Empenhos LOA UFABC 2023'!$D$4:$D$1000,'Saldos INVESTIMENTO AEO LOA 23'!B53,'2. Empenhos LOA UFABC 2023'!$Y$4:$Y$1000,'Tabelas auxiliares'!$B$222)</f>
        <v>0</v>
      </c>
      <c r="L53" s="24">
        <f t="shared" si="0"/>
        <v>0</v>
      </c>
    </row>
    <row r="54" spans="1:12" ht="30" x14ac:dyDescent="0.25">
      <c r="A54" t="s">
        <v>2400</v>
      </c>
      <c r="B54" s="39" t="s">
        <v>83</v>
      </c>
      <c r="C54" s="39" t="s">
        <v>2091</v>
      </c>
      <c r="D54" s="68">
        <f>IFERROR(VLOOKUP($B54,'Tabelas auxiliares'!$A$160:$C$215,3,FALSE),0)</f>
        <v>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0</v>
      </c>
      <c r="H54" s="59">
        <f>SUMIFS(Tabela1[VALOR],Tabela1[PARA (ÁREA / DESTINO)],'Saldos INVESTIMENTO AEO LOA 23'!A54,Tabela1[CUSTEIO ou INVESTIMENTO?],'Tabelas auxiliares'!$B$222)</f>
        <v>0</v>
      </c>
      <c r="I54" s="67">
        <f t="shared" si="1"/>
        <v>0</v>
      </c>
      <c r="J54" s="43">
        <f>SUMIFS('1. Pré-Empenhos'!$S$4:$S$320,'1. Pré-Empenhos'!$D$4:$D$320,'Saldos INVESTIMENTO AEO LOA 23'!B54,'1. Pré-Empenhos'!$R$4:$R$320,'Tabelas auxiliares'!$B$222)</f>
        <v>0</v>
      </c>
      <c r="K54" s="13">
        <f>SUMIFS('2. Empenhos LOA UFABC 2023'!$Z$4:$Z$1000,'2. Empenhos LOA UFABC 2023'!$D$4:$D$1000,'Saldos INVESTIMENTO AEO LOA 23'!B54,'2. Empenhos LOA UFABC 2023'!$Y$4:$Y$1000,'Tabelas auxiliares'!$B$222)</f>
        <v>0</v>
      </c>
      <c r="L54" s="24">
        <f t="shared" si="0"/>
        <v>0</v>
      </c>
    </row>
    <row r="55" spans="1:12" x14ac:dyDescent="0.25">
      <c r="A55" t="s">
        <v>2401</v>
      </c>
      <c r="B55" s="39" t="s">
        <v>84</v>
      </c>
      <c r="C55" s="39" t="s">
        <v>85</v>
      </c>
      <c r="D55" s="68">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7">
        <f t="shared" si="1"/>
        <v>0</v>
      </c>
      <c r="J55" s="43">
        <f>SUMIFS('1. Pré-Empenhos'!$S$4:$S$320,'1. Pré-Empenhos'!$D$4:$D$320,'Saldos INVESTIMENTO AEO LOA 23'!B55,'1. Pré-Empenhos'!$R$4:$R$320,'Tabelas auxiliares'!$B$222)</f>
        <v>0</v>
      </c>
      <c r="K55" s="13">
        <f>SUMIFS('2. Empenhos LOA UFABC 2023'!$Z$4:$Z$1000,'2. Empenhos LOA UFABC 2023'!$D$4:$D$1000,'Saldos INVESTIMENTO AEO LOA 23'!B55,'2. Empenhos LOA UFABC 2023'!$Y$4:$Y$1000,'Tabelas auxiliares'!$B$222)</f>
        <v>0</v>
      </c>
      <c r="L55" s="24">
        <f t="shared" si="0"/>
        <v>0</v>
      </c>
    </row>
    <row r="56" spans="1:12" ht="30" x14ac:dyDescent="0.25">
      <c r="A56" t="s">
        <v>2402</v>
      </c>
      <c r="B56" s="39" t="s">
        <v>88</v>
      </c>
      <c r="C56" s="39" t="s">
        <v>89</v>
      </c>
      <c r="D56" s="68">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7">
        <f t="shared" si="1"/>
        <v>0</v>
      </c>
      <c r="J56" s="43">
        <f>SUMIFS('1. Pré-Empenhos'!$S$4:$S$320,'1. Pré-Empenhos'!$D$4:$D$320,'Saldos INVESTIMENTO AEO LOA 23'!B56,'1. Pré-Empenhos'!$R$4:$R$320,'Tabelas auxiliares'!$B$222)</f>
        <v>0</v>
      </c>
      <c r="K56" s="13">
        <f>SUMIFS('2. Empenhos LOA UFABC 2023'!$Z$4:$Z$1000,'2. Empenhos LOA UFABC 2023'!$D$4:$D$1000,'Saldos INVESTIMENTO AEO LOA 23'!B56,'2. Empenhos LOA UFABC 2023'!$Y$4:$Y$1000,'Tabelas auxiliares'!$B$222)</f>
        <v>0</v>
      </c>
      <c r="L56" s="24">
        <f t="shared" si="0"/>
        <v>0</v>
      </c>
    </row>
    <row r="57" spans="1:12" ht="30" x14ac:dyDescent="0.25">
      <c r="A57" t="s">
        <v>2403</v>
      </c>
      <c r="B57" s="39" t="s">
        <v>90</v>
      </c>
      <c r="C57" s="39" t="s">
        <v>91</v>
      </c>
      <c r="D57" s="68">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7">
        <f t="shared" si="1"/>
        <v>0</v>
      </c>
      <c r="J57" s="43">
        <f>SUMIFS('1. Pré-Empenhos'!$S$4:$S$320,'1. Pré-Empenhos'!$D$4:$D$320,'Saldos INVESTIMENTO AEO LOA 23'!B57,'1. Pré-Empenhos'!$R$4:$R$320,'Tabelas auxiliares'!$B$222)</f>
        <v>0</v>
      </c>
      <c r="K57" s="13">
        <f>SUMIFS('2. Empenhos LOA UFABC 2023'!$Z$4:$Z$1000,'2. Empenhos LOA UFABC 2023'!$D$4:$D$1000,'Saldos INVESTIMENTO AEO LOA 23'!B57,'2. Empenhos LOA UFABC 2023'!$Y$4:$Y$1000,'Tabelas auxiliares'!$B$222)</f>
        <v>0</v>
      </c>
      <c r="L57" s="24">
        <f t="shared" si="0"/>
        <v>0</v>
      </c>
    </row>
    <row r="58" spans="1:12" ht="30" x14ac:dyDescent="0.25">
      <c r="A58" t="s">
        <v>2404</v>
      </c>
      <c r="B58" s="39" t="s">
        <v>92</v>
      </c>
      <c r="C58" s="39" t="s">
        <v>93</v>
      </c>
      <c r="D58" s="68">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7">
        <f t="shared" si="1"/>
        <v>0</v>
      </c>
      <c r="J58" s="43">
        <f>SUMIFS('1. Pré-Empenhos'!$S$4:$S$320,'1. Pré-Empenhos'!$D$4:$D$320,'Saldos INVESTIMENTO AEO LOA 23'!B58,'1. Pré-Empenhos'!$R$4:$R$320,'Tabelas auxiliares'!$B$222)</f>
        <v>0</v>
      </c>
      <c r="K58" s="13">
        <f>SUMIFS('2. Empenhos LOA UFABC 2023'!$Z$4:$Z$1000,'2. Empenhos LOA UFABC 2023'!$D$4:$D$1000,'Saldos INVESTIMENTO AEO LOA 23'!B58,'2. Empenhos LOA UFABC 2023'!$Y$4:$Y$1000,'Tabelas auxiliares'!$B$222)</f>
        <v>0</v>
      </c>
      <c r="L58" s="24">
        <f t="shared" si="0"/>
        <v>0</v>
      </c>
    </row>
    <row r="59" spans="1:12" x14ac:dyDescent="0.25">
      <c r="A59" t="s">
        <v>2405</v>
      </c>
      <c r="B59" s="39" t="s">
        <v>86</v>
      </c>
      <c r="C59" s="39" t="s">
        <v>87</v>
      </c>
      <c r="D59" s="68">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7">
        <f t="shared" si="1"/>
        <v>0</v>
      </c>
      <c r="J59" s="43">
        <f>SUMIFS('1. Pré-Empenhos'!$S$4:$S$320,'1. Pré-Empenhos'!$D$4:$D$320,'Saldos INVESTIMENTO AEO LOA 23'!B59,'1. Pré-Empenhos'!$R$4:$R$320,'Tabelas auxiliares'!$B$222)</f>
        <v>0</v>
      </c>
      <c r="K59" s="13">
        <f>SUMIFS('2. Empenhos LOA UFABC 2023'!$Z$4:$Z$1000,'2. Empenhos LOA UFABC 2023'!$D$4:$D$1000,'Saldos INVESTIMENTO AEO LOA 23'!B59,'2. Empenhos LOA UFABC 2023'!$Y$4:$Y$1000,'Tabelas auxiliares'!$B$222)</f>
        <v>0</v>
      </c>
      <c r="L59" s="24">
        <f t="shared" si="0"/>
        <v>0</v>
      </c>
    </row>
    <row r="60" spans="1:12" x14ac:dyDescent="0.25">
      <c r="A60" t="s">
        <v>2349</v>
      </c>
      <c r="B60" s="39" t="s">
        <v>96</v>
      </c>
      <c r="C60" s="39" t="s">
        <v>97</v>
      </c>
      <c r="D60" s="68">
        <f>IFERROR(VLOOKUP($B60,'Tabelas auxiliares'!$A$160:$C$215,3,FALSE),0)</f>
        <v>13812259</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382135.11</v>
      </c>
      <c r="H60" s="59">
        <f>SUMIFS(Tabela1[VALOR],Tabela1[PARA (ÁREA / DESTINO)],'Saldos INVESTIMENTO AEO LOA 23'!A60,Tabela1[CUSTEIO ou INVESTIMENTO?],'Tabelas auxiliares'!$B$222)</f>
        <v>0</v>
      </c>
      <c r="I60" s="67">
        <f t="shared" si="1"/>
        <v>13430123.890000001</v>
      </c>
      <c r="J60" s="43">
        <f>SUMIFS('1. Pré-Empenhos'!$S$4:$S$320,'1. Pré-Empenhos'!$D$4:$D$320,'Saldos INVESTIMENTO AEO LOA 23'!B60,'1. Pré-Empenhos'!$R$4:$R$320,'Tabelas auxiliares'!$B$222)</f>
        <v>0</v>
      </c>
      <c r="K60" s="13">
        <f>SUMIFS('2. Empenhos LOA UFABC 2023'!$Z$4:$Z$1000,'2. Empenhos LOA UFABC 2023'!$D$4:$D$1000,'Saldos INVESTIMENTO AEO LOA 23'!B60,'2. Empenhos LOA UFABC 2023'!$Y$4:$Y$1000,'Tabelas auxiliares'!$B$222)</f>
        <v>0</v>
      </c>
      <c r="L60" s="24">
        <f t="shared" si="0"/>
        <v>13430123.890000001</v>
      </c>
    </row>
    <row r="61" spans="1:12" x14ac:dyDescent="0.25">
      <c r="A61" s="51"/>
      <c r="B61" s="51"/>
      <c r="C61" s="122" t="s">
        <v>98</v>
      </c>
      <c r="D61" s="123">
        <f t="shared" ref="D61:L61" si="8">SUBTOTAL(9,D2:D60)</f>
        <v>13812259</v>
      </c>
      <c r="E61" s="123">
        <f t="shared" si="8"/>
        <v>46226012.000000022</v>
      </c>
      <c r="F61" s="123">
        <f t="shared" si="8"/>
        <v>14683753.000000009</v>
      </c>
      <c r="G61" s="123">
        <f t="shared" si="8"/>
        <v>382135.11</v>
      </c>
      <c r="H61" s="123">
        <f t="shared" si="8"/>
        <v>382135.11</v>
      </c>
      <c r="I61" s="123">
        <f t="shared" si="8"/>
        <v>13812259</v>
      </c>
      <c r="J61" s="123">
        <f t="shared" si="8"/>
        <v>179146.63</v>
      </c>
      <c r="K61" s="123">
        <f t="shared" si="8"/>
        <v>202988.47999999998</v>
      </c>
      <c r="L61" s="24">
        <f t="shared" si="8"/>
        <v>13430123.890000001</v>
      </c>
    </row>
    <row r="62" spans="1:12" hidden="1" x14ac:dyDescent="0.25">
      <c r="D62" s="92"/>
      <c r="E62" s="92">
        <f>SUBTOTAL(9,E2:E60)</f>
        <v>46226012.000000022</v>
      </c>
      <c r="F62" s="92">
        <f>SUBTOTAL(9,F2:F60)</f>
        <v>14683753.000000009</v>
      </c>
    </row>
  </sheetData>
  <sheetProtection password="BD64" sheet="1" objects="1" scenarios="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workbookViewId="0">
      <selection activeCell="A4" sqref="A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61" t="s">
        <v>506</v>
      </c>
      <c r="B1" s="161"/>
      <c r="M1" s="54"/>
      <c r="N1" s="54"/>
      <c r="O1" s="54"/>
      <c r="P1" s="54"/>
      <c r="Q1" s="54"/>
      <c r="T1" s="163" t="s">
        <v>2800</v>
      </c>
    </row>
    <row r="2" spans="1:24" ht="47.25" customHeight="1" x14ac:dyDescent="0.25">
      <c r="A2" s="161"/>
      <c r="B2" s="161"/>
      <c r="O2" s="54"/>
      <c r="P2" s="54"/>
      <c r="Q2" s="54"/>
      <c r="T2" s="163"/>
    </row>
    <row r="3" spans="1:24" s="126" customFormat="1" ht="47.25" customHeight="1" x14ac:dyDescent="0.25">
      <c r="A3" s="125" t="s">
        <v>497</v>
      </c>
      <c r="B3" s="125" t="s">
        <v>505</v>
      </c>
      <c r="C3" s="125" t="s">
        <v>492</v>
      </c>
      <c r="D3" s="125" t="s">
        <v>0</v>
      </c>
      <c r="E3" s="125" t="s">
        <v>208</v>
      </c>
      <c r="F3" s="125" t="s">
        <v>1</v>
      </c>
      <c r="G3" s="125" t="s">
        <v>209</v>
      </c>
      <c r="H3" s="124" t="s">
        <v>210</v>
      </c>
      <c r="I3" s="124" t="s">
        <v>211</v>
      </c>
      <c r="J3" s="124" t="s">
        <v>212</v>
      </c>
      <c r="K3" s="125" t="s">
        <v>174</v>
      </c>
      <c r="L3" s="124" t="s">
        <v>117</v>
      </c>
      <c r="M3" s="124" t="s">
        <v>215</v>
      </c>
      <c r="N3" s="124" t="s">
        <v>173</v>
      </c>
      <c r="O3" s="124" t="s">
        <v>2406</v>
      </c>
      <c r="P3" s="125" t="s">
        <v>2407</v>
      </c>
      <c r="Q3" s="124" t="s">
        <v>196</v>
      </c>
      <c r="R3" s="125" t="s">
        <v>197</v>
      </c>
      <c r="S3" s="125"/>
      <c r="T3" s="125" t="s">
        <v>2090</v>
      </c>
      <c r="U3" s="125" t="s">
        <v>2158</v>
      </c>
      <c r="V3" s="125" t="s">
        <v>489</v>
      </c>
      <c r="W3" s="125" t="s">
        <v>490</v>
      </c>
      <c r="X3" s="125" t="s">
        <v>491</v>
      </c>
    </row>
    <row r="4" spans="1:24" x14ac:dyDescent="0.25">
      <c r="A4" t="s">
        <v>1855</v>
      </c>
      <c r="B4" t="s">
        <v>1856</v>
      </c>
      <c r="C4" t="s">
        <v>2154</v>
      </c>
      <c r="D4" t="s">
        <v>2155</v>
      </c>
      <c r="E4" t="s">
        <v>2155</v>
      </c>
      <c r="F4" t="s">
        <v>2154</v>
      </c>
      <c r="G4" t="s">
        <v>2154</v>
      </c>
      <c r="H4" t="s">
        <v>1860</v>
      </c>
      <c r="I4" t="s">
        <v>224</v>
      </c>
      <c r="J4" t="s">
        <v>1861</v>
      </c>
      <c r="K4" t="s">
        <v>1862</v>
      </c>
      <c r="L4" t="s">
        <v>1872</v>
      </c>
      <c r="M4" t="s">
        <v>218</v>
      </c>
      <c r="N4" s="130" t="s">
        <v>2708</v>
      </c>
      <c r="O4" s="130" t="s">
        <v>2722</v>
      </c>
      <c r="P4" s="130" t="s">
        <v>2154</v>
      </c>
      <c r="Q4" s="51" t="str">
        <f t="shared" ref="Q4:Q67" si="0">LEFT(O4,1)</f>
        <v>4</v>
      </c>
      <c r="R4" s="51" t="str">
        <f>IF(M4="","",IF(M4&lt;&gt;'Tabelas auxiliares'!$B$236,"FOLHA DE PESSOAL",IF(Q4='Tabelas auxiliares'!$A$237,"CUSTEIO",IF(Q4='Tabelas auxiliares'!$A$236,"INVESTIMENTO","ERRO - VERIFICAR"))))</f>
        <v>INVESTIMENTO</v>
      </c>
      <c r="S4" s="64">
        <f>IF(SUM(T4:X4)=0,"",SUM(T4:X4))</f>
        <v>2812040.57</v>
      </c>
      <c r="T4" s="44">
        <v>2812040.57</v>
      </c>
    </row>
    <row r="5" spans="1:24" x14ac:dyDescent="0.25">
      <c r="A5" t="s">
        <v>2156</v>
      </c>
      <c r="B5" t="s">
        <v>2157</v>
      </c>
      <c r="C5" t="s">
        <v>2154</v>
      </c>
      <c r="D5" t="s">
        <v>2155</v>
      </c>
      <c r="E5" t="s">
        <v>2155</v>
      </c>
      <c r="F5" t="s">
        <v>2154</v>
      </c>
      <c r="G5" t="s">
        <v>2154</v>
      </c>
      <c r="H5" t="s">
        <v>223</v>
      </c>
      <c r="I5" t="s">
        <v>224</v>
      </c>
      <c r="J5" t="s">
        <v>503</v>
      </c>
      <c r="K5" t="s">
        <v>124</v>
      </c>
      <c r="L5" t="s">
        <v>2095</v>
      </c>
      <c r="M5" t="s">
        <v>218</v>
      </c>
      <c r="N5" s="130" t="s">
        <v>2723</v>
      </c>
      <c r="O5" s="130" t="s">
        <v>2724</v>
      </c>
      <c r="P5" s="130" t="s">
        <v>2154</v>
      </c>
      <c r="Q5" s="51" t="str">
        <f t="shared" si="0"/>
        <v>3</v>
      </c>
      <c r="R5" s="51" t="str">
        <f>IF(M5="","",IF(M5&lt;&gt;'Tabelas auxiliares'!$B$236,"FOLHA DE PESSOAL",IF(Q5='Tabelas auxiliares'!$A$237,"CUSTEIO",IF(Q5='Tabelas auxiliares'!$A$236,"INVESTIMENTO","ERRO - VERIFICAR"))))</f>
        <v>CUSTEIO</v>
      </c>
      <c r="S5" s="64">
        <f t="shared" ref="S5:S68" si="1">IF(SUM(T5:X5)=0,"",SUM(T5:X5))</f>
        <v>0.02</v>
      </c>
      <c r="T5" s="44">
        <v>0.02</v>
      </c>
    </row>
    <row r="6" spans="1:24" x14ac:dyDescent="0.25">
      <c r="A6" t="s">
        <v>2156</v>
      </c>
      <c r="B6" t="s">
        <v>2157</v>
      </c>
      <c r="C6" t="s">
        <v>2164</v>
      </c>
      <c r="D6" t="s">
        <v>2097</v>
      </c>
      <c r="E6" t="s">
        <v>2196</v>
      </c>
      <c r="F6" t="s">
        <v>2098</v>
      </c>
      <c r="G6" t="s">
        <v>222</v>
      </c>
      <c r="H6" t="s">
        <v>223</v>
      </c>
      <c r="I6" t="s">
        <v>224</v>
      </c>
      <c r="J6" t="s">
        <v>503</v>
      </c>
      <c r="K6" t="s">
        <v>124</v>
      </c>
      <c r="L6" t="s">
        <v>2095</v>
      </c>
      <c r="M6" t="s">
        <v>218</v>
      </c>
      <c r="N6" s="130" t="s">
        <v>2723</v>
      </c>
      <c r="O6" s="130" t="s">
        <v>2568</v>
      </c>
      <c r="P6" s="130" t="s">
        <v>2445</v>
      </c>
      <c r="Q6" s="51" t="str">
        <f t="shared" si="0"/>
        <v>3</v>
      </c>
      <c r="R6" s="51" t="str">
        <f>IF(M6="","",IF(M6&lt;&gt;'Tabelas auxiliares'!$B$236,"FOLHA DE PESSOAL",IF(Q6='Tabelas auxiliares'!$A$237,"CUSTEIO",IF(Q6='Tabelas auxiliares'!$A$236,"INVESTIMENTO","ERRO - VERIFICAR"))))</f>
        <v>CUSTEIO</v>
      </c>
      <c r="S6" s="64">
        <f t="shared" si="1"/>
        <v>1321.48</v>
      </c>
      <c r="U6" s="44">
        <v>1321.48</v>
      </c>
    </row>
    <row r="7" spans="1:24" x14ac:dyDescent="0.25">
      <c r="A7" t="s">
        <v>498</v>
      </c>
      <c r="B7" t="s">
        <v>499</v>
      </c>
      <c r="C7" t="s">
        <v>2154</v>
      </c>
      <c r="D7" t="s">
        <v>2155</v>
      </c>
      <c r="E7" t="s">
        <v>2155</v>
      </c>
      <c r="F7" t="s">
        <v>2154</v>
      </c>
      <c r="G7" t="s">
        <v>2154</v>
      </c>
      <c r="H7" t="s">
        <v>223</v>
      </c>
      <c r="I7" t="s">
        <v>224</v>
      </c>
      <c r="J7" t="s">
        <v>503</v>
      </c>
      <c r="K7" t="s">
        <v>124</v>
      </c>
      <c r="L7" t="s">
        <v>504</v>
      </c>
      <c r="M7" t="s">
        <v>218</v>
      </c>
      <c r="N7" s="130" t="s">
        <v>2725</v>
      </c>
      <c r="O7" s="130" t="s">
        <v>2724</v>
      </c>
      <c r="P7" s="130" t="s">
        <v>2154</v>
      </c>
      <c r="Q7" s="51" t="str">
        <f t="shared" si="0"/>
        <v>3</v>
      </c>
      <c r="R7" s="51" t="str">
        <f>IF(M7="","",IF(M7&lt;&gt;'Tabelas auxiliares'!$B$236,"FOLHA DE PESSOAL",IF(Q7='Tabelas auxiliares'!$A$237,"CUSTEIO",IF(Q7='Tabelas auxiliares'!$A$236,"INVESTIMENTO","ERRO - VERIFICAR"))))</f>
        <v>CUSTEIO</v>
      </c>
      <c r="S7" s="64">
        <f t="shared" si="1"/>
        <v>0.62</v>
      </c>
      <c r="T7" s="44">
        <v>0.62</v>
      </c>
    </row>
    <row r="8" spans="1:24" x14ac:dyDescent="0.25">
      <c r="A8" t="s">
        <v>498</v>
      </c>
      <c r="B8" t="s">
        <v>499</v>
      </c>
      <c r="C8" t="s">
        <v>272</v>
      </c>
      <c r="D8" t="s">
        <v>500</v>
      </c>
      <c r="E8" t="s">
        <v>501</v>
      </c>
      <c r="F8" t="s">
        <v>502</v>
      </c>
      <c r="G8" t="s">
        <v>222</v>
      </c>
      <c r="H8" t="s">
        <v>223</v>
      </c>
      <c r="I8" t="s">
        <v>224</v>
      </c>
      <c r="J8" t="s">
        <v>503</v>
      </c>
      <c r="K8" t="s">
        <v>124</v>
      </c>
      <c r="L8" t="s">
        <v>504</v>
      </c>
      <c r="M8" t="s">
        <v>218</v>
      </c>
      <c r="N8" s="130" t="s">
        <v>2725</v>
      </c>
      <c r="O8" s="130" t="s">
        <v>2568</v>
      </c>
      <c r="P8" s="130" t="s">
        <v>2445</v>
      </c>
      <c r="Q8" s="51" t="str">
        <f t="shared" si="0"/>
        <v>3</v>
      </c>
      <c r="R8" s="51" t="str">
        <f>IF(M8="","",IF(M8&lt;&gt;'Tabelas auxiliares'!$B$236,"FOLHA DE PESSOAL",IF(Q8='Tabelas auxiliares'!$A$237,"CUSTEIO",IF(Q8='Tabelas auxiliares'!$A$236,"INVESTIMENTO","ERRO - VERIFICAR"))))</f>
        <v>CUSTEIO</v>
      </c>
      <c r="S8" s="64">
        <f t="shared" si="1"/>
        <v>4913.12</v>
      </c>
      <c r="V8" s="44">
        <v>2456.56</v>
      </c>
      <c r="X8" s="74">
        <v>2456.56</v>
      </c>
    </row>
    <row r="9" spans="1:24" x14ac:dyDescent="0.25">
      <c r="Q9" s="51" t="str">
        <f t="shared" si="0"/>
        <v/>
      </c>
      <c r="R9" s="51" t="str">
        <f>IF(M9="","",IF(M9&lt;&gt;'Tabelas auxiliares'!$B$236,"FOLHA DE PESSOAL",IF(Q9='Tabelas auxiliares'!$A$237,"CUSTEIO",IF(Q9='Tabelas auxiliares'!$A$236,"INVESTIMENTO","ERRO - VERIFICAR"))))</f>
        <v/>
      </c>
      <c r="S9" s="64" t="str">
        <f t="shared" si="1"/>
        <v/>
      </c>
      <c r="X9" s="44"/>
    </row>
    <row r="10" spans="1:24" x14ac:dyDescent="0.25">
      <c r="Q10" s="51" t="str">
        <f t="shared" si="0"/>
        <v/>
      </c>
      <c r="R10" s="51" t="str">
        <f>IF(M10="","",IF(M10&lt;&gt;'Tabelas auxiliares'!$B$236,"FOLHA DE PESSOAL",IF(Q10='Tabelas auxiliares'!$A$237,"CUSTEIO",IF(Q10='Tabelas auxiliares'!$A$236,"INVESTIMENTO","ERRO - VERIFICAR"))))</f>
        <v/>
      </c>
      <c r="S10" s="64" t="str">
        <f t="shared" si="1"/>
        <v/>
      </c>
      <c r="X10" s="44"/>
    </row>
    <row r="11" spans="1:24" x14ac:dyDescent="0.25">
      <c r="Q11" s="51" t="str">
        <f t="shared" si="0"/>
        <v/>
      </c>
      <c r="R11" s="51" t="str">
        <f>IF(M11="","",IF(M11&lt;&gt;'Tabelas auxiliares'!$B$236,"FOLHA DE PESSOAL",IF(Q11='Tabelas auxiliares'!$A$237,"CUSTEIO",IF(Q11='Tabelas auxiliares'!$A$236,"INVESTIMENTO","ERRO - VERIFICAR"))))</f>
        <v/>
      </c>
      <c r="S11" s="64" t="str">
        <f t="shared" si="1"/>
        <v/>
      </c>
      <c r="X11" s="44"/>
    </row>
    <row r="12" spans="1:24" x14ac:dyDescent="0.25">
      <c r="Q12" s="51" t="str">
        <f t="shared" si="0"/>
        <v/>
      </c>
      <c r="R12" s="51" t="str">
        <f>IF(M12="","",IF(M12&lt;&gt;'Tabelas auxiliares'!$B$236,"FOLHA DE PESSOAL",IF(Q12='Tabelas auxiliares'!$A$237,"CUSTEIO",IF(Q12='Tabelas auxiliares'!$A$236,"INVESTIMENTO","ERRO - VERIFICAR"))))</f>
        <v/>
      </c>
      <c r="S12" s="64" t="str">
        <f t="shared" si="1"/>
        <v/>
      </c>
      <c r="T12" s="44"/>
      <c r="U12" s="44"/>
      <c r="V12" s="44"/>
      <c r="X12" s="44"/>
    </row>
    <row r="13" spans="1:24" x14ac:dyDescent="0.25">
      <c r="Q13" s="51" t="str">
        <f t="shared" si="0"/>
        <v/>
      </c>
      <c r="R13" s="51" t="str">
        <f>IF(M13="","",IF(M13&lt;&gt;'Tabelas auxiliares'!$B$236,"FOLHA DE PESSOAL",IF(Q13='Tabelas auxiliares'!$A$237,"CUSTEIO",IF(Q13='Tabelas auxiliares'!$A$236,"INVESTIMENTO","ERRO - VERIFICAR"))))</f>
        <v/>
      </c>
      <c r="S13" s="64" t="str">
        <f t="shared" si="1"/>
        <v/>
      </c>
      <c r="T13" s="44"/>
      <c r="U13" s="44"/>
      <c r="V13" s="44"/>
      <c r="X13" s="44"/>
    </row>
    <row r="14" spans="1:24" x14ac:dyDescent="0.25">
      <c r="Q14" s="51" t="str">
        <f t="shared" si="0"/>
        <v/>
      </c>
      <c r="R14" s="51" t="str">
        <f>IF(M14="","",IF(M14&lt;&gt;'Tabelas auxiliares'!$B$236,"FOLHA DE PESSOAL",IF(Q14='Tabelas auxiliares'!$A$237,"CUSTEIO",IF(Q14='Tabelas auxiliares'!$A$236,"INVESTIMENTO","ERRO - VERIFICAR"))))</f>
        <v/>
      </c>
      <c r="S14" s="64" t="str">
        <f t="shared" si="1"/>
        <v/>
      </c>
      <c r="T14" s="44"/>
      <c r="U14" s="44"/>
      <c r="V14" s="44"/>
      <c r="X14" s="44"/>
    </row>
    <row r="15" spans="1:24" x14ac:dyDescent="0.25">
      <c r="Q15" s="51" t="str">
        <f t="shared" si="0"/>
        <v/>
      </c>
      <c r="R15" s="51" t="str">
        <f>IF(M15="","",IF(M15&lt;&gt;'Tabelas auxiliares'!$B$236,"FOLHA DE PESSOAL",IF(Q15='Tabelas auxiliares'!$A$237,"CUSTEIO",IF(Q15='Tabelas auxiliares'!$A$236,"INVESTIMENTO","ERRO - VERIFICAR"))))</f>
        <v/>
      </c>
      <c r="S15" s="64" t="str">
        <f t="shared" si="1"/>
        <v/>
      </c>
      <c r="T15" s="44"/>
      <c r="U15" s="44"/>
      <c r="V15" s="44"/>
      <c r="X15" s="44"/>
    </row>
    <row r="16" spans="1:24" x14ac:dyDescent="0.25">
      <c r="Q16" s="51" t="str">
        <f t="shared" si="0"/>
        <v/>
      </c>
      <c r="R16" s="51" t="str">
        <f>IF(M16="","",IF(M16&lt;&gt;'Tabelas auxiliares'!$B$236,"FOLHA DE PESSOAL",IF(Q16='Tabelas auxiliares'!$A$237,"CUSTEIO",IF(Q16='Tabelas auxiliares'!$A$236,"INVESTIMENTO","ERRO - VERIFICAR"))))</f>
        <v/>
      </c>
      <c r="S16" s="64" t="str">
        <f t="shared" si="1"/>
        <v/>
      </c>
      <c r="T16" s="44"/>
      <c r="U16" s="44"/>
      <c r="V16" s="44"/>
      <c r="X16" s="44"/>
    </row>
    <row r="17" spans="17:24" x14ac:dyDescent="0.25">
      <c r="Q17" s="51" t="str">
        <f t="shared" si="0"/>
        <v/>
      </c>
      <c r="R17" s="51" t="str">
        <f>IF(M17="","",IF(M17&lt;&gt;'Tabelas auxiliares'!$B$236,"FOLHA DE PESSOAL",IF(Q17='Tabelas auxiliares'!$A$237,"CUSTEIO",IF(Q17='Tabelas auxiliares'!$A$236,"INVESTIMENTO","ERRO - VERIFICAR"))))</f>
        <v/>
      </c>
      <c r="S17" s="64" t="str">
        <f t="shared" si="1"/>
        <v/>
      </c>
      <c r="T17" s="44"/>
      <c r="U17" s="44"/>
      <c r="V17" s="44"/>
      <c r="X17" s="44"/>
    </row>
    <row r="18" spans="17:24" x14ac:dyDescent="0.25">
      <c r="Q18" s="51" t="str">
        <f t="shared" si="0"/>
        <v/>
      </c>
      <c r="R18" s="51" t="str">
        <f>IF(M18="","",IF(M18&lt;&gt;'Tabelas auxiliares'!$B$236,"FOLHA DE PESSOAL",IF(Q18='Tabelas auxiliares'!$A$237,"CUSTEIO",IF(Q18='Tabelas auxiliares'!$A$236,"INVESTIMENTO","ERRO - VERIFICAR"))))</f>
        <v/>
      </c>
      <c r="S18" s="64" t="str">
        <f t="shared" si="1"/>
        <v/>
      </c>
      <c r="T18" s="44"/>
      <c r="U18" s="44"/>
      <c r="V18" s="44"/>
      <c r="X18" s="44"/>
    </row>
    <row r="19" spans="17:24" x14ac:dyDescent="0.25">
      <c r="Q19" s="51" t="str">
        <f t="shared" si="0"/>
        <v/>
      </c>
      <c r="R19" s="51" t="str">
        <f>IF(M19="","",IF(M19&lt;&gt;'Tabelas auxiliares'!$B$236,"FOLHA DE PESSOAL",IF(Q19='Tabelas auxiliares'!$A$237,"CUSTEIO",IF(Q19='Tabelas auxiliares'!$A$236,"INVESTIMENTO","ERRO - VERIFICAR"))))</f>
        <v/>
      </c>
      <c r="S19" s="64" t="str">
        <f t="shared" si="1"/>
        <v/>
      </c>
      <c r="T19" s="44"/>
      <c r="U19" s="44"/>
      <c r="V19" s="44"/>
      <c r="X19" s="44"/>
    </row>
    <row r="20" spans="17:24" x14ac:dyDescent="0.25">
      <c r="Q20" s="51" t="str">
        <f t="shared" si="0"/>
        <v/>
      </c>
      <c r="R20" s="51" t="str">
        <f>IF(M20="","",IF(M20&lt;&gt;'Tabelas auxiliares'!$B$236,"FOLHA DE PESSOAL",IF(Q20='Tabelas auxiliares'!$A$237,"CUSTEIO",IF(Q20='Tabelas auxiliares'!$A$236,"INVESTIMENTO","ERRO - VERIFICAR"))))</f>
        <v/>
      </c>
      <c r="S20" s="64" t="str">
        <f t="shared" si="1"/>
        <v/>
      </c>
      <c r="T20" s="44"/>
      <c r="U20" s="44"/>
      <c r="V20" s="44"/>
      <c r="X20" s="44"/>
    </row>
    <row r="21" spans="17:24" x14ac:dyDescent="0.25">
      <c r="Q21" s="51" t="str">
        <f t="shared" si="0"/>
        <v/>
      </c>
      <c r="R21" s="51" t="str">
        <f>IF(M21="","",IF(M21&lt;&gt;'Tabelas auxiliares'!$B$236,"FOLHA DE PESSOAL",IF(Q21='Tabelas auxiliares'!$A$237,"CUSTEIO",IF(Q21='Tabelas auxiliares'!$A$236,"INVESTIMENTO","ERRO - VERIFICAR"))))</f>
        <v/>
      </c>
      <c r="S21" s="64" t="str">
        <f t="shared" si="1"/>
        <v/>
      </c>
    </row>
    <row r="22" spans="17:24" x14ac:dyDescent="0.25">
      <c r="Q22" s="51" t="str">
        <f t="shared" si="0"/>
        <v/>
      </c>
      <c r="R22" s="51" t="str">
        <f>IF(M22="","",IF(M22&lt;&gt;'Tabelas auxiliares'!$B$236,"FOLHA DE PESSOAL",IF(Q22='Tabelas auxiliares'!$A$237,"CUSTEIO",IF(Q22='Tabelas auxiliares'!$A$236,"INVESTIMENTO","ERRO - VERIFICAR"))))</f>
        <v/>
      </c>
      <c r="S22" s="64" t="str">
        <f t="shared" si="1"/>
        <v/>
      </c>
    </row>
    <row r="23" spans="17:24" x14ac:dyDescent="0.25">
      <c r="Q23" s="51" t="str">
        <f t="shared" si="0"/>
        <v/>
      </c>
      <c r="R23" s="51" t="str">
        <f>IF(M23="","",IF(M23&lt;&gt;'Tabelas auxiliares'!$B$236,"FOLHA DE PESSOAL",IF(Q23='Tabelas auxiliares'!$A$237,"CUSTEIO",IF(Q23='Tabelas auxiliares'!$A$236,"INVESTIMENTO","ERRO - VERIFICAR"))))</f>
        <v/>
      </c>
      <c r="S23" s="64" t="str">
        <f t="shared" si="1"/>
        <v/>
      </c>
    </row>
    <row r="24" spans="17:24" x14ac:dyDescent="0.25">
      <c r="Q24" s="51" t="str">
        <f t="shared" si="0"/>
        <v/>
      </c>
      <c r="R24" s="51" t="str">
        <f>IF(M24="","",IF(M24&lt;&gt;'Tabelas auxiliares'!$B$236,"FOLHA DE PESSOAL",IF(Q24='Tabelas auxiliares'!$A$237,"CUSTEIO",IF(Q24='Tabelas auxiliares'!$A$236,"INVESTIMENTO","ERRO - VERIFICAR"))))</f>
        <v/>
      </c>
      <c r="S24" s="64" t="str">
        <f t="shared" si="1"/>
        <v/>
      </c>
    </row>
    <row r="25" spans="17:24" x14ac:dyDescent="0.25">
      <c r="Q25" s="51" t="str">
        <f t="shared" si="0"/>
        <v/>
      </c>
      <c r="R25" s="51" t="str">
        <f>IF(M25="","",IF(M25&lt;&gt;'Tabelas auxiliares'!$B$236,"FOLHA DE PESSOAL",IF(Q25='Tabelas auxiliares'!$A$237,"CUSTEIO",IF(Q25='Tabelas auxiliares'!$A$236,"INVESTIMENTO","ERRO - VERIFICAR"))))</f>
        <v/>
      </c>
      <c r="S25" s="64" t="str">
        <f t="shared" si="1"/>
        <v/>
      </c>
    </row>
    <row r="26" spans="17:24" x14ac:dyDescent="0.25">
      <c r="Q26" s="51" t="str">
        <f t="shared" si="0"/>
        <v/>
      </c>
      <c r="R26" s="51" t="str">
        <f>IF(M26="","",IF(M26&lt;&gt;'Tabelas auxiliares'!$B$236,"FOLHA DE PESSOAL",IF(Q26='Tabelas auxiliares'!$A$237,"CUSTEIO",IF(Q26='Tabelas auxiliares'!$A$236,"INVESTIMENTO","ERRO - VERIFICAR"))))</f>
        <v/>
      </c>
      <c r="S26" s="64" t="str">
        <f t="shared" si="1"/>
        <v/>
      </c>
      <c r="T26" s="44"/>
      <c r="U26" s="44"/>
      <c r="V26" s="44"/>
      <c r="X26" s="44"/>
    </row>
    <row r="27" spans="17:24" x14ac:dyDescent="0.25">
      <c r="Q27" s="51" t="str">
        <f t="shared" si="0"/>
        <v/>
      </c>
      <c r="R27" s="51" t="str">
        <f>IF(M27="","",IF(M27&lt;&gt;'Tabelas auxiliares'!$B$236,"FOLHA DE PESSOAL",IF(Q27='Tabelas auxiliares'!$A$237,"CUSTEIO",IF(Q27='Tabelas auxiliares'!$A$236,"INVESTIMENTO","ERRO - VERIFICAR"))))</f>
        <v/>
      </c>
      <c r="S27" s="64" t="str">
        <f t="shared" si="1"/>
        <v/>
      </c>
      <c r="T27" s="44"/>
      <c r="U27" s="44"/>
      <c r="V27" s="44"/>
      <c r="X27" s="44"/>
    </row>
    <row r="28" spans="17:24" x14ac:dyDescent="0.25">
      <c r="Q28" s="51" t="str">
        <f t="shared" si="0"/>
        <v/>
      </c>
      <c r="R28" s="51" t="str">
        <f>IF(M28="","",IF(M28&lt;&gt;'Tabelas auxiliares'!$B$236,"FOLHA DE PESSOAL",IF(Q28='Tabelas auxiliares'!$A$237,"CUSTEIO",IF(Q28='Tabelas auxiliares'!$A$236,"INVESTIMENTO","ERRO - VERIFICAR"))))</f>
        <v/>
      </c>
      <c r="S28" s="64" t="str">
        <f t="shared" si="1"/>
        <v/>
      </c>
    </row>
    <row r="29" spans="17:24" x14ac:dyDescent="0.25">
      <c r="Q29" s="51" t="str">
        <f t="shared" si="0"/>
        <v/>
      </c>
      <c r="R29" s="51" t="str">
        <f>IF(M29="","",IF(M29&lt;&gt;'Tabelas auxiliares'!$B$236,"FOLHA DE PESSOAL",IF(Q29='Tabelas auxiliares'!$A$237,"CUSTEIO",IF(Q29='Tabelas auxiliares'!$A$236,"INVESTIMENTO","ERRO - VERIFICAR"))))</f>
        <v/>
      </c>
      <c r="S29" s="64" t="str">
        <f t="shared" si="1"/>
        <v/>
      </c>
      <c r="T29" s="44"/>
      <c r="U29" s="44"/>
      <c r="V29" s="44"/>
      <c r="X29" s="44"/>
    </row>
    <row r="30" spans="17:24" x14ac:dyDescent="0.25">
      <c r="Q30" s="51" t="str">
        <f t="shared" si="0"/>
        <v/>
      </c>
      <c r="R30" s="51" t="str">
        <f>IF(M30="","",IF(M30&lt;&gt;'Tabelas auxiliares'!$B$236,"FOLHA DE PESSOAL",IF(Q30='Tabelas auxiliares'!$A$237,"CUSTEIO",IF(Q30='Tabelas auxiliares'!$A$236,"INVESTIMENTO","ERRO - VERIFICAR"))))</f>
        <v/>
      </c>
      <c r="S30" s="64" t="str">
        <f t="shared" si="1"/>
        <v/>
      </c>
    </row>
    <row r="31" spans="17:24" x14ac:dyDescent="0.25">
      <c r="Q31" s="51" t="str">
        <f t="shared" si="0"/>
        <v/>
      </c>
      <c r="R31" s="51" t="str">
        <f>IF(M31="","",IF(M31&lt;&gt;'Tabelas auxiliares'!$B$236,"FOLHA DE PESSOAL",IF(Q31='Tabelas auxiliares'!$A$237,"CUSTEIO",IF(Q31='Tabelas auxiliares'!$A$236,"INVESTIMENTO","ERRO - VERIFICAR"))))</f>
        <v/>
      </c>
      <c r="S31" s="64" t="str">
        <f t="shared" si="1"/>
        <v/>
      </c>
    </row>
    <row r="32" spans="17:24" x14ac:dyDescent="0.25">
      <c r="Q32" s="51" t="str">
        <f t="shared" si="0"/>
        <v/>
      </c>
      <c r="R32" s="51" t="str">
        <f>IF(M32="","",IF(M32&lt;&gt;'Tabelas auxiliares'!$B$236,"FOLHA DE PESSOAL",IF(Q32='Tabelas auxiliares'!$A$237,"CUSTEIO",IF(Q32='Tabelas auxiliares'!$A$236,"INVESTIMENTO","ERRO - VERIFICAR"))))</f>
        <v/>
      </c>
      <c r="S32" s="64" t="str">
        <f t="shared" si="1"/>
        <v/>
      </c>
    </row>
    <row r="33" spans="17:24" x14ac:dyDescent="0.25">
      <c r="Q33" s="51" t="str">
        <f t="shared" si="0"/>
        <v/>
      </c>
      <c r="R33" s="51" t="str">
        <f>IF(M33="","",IF(M33&lt;&gt;'Tabelas auxiliares'!$B$236,"FOLHA DE PESSOAL",IF(Q33='Tabelas auxiliares'!$A$237,"CUSTEIO",IF(Q33='Tabelas auxiliares'!$A$236,"INVESTIMENTO","ERRO - VERIFICAR"))))</f>
        <v/>
      </c>
      <c r="S33" s="64" t="str">
        <f t="shared" si="1"/>
        <v/>
      </c>
    </row>
    <row r="34" spans="17:24" x14ac:dyDescent="0.25">
      <c r="Q34" s="51" t="str">
        <f t="shared" si="0"/>
        <v/>
      </c>
      <c r="R34" s="51" t="str">
        <f>IF(M34="","",IF(M34&lt;&gt;'Tabelas auxiliares'!$B$236,"FOLHA DE PESSOAL",IF(Q34='Tabelas auxiliares'!$A$237,"CUSTEIO",IF(Q34='Tabelas auxiliares'!$A$236,"INVESTIMENTO","ERRO - VERIFICAR"))))</f>
        <v/>
      </c>
      <c r="S34" s="64" t="str">
        <f t="shared" si="1"/>
        <v/>
      </c>
      <c r="T34" s="44"/>
      <c r="U34" s="44"/>
      <c r="V34" s="44"/>
      <c r="X34" s="44"/>
    </row>
    <row r="35" spans="17:24" x14ac:dyDescent="0.25">
      <c r="Q35" s="51" t="str">
        <f t="shared" si="0"/>
        <v/>
      </c>
      <c r="R35" s="51" t="str">
        <f>IF(M35="","",IF(M35&lt;&gt;'Tabelas auxiliares'!$B$236,"FOLHA DE PESSOAL",IF(Q35='Tabelas auxiliares'!$A$237,"CUSTEIO",IF(Q35='Tabelas auxiliares'!$A$236,"INVESTIMENTO","ERRO - VERIFICAR"))))</f>
        <v/>
      </c>
      <c r="S35" s="64" t="str">
        <f t="shared" si="1"/>
        <v/>
      </c>
    </row>
    <row r="36" spans="17:24" x14ac:dyDescent="0.25">
      <c r="Q36" s="51" t="str">
        <f t="shared" si="0"/>
        <v/>
      </c>
      <c r="R36" s="51" t="str">
        <f>IF(M36="","",IF(M36&lt;&gt;'Tabelas auxiliares'!$B$236,"FOLHA DE PESSOAL",IF(Q36='Tabelas auxiliares'!$A$237,"CUSTEIO",IF(Q36='Tabelas auxiliares'!$A$236,"INVESTIMENTO","ERRO - VERIFICAR"))))</f>
        <v/>
      </c>
      <c r="S36" s="64" t="str">
        <f t="shared" si="1"/>
        <v/>
      </c>
    </row>
    <row r="37" spans="17:24" x14ac:dyDescent="0.25">
      <c r="Q37" s="51" t="str">
        <f t="shared" si="0"/>
        <v/>
      </c>
      <c r="R37" s="51" t="str">
        <f>IF(M37="","",IF(M37&lt;&gt;'Tabelas auxiliares'!$B$236,"FOLHA DE PESSOAL",IF(Q37='Tabelas auxiliares'!$A$237,"CUSTEIO",IF(Q37='Tabelas auxiliares'!$A$236,"INVESTIMENTO","ERRO - VERIFICAR"))))</f>
        <v/>
      </c>
      <c r="S37" s="64" t="str">
        <f t="shared" si="1"/>
        <v/>
      </c>
      <c r="T37" s="44"/>
      <c r="U37" s="44"/>
      <c r="V37" s="44"/>
      <c r="X37" s="44"/>
    </row>
    <row r="38" spans="17:24" x14ac:dyDescent="0.25">
      <c r="Q38" s="51" t="str">
        <f t="shared" si="0"/>
        <v/>
      </c>
      <c r="R38" s="51" t="str">
        <f>IF(M38="","",IF(M38&lt;&gt;'Tabelas auxiliares'!$B$236,"FOLHA DE PESSOAL",IF(Q38='Tabelas auxiliares'!$A$237,"CUSTEIO",IF(Q38='Tabelas auxiliares'!$A$236,"INVESTIMENTO","ERRO - VERIFICAR"))))</f>
        <v/>
      </c>
      <c r="S38" s="64" t="str">
        <f t="shared" si="1"/>
        <v/>
      </c>
    </row>
    <row r="39" spans="17:24" x14ac:dyDescent="0.25">
      <c r="Q39" s="51" t="str">
        <f t="shared" si="0"/>
        <v/>
      </c>
      <c r="R39" s="51" t="str">
        <f>IF(M39="","",IF(M39&lt;&gt;'Tabelas auxiliares'!$B$236,"FOLHA DE PESSOAL",IF(Q39='Tabelas auxiliares'!$A$237,"CUSTEIO",IF(Q39='Tabelas auxiliares'!$A$236,"INVESTIMENTO","ERRO - VERIFICAR"))))</f>
        <v/>
      </c>
      <c r="S39" s="64" t="str">
        <f t="shared" si="1"/>
        <v/>
      </c>
    </row>
    <row r="40" spans="17:24" x14ac:dyDescent="0.25">
      <c r="Q40" s="51" t="str">
        <f t="shared" si="0"/>
        <v/>
      </c>
      <c r="R40" s="51" t="str">
        <f>IF(M40="","",IF(M40&lt;&gt;'Tabelas auxiliares'!$B$236,"FOLHA DE PESSOAL",IF(Q40='Tabelas auxiliares'!$A$237,"CUSTEIO",IF(Q40='Tabelas auxiliares'!$A$236,"INVESTIMENTO","ERRO - VERIFICAR"))))</f>
        <v/>
      </c>
      <c r="S40" s="64" t="str">
        <f t="shared" si="1"/>
        <v/>
      </c>
    </row>
    <row r="41" spans="17:24" x14ac:dyDescent="0.25">
      <c r="Q41" s="51" t="str">
        <f t="shared" si="0"/>
        <v/>
      </c>
      <c r="R41" s="51" t="str">
        <f>IF(M41="","",IF(M41&lt;&gt;'Tabelas auxiliares'!$B$236,"FOLHA DE PESSOAL",IF(Q41='Tabelas auxiliares'!$A$237,"CUSTEIO",IF(Q41='Tabelas auxiliares'!$A$236,"INVESTIMENTO","ERRO - VERIFICAR"))))</f>
        <v/>
      </c>
      <c r="S41" s="64" t="str">
        <f t="shared" si="1"/>
        <v/>
      </c>
      <c r="W41" s="44"/>
    </row>
    <row r="42" spans="17:24" x14ac:dyDescent="0.25">
      <c r="Q42" s="51" t="str">
        <f t="shared" si="0"/>
        <v/>
      </c>
      <c r="R42" s="51" t="str">
        <f>IF(M42="","",IF(M42&lt;&gt;'Tabelas auxiliares'!$B$236,"FOLHA DE PESSOAL",IF(Q42='Tabelas auxiliares'!$A$237,"CUSTEIO",IF(Q42='Tabelas auxiliares'!$A$236,"INVESTIMENTO","ERRO - VERIFICAR"))))</f>
        <v/>
      </c>
      <c r="S42" s="64" t="str">
        <f t="shared" si="1"/>
        <v/>
      </c>
      <c r="W42" s="44"/>
    </row>
    <row r="43" spans="17:24" x14ac:dyDescent="0.25">
      <c r="Q43" s="51" t="str">
        <f t="shared" si="0"/>
        <v/>
      </c>
      <c r="R43" s="51" t="str">
        <f>IF(M43="","",IF(M43&lt;&gt;'Tabelas auxiliares'!$B$236,"FOLHA DE PESSOAL",IF(Q43='Tabelas auxiliares'!$A$237,"CUSTEIO",IF(Q43='Tabelas auxiliares'!$A$236,"INVESTIMENTO","ERRO - VERIFICAR"))))</f>
        <v/>
      </c>
      <c r="S43" s="64" t="str">
        <f t="shared" si="1"/>
        <v/>
      </c>
      <c r="T43" s="44"/>
      <c r="U43" s="44"/>
      <c r="V43" s="44"/>
      <c r="W43" s="44"/>
      <c r="X43" s="44"/>
    </row>
    <row r="44" spans="17:24" x14ac:dyDescent="0.25">
      <c r="Q44" s="51" t="str">
        <f t="shared" si="0"/>
        <v/>
      </c>
      <c r="R44" s="51" t="str">
        <f>IF(M44="","",IF(M44&lt;&gt;'Tabelas auxiliares'!$B$236,"FOLHA DE PESSOAL",IF(Q44='Tabelas auxiliares'!$A$237,"CUSTEIO",IF(Q44='Tabelas auxiliares'!$A$236,"INVESTIMENTO","ERRO - VERIFICAR"))))</f>
        <v/>
      </c>
      <c r="S44" s="64" t="str">
        <f t="shared" si="1"/>
        <v/>
      </c>
      <c r="T44" s="44"/>
      <c r="U44" s="44"/>
      <c r="V44" s="44"/>
      <c r="W44" s="44"/>
      <c r="X44" s="44"/>
    </row>
    <row r="45" spans="17:24" x14ac:dyDescent="0.25">
      <c r="Q45" s="51" t="str">
        <f t="shared" si="0"/>
        <v/>
      </c>
      <c r="R45" s="51" t="str">
        <f>IF(M45="","",IF(M45&lt;&gt;'Tabelas auxiliares'!$B$236,"FOLHA DE PESSOAL",IF(Q45='Tabelas auxiliares'!$A$237,"CUSTEIO",IF(Q45='Tabelas auxiliares'!$A$236,"INVESTIMENTO","ERRO - VERIFICAR"))))</f>
        <v/>
      </c>
      <c r="S45" s="64" t="str">
        <f t="shared" si="1"/>
        <v/>
      </c>
      <c r="W45" s="44"/>
    </row>
    <row r="46" spans="17:24" x14ac:dyDescent="0.25">
      <c r="Q46" s="51" t="str">
        <f t="shared" si="0"/>
        <v/>
      </c>
      <c r="R46" s="51" t="str">
        <f>IF(M46="","",IF(M46&lt;&gt;'Tabelas auxiliares'!$B$236,"FOLHA DE PESSOAL",IF(Q46='Tabelas auxiliares'!$A$237,"CUSTEIO",IF(Q46='Tabelas auxiliares'!$A$236,"INVESTIMENTO","ERRO - VERIFICAR"))))</f>
        <v/>
      </c>
      <c r="S46" s="64" t="str">
        <f t="shared" si="1"/>
        <v/>
      </c>
      <c r="T46" s="44"/>
      <c r="U46" s="44"/>
      <c r="V46" s="44"/>
      <c r="W46" s="44"/>
      <c r="X46" s="44"/>
    </row>
    <row r="47" spans="17:24" x14ac:dyDescent="0.25">
      <c r="Q47" s="51" t="str">
        <f t="shared" si="0"/>
        <v/>
      </c>
      <c r="R47" s="51" t="str">
        <f>IF(M47="","",IF(M47&lt;&gt;'Tabelas auxiliares'!$B$236,"FOLHA DE PESSOAL",IF(Q47='Tabelas auxiliares'!$A$237,"CUSTEIO",IF(Q47='Tabelas auxiliares'!$A$236,"INVESTIMENTO","ERRO - VERIFICAR"))))</f>
        <v/>
      </c>
      <c r="S47" s="64" t="str">
        <f t="shared" si="1"/>
        <v/>
      </c>
      <c r="T47" s="44"/>
      <c r="U47" s="44"/>
      <c r="V47" s="44"/>
      <c r="X47" s="44"/>
    </row>
    <row r="48" spans="17:24" x14ac:dyDescent="0.25">
      <c r="Q48" s="51" t="str">
        <f t="shared" si="0"/>
        <v/>
      </c>
      <c r="R48" s="51" t="str">
        <f>IF(M48="","",IF(M48&lt;&gt;'Tabelas auxiliares'!$B$236,"FOLHA DE PESSOAL",IF(Q48='Tabelas auxiliares'!$A$237,"CUSTEIO",IF(Q48='Tabelas auxiliares'!$A$236,"INVESTIMENTO","ERRO - VERIFICAR"))))</f>
        <v/>
      </c>
      <c r="S48" s="64" t="str">
        <f t="shared" si="1"/>
        <v/>
      </c>
      <c r="W48" s="44"/>
    </row>
    <row r="49" spans="17:24" x14ac:dyDescent="0.25">
      <c r="Q49" s="51" t="str">
        <f t="shared" si="0"/>
        <v/>
      </c>
      <c r="R49" s="51" t="str">
        <f>IF(M49="","",IF(M49&lt;&gt;'Tabelas auxiliares'!$B$236,"FOLHA DE PESSOAL",IF(Q49='Tabelas auxiliares'!$A$237,"CUSTEIO",IF(Q49='Tabelas auxiliares'!$A$236,"INVESTIMENTO","ERRO - VERIFICAR"))))</f>
        <v/>
      </c>
      <c r="S49" s="64" t="str">
        <f t="shared" si="1"/>
        <v/>
      </c>
      <c r="W49" s="44"/>
    </row>
    <row r="50" spans="17:24" x14ac:dyDescent="0.25">
      <c r="Q50" s="51" t="str">
        <f t="shared" si="0"/>
        <v/>
      </c>
      <c r="R50" s="51" t="str">
        <f>IF(M50="","",IF(M50&lt;&gt;'Tabelas auxiliares'!$B$236,"FOLHA DE PESSOAL",IF(Q50='Tabelas auxiliares'!$A$237,"CUSTEIO",IF(Q50='Tabelas auxiliares'!$A$236,"INVESTIMENTO","ERRO - VERIFICAR"))))</f>
        <v/>
      </c>
      <c r="S50" s="64" t="str">
        <f t="shared" si="1"/>
        <v/>
      </c>
    </row>
    <row r="51" spans="17:24" x14ac:dyDescent="0.25">
      <c r="Q51" s="51" t="str">
        <f t="shared" si="0"/>
        <v/>
      </c>
      <c r="R51" s="51" t="str">
        <f>IF(M51="","",IF(M51&lt;&gt;'Tabelas auxiliares'!$B$236,"FOLHA DE PESSOAL",IF(Q51='Tabelas auxiliares'!$A$237,"CUSTEIO",IF(Q51='Tabelas auxiliares'!$A$236,"INVESTIMENTO","ERRO - VERIFICAR"))))</f>
        <v/>
      </c>
      <c r="S51" s="64" t="str">
        <f t="shared" si="1"/>
        <v/>
      </c>
    </row>
    <row r="52" spans="17:24" x14ac:dyDescent="0.25">
      <c r="Q52" s="51" t="str">
        <f t="shared" si="0"/>
        <v/>
      </c>
      <c r="R52" s="51" t="str">
        <f>IF(M52="","",IF(M52&lt;&gt;'Tabelas auxiliares'!$B$236,"FOLHA DE PESSOAL",IF(Q52='Tabelas auxiliares'!$A$237,"CUSTEIO",IF(Q52='Tabelas auxiliares'!$A$236,"INVESTIMENTO","ERRO - VERIFICAR"))))</f>
        <v/>
      </c>
      <c r="S52" s="64" t="str">
        <f t="shared" si="1"/>
        <v/>
      </c>
      <c r="T52" s="44"/>
      <c r="U52" s="44"/>
      <c r="V52" s="44"/>
      <c r="X52" s="44"/>
    </row>
    <row r="53" spans="17:24" x14ac:dyDescent="0.25">
      <c r="Q53" s="51" t="str">
        <f t="shared" si="0"/>
        <v/>
      </c>
      <c r="R53" s="51" t="str">
        <f>IF(M53="","",IF(M53&lt;&gt;'Tabelas auxiliares'!$B$236,"FOLHA DE PESSOAL",IF(Q53='Tabelas auxiliares'!$A$237,"CUSTEIO",IF(Q53='Tabelas auxiliares'!$A$236,"INVESTIMENTO","ERRO - VERIFICAR"))))</f>
        <v/>
      </c>
      <c r="S53" s="64" t="str">
        <f t="shared" si="1"/>
        <v/>
      </c>
      <c r="T53" s="44"/>
      <c r="U53" s="44"/>
      <c r="V53" s="44"/>
      <c r="W53" s="44"/>
      <c r="X53" s="44"/>
    </row>
    <row r="54" spans="17:24" x14ac:dyDescent="0.25">
      <c r="Q54" s="51" t="str">
        <f t="shared" si="0"/>
        <v/>
      </c>
      <c r="R54" s="51" t="str">
        <f>IF(M54="","",IF(M54&lt;&gt;'Tabelas auxiliares'!$B$236,"FOLHA DE PESSOAL",IF(Q54='Tabelas auxiliares'!$A$237,"CUSTEIO",IF(Q54='Tabelas auxiliares'!$A$236,"INVESTIMENTO","ERRO - VERIFICAR"))))</f>
        <v/>
      </c>
      <c r="S54" s="64" t="str">
        <f t="shared" si="1"/>
        <v/>
      </c>
      <c r="T54" s="44"/>
      <c r="U54" s="44"/>
      <c r="V54" s="44"/>
      <c r="X54" s="44"/>
    </row>
    <row r="55" spans="17:24" x14ac:dyDescent="0.25">
      <c r="Q55" s="51" t="str">
        <f t="shared" si="0"/>
        <v/>
      </c>
      <c r="R55" s="51" t="str">
        <f>IF(M55="","",IF(M55&lt;&gt;'Tabelas auxiliares'!$B$236,"FOLHA DE PESSOAL",IF(Q55='Tabelas auxiliares'!$A$237,"CUSTEIO",IF(Q55='Tabelas auxiliares'!$A$236,"INVESTIMENTO","ERRO - VERIFICAR"))))</f>
        <v/>
      </c>
      <c r="S55" s="64" t="str">
        <f t="shared" si="1"/>
        <v/>
      </c>
      <c r="T55" s="44"/>
      <c r="U55" s="44"/>
      <c r="V55" s="44"/>
      <c r="X55" s="44"/>
    </row>
    <row r="56" spans="17:24" x14ac:dyDescent="0.25">
      <c r="Q56" s="51" t="str">
        <f t="shared" si="0"/>
        <v/>
      </c>
      <c r="R56" s="51" t="str">
        <f>IF(M56="","",IF(M56&lt;&gt;'Tabelas auxiliares'!$B$236,"FOLHA DE PESSOAL",IF(Q56='Tabelas auxiliares'!$A$237,"CUSTEIO",IF(Q56='Tabelas auxiliares'!$A$236,"INVESTIMENTO","ERRO - VERIFICAR"))))</f>
        <v/>
      </c>
      <c r="S56" s="64" t="str">
        <f t="shared" si="1"/>
        <v/>
      </c>
      <c r="T56" s="44"/>
      <c r="U56" s="44"/>
      <c r="V56" s="44"/>
      <c r="X56" s="44"/>
    </row>
    <row r="57" spans="17:24" x14ac:dyDescent="0.25">
      <c r="Q57" s="51" t="str">
        <f t="shared" si="0"/>
        <v/>
      </c>
      <c r="R57" s="51" t="str">
        <f>IF(M57="","",IF(M57&lt;&gt;'Tabelas auxiliares'!$B$236,"FOLHA DE PESSOAL",IF(Q57='Tabelas auxiliares'!$A$237,"CUSTEIO",IF(Q57='Tabelas auxiliares'!$A$236,"INVESTIMENTO","ERRO - VERIFICAR"))))</f>
        <v/>
      </c>
      <c r="S57" s="64" t="str">
        <f t="shared" si="1"/>
        <v/>
      </c>
    </row>
    <row r="58" spans="17:24" x14ac:dyDescent="0.25">
      <c r="Q58" s="51" t="str">
        <f t="shared" si="0"/>
        <v/>
      </c>
      <c r="R58" s="51" t="str">
        <f>IF(M58="","",IF(M58&lt;&gt;'Tabelas auxiliares'!$B$236,"FOLHA DE PESSOAL",IF(Q58='Tabelas auxiliares'!$A$237,"CUSTEIO",IF(Q58='Tabelas auxiliares'!$A$236,"INVESTIMENTO","ERRO - VERIFICAR"))))</f>
        <v/>
      </c>
      <c r="S58" s="64" t="str">
        <f t="shared" si="1"/>
        <v/>
      </c>
      <c r="T58" s="44"/>
      <c r="U58" s="44"/>
      <c r="V58" s="44"/>
      <c r="X58" s="44"/>
    </row>
    <row r="59" spans="17:24" x14ac:dyDescent="0.25">
      <c r="Q59" s="51" t="str">
        <f t="shared" si="0"/>
        <v/>
      </c>
      <c r="R59" s="51" t="str">
        <f>IF(M59="","",IF(M59&lt;&gt;'Tabelas auxiliares'!$B$236,"FOLHA DE PESSOAL",IF(Q59='Tabelas auxiliares'!$A$237,"CUSTEIO",IF(Q59='Tabelas auxiliares'!$A$236,"INVESTIMENTO","ERRO - VERIFICAR"))))</f>
        <v/>
      </c>
      <c r="S59" s="64" t="str">
        <f t="shared" si="1"/>
        <v/>
      </c>
      <c r="T59" s="44"/>
      <c r="U59" s="44"/>
      <c r="V59" s="44"/>
      <c r="X59" s="44"/>
    </row>
    <row r="60" spans="17:24" x14ac:dyDescent="0.25">
      <c r="Q60" s="51" t="str">
        <f t="shared" si="0"/>
        <v/>
      </c>
      <c r="R60" s="51" t="str">
        <f>IF(M60="","",IF(M60&lt;&gt;'Tabelas auxiliares'!$B$236,"FOLHA DE PESSOAL",IF(Q60='Tabelas auxiliares'!$A$237,"CUSTEIO",IF(Q60='Tabelas auxiliares'!$A$236,"INVESTIMENTO","ERRO - VERIFICAR"))))</f>
        <v/>
      </c>
      <c r="S60" s="64" t="str">
        <f t="shared" si="1"/>
        <v/>
      </c>
      <c r="T60" s="44"/>
      <c r="U60" s="44"/>
      <c r="V60" s="44"/>
      <c r="X60" s="44"/>
    </row>
    <row r="61" spans="17:24" x14ac:dyDescent="0.25">
      <c r="Q61" s="51" t="str">
        <f t="shared" si="0"/>
        <v/>
      </c>
      <c r="R61" s="51" t="str">
        <f>IF(M61="","",IF(M61&lt;&gt;'Tabelas auxiliares'!$B$236,"FOLHA DE PESSOAL",IF(Q61='Tabelas auxiliares'!$A$237,"CUSTEIO",IF(Q61='Tabelas auxiliares'!$A$236,"INVESTIMENTO","ERRO - VERIFICAR"))))</f>
        <v/>
      </c>
      <c r="S61" s="64" t="str">
        <f t="shared" si="1"/>
        <v/>
      </c>
      <c r="T61" s="44"/>
      <c r="U61" s="44"/>
      <c r="V61" s="44"/>
      <c r="X61" s="44"/>
    </row>
    <row r="62" spans="17:24" x14ac:dyDescent="0.25">
      <c r="Q62" s="51" t="str">
        <f t="shared" si="0"/>
        <v/>
      </c>
      <c r="R62" s="51" t="str">
        <f>IF(M62="","",IF(M62&lt;&gt;'Tabelas auxiliares'!$B$236,"FOLHA DE PESSOAL",IF(Q62='Tabelas auxiliares'!$A$237,"CUSTEIO",IF(Q62='Tabelas auxiliares'!$A$236,"INVESTIMENTO","ERRO - VERIFICAR"))))</f>
        <v/>
      </c>
      <c r="S62" s="64" t="str">
        <f t="shared" si="1"/>
        <v/>
      </c>
    </row>
    <row r="63" spans="17:24" x14ac:dyDescent="0.25">
      <c r="Q63" s="51" t="str">
        <f t="shared" si="0"/>
        <v/>
      </c>
      <c r="R63" s="51" t="str">
        <f>IF(M63="","",IF(M63&lt;&gt;'Tabelas auxiliares'!$B$236,"FOLHA DE PESSOAL",IF(Q63='Tabelas auxiliares'!$A$237,"CUSTEIO",IF(Q63='Tabelas auxiliares'!$A$236,"INVESTIMENTO","ERRO - VERIFICAR"))))</f>
        <v/>
      </c>
      <c r="S63" s="64" t="str">
        <f t="shared" si="1"/>
        <v/>
      </c>
      <c r="T63" s="44"/>
      <c r="U63" s="44"/>
      <c r="V63" s="44"/>
      <c r="W63" s="44"/>
      <c r="X63" s="44"/>
    </row>
    <row r="64" spans="17:24" x14ac:dyDescent="0.25">
      <c r="Q64" s="51" t="str">
        <f t="shared" si="0"/>
        <v/>
      </c>
      <c r="R64" s="51" t="str">
        <f>IF(M64="","",IF(M64&lt;&gt;'Tabelas auxiliares'!$B$236,"FOLHA DE PESSOAL",IF(Q64='Tabelas auxiliares'!$A$237,"CUSTEIO",IF(Q64='Tabelas auxiliares'!$A$236,"INVESTIMENTO","ERRO - VERIFICAR"))))</f>
        <v/>
      </c>
      <c r="S64" s="64" t="str">
        <f t="shared" si="1"/>
        <v/>
      </c>
      <c r="T64" s="44"/>
      <c r="U64" s="44"/>
      <c r="V64" s="44"/>
      <c r="W64" s="44"/>
      <c r="X64" s="44"/>
    </row>
    <row r="65" spans="17:24" x14ac:dyDescent="0.25">
      <c r="Q65" s="51" t="str">
        <f t="shared" si="0"/>
        <v/>
      </c>
      <c r="R65" s="51" t="str">
        <f>IF(M65="","",IF(M65&lt;&gt;'Tabelas auxiliares'!$B$236,"FOLHA DE PESSOAL",IF(Q65='Tabelas auxiliares'!$A$237,"CUSTEIO",IF(Q65='Tabelas auxiliares'!$A$236,"INVESTIMENTO","ERRO - VERIFICAR"))))</f>
        <v/>
      </c>
      <c r="S65" s="64" t="str">
        <f t="shared" si="1"/>
        <v/>
      </c>
      <c r="T65" s="44"/>
      <c r="U65" s="44"/>
      <c r="V65" s="44"/>
      <c r="W65" s="44"/>
      <c r="X65" s="44"/>
    </row>
    <row r="66" spans="17:24" x14ac:dyDescent="0.25">
      <c r="Q66" s="51" t="str">
        <f t="shared" si="0"/>
        <v/>
      </c>
      <c r="R66" s="51" t="str">
        <f>IF(M66="","",IF(M66&lt;&gt;'Tabelas auxiliares'!$B$236,"FOLHA DE PESSOAL",IF(Q66='Tabelas auxiliares'!$A$237,"CUSTEIO",IF(Q66='Tabelas auxiliares'!$A$236,"INVESTIMENTO","ERRO - VERIFICAR"))))</f>
        <v/>
      </c>
      <c r="S66" s="64" t="str">
        <f t="shared" si="1"/>
        <v/>
      </c>
      <c r="W66" s="44"/>
    </row>
    <row r="67" spans="17:24" x14ac:dyDescent="0.25">
      <c r="Q67" s="51" t="str">
        <f t="shared" si="0"/>
        <v/>
      </c>
      <c r="R67" s="51" t="str">
        <f>IF(M67="","",IF(M67&lt;&gt;'Tabelas auxiliares'!$B$236,"FOLHA DE PESSOAL",IF(Q67='Tabelas auxiliares'!$A$237,"CUSTEIO",IF(Q67='Tabelas auxiliares'!$A$236,"INVESTIMENTO","ERRO - VERIFICAR"))))</f>
        <v/>
      </c>
      <c r="S67" s="64" t="str">
        <f t="shared" si="1"/>
        <v/>
      </c>
      <c r="T67" s="44"/>
      <c r="U67" s="44"/>
      <c r="V67" s="44"/>
      <c r="W67" s="44"/>
      <c r="X67" s="44"/>
    </row>
    <row r="68" spans="17:24" x14ac:dyDescent="0.25">
      <c r="Q68" s="51" t="str">
        <f t="shared" ref="Q68:Q131" si="2">LEFT(O68,1)</f>
        <v/>
      </c>
      <c r="R68" s="51" t="str">
        <f>IF(M68="","",IF(M68&lt;&gt;'Tabelas auxiliares'!$B$236,"FOLHA DE PESSOAL",IF(Q68='Tabelas auxiliares'!$A$237,"CUSTEIO",IF(Q68='Tabelas auxiliares'!$A$236,"INVESTIMENTO","ERRO - VERIFICAR"))))</f>
        <v/>
      </c>
      <c r="S68" s="64" t="str">
        <f t="shared" si="1"/>
        <v/>
      </c>
      <c r="T68" s="44"/>
      <c r="U68" s="44"/>
      <c r="V68" s="44"/>
      <c r="W68" s="44"/>
      <c r="X68" s="44"/>
    </row>
    <row r="69" spans="17:24" x14ac:dyDescent="0.25">
      <c r="Q69" s="51" t="str">
        <f t="shared" si="2"/>
        <v/>
      </c>
      <c r="R69" s="51" t="str">
        <f>IF(M69="","",IF(M69&lt;&gt;'Tabelas auxiliares'!$B$236,"FOLHA DE PESSOAL",IF(Q69='Tabelas auxiliares'!$A$237,"CUSTEIO",IF(Q69='Tabelas auxiliares'!$A$236,"INVESTIMENTO","ERRO - VERIFICAR"))))</f>
        <v/>
      </c>
      <c r="S69" s="64" t="str">
        <f t="shared" ref="S69:S132" si="3">IF(SUM(T69:X69)=0,"",SUM(T69:X69))</f>
        <v/>
      </c>
      <c r="T69" s="44"/>
      <c r="U69" s="44"/>
      <c r="V69" s="44"/>
      <c r="W69" s="44"/>
      <c r="X69" s="44"/>
    </row>
    <row r="70" spans="17:24" x14ac:dyDescent="0.25">
      <c r="Q70" s="51" t="str">
        <f t="shared" si="2"/>
        <v/>
      </c>
      <c r="R70" s="51" t="str">
        <f>IF(M70="","",IF(M70&lt;&gt;'Tabelas auxiliares'!$B$236,"FOLHA DE PESSOAL",IF(Q70='Tabelas auxiliares'!$A$237,"CUSTEIO",IF(Q70='Tabelas auxiliares'!$A$236,"INVESTIMENTO","ERRO - VERIFICAR"))))</f>
        <v/>
      </c>
      <c r="S70" s="64" t="str">
        <f t="shared" si="3"/>
        <v/>
      </c>
      <c r="T70" s="44"/>
      <c r="U70" s="44"/>
      <c r="V70" s="44"/>
      <c r="W70" s="44"/>
      <c r="X70" s="44"/>
    </row>
    <row r="71" spans="17:24" x14ac:dyDescent="0.25">
      <c r="Q71" s="51" t="str">
        <f t="shared" si="2"/>
        <v/>
      </c>
      <c r="R71" s="51" t="str">
        <f>IF(M71="","",IF(M71&lt;&gt;'Tabelas auxiliares'!$B$236,"FOLHA DE PESSOAL",IF(Q71='Tabelas auxiliares'!$A$237,"CUSTEIO",IF(Q71='Tabelas auxiliares'!$A$236,"INVESTIMENTO","ERRO - VERIFICAR"))))</f>
        <v/>
      </c>
      <c r="S71" s="64" t="str">
        <f t="shared" si="3"/>
        <v/>
      </c>
      <c r="T71" s="44"/>
      <c r="U71" s="44"/>
      <c r="V71" s="44"/>
      <c r="X71" s="44"/>
    </row>
    <row r="72" spans="17:24" x14ac:dyDescent="0.25">
      <c r="Q72" s="51" t="str">
        <f t="shared" si="2"/>
        <v/>
      </c>
      <c r="R72" s="51" t="str">
        <f>IF(M72="","",IF(M72&lt;&gt;'Tabelas auxiliares'!$B$236,"FOLHA DE PESSOAL",IF(Q72='Tabelas auxiliares'!$A$237,"CUSTEIO",IF(Q72='Tabelas auxiliares'!$A$236,"INVESTIMENTO","ERRO - VERIFICAR"))))</f>
        <v/>
      </c>
      <c r="S72" s="64" t="str">
        <f t="shared" si="3"/>
        <v/>
      </c>
      <c r="T72" s="44"/>
      <c r="U72" s="44"/>
      <c r="V72" s="44"/>
      <c r="X72" s="44"/>
    </row>
    <row r="73" spans="17:24" x14ac:dyDescent="0.25">
      <c r="Q73" s="51" t="str">
        <f t="shared" si="2"/>
        <v/>
      </c>
      <c r="R73" s="51" t="str">
        <f>IF(M73="","",IF(M73&lt;&gt;'Tabelas auxiliares'!$B$236,"FOLHA DE PESSOAL",IF(Q73='Tabelas auxiliares'!$A$237,"CUSTEIO",IF(Q73='Tabelas auxiliares'!$A$236,"INVESTIMENTO","ERRO - VERIFICAR"))))</f>
        <v/>
      </c>
      <c r="S73" s="64" t="str">
        <f t="shared" si="3"/>
        <v/>
      </c>
      <c r="T73" s="44"/>
      <c r="U73" s="44"/>
      <c r="V73" s="44"/>
      <c r="X73" s="44"/>
    </row>
    <row r="74" spans="17:24" x14ac:dyDescent="0.25">
      <c r="Q74" s="51" t="str">
        <f t="shared" si="2"/>
        <v/>
      </c>
      <c r="R74" s="51" t="str">
        <f>IF(M74="","",IF(M74&lt;&gt;'Tabelas auxiliares'!$B$236,"FOLHA DE PESSOAL",IF(Q74='Tabelas auxiliares'!$A$237,"CUSTEIO",IF(Q74='Tabelas auxiliares'!$A$236,"INVESTIMENTO","ERRO - VERIFICAR"))))</f>
        <v/>
      </c>
      <c r="S74" s="64" t="str">
        <f t="shared" si="3"/>
        <v/>
      </c>
      <c r="T74" s="44"/>
      <c r="U74" s="44"/>
      <c r="V74" s="44"/>
      <c r="X74" s="44"/>
    </row>
    <row r="75" spans="17:24" x14ac:dyDescent="0.25">
      <c r="Q75" s="51" t="str">
        <f t="shared" si="2"/>
        <v/>
      </c>
      <c r="R75" s="51" t="str">
        <f>IF(M75="","",IF(M75&lt;&gt;'Tabelas auxiliares'!$B$236,"FOLHA DE PESSOAL",IF(Q75='Tabelas auxiliares'!$A$237,"CUSTEIO",IF(Q75='Tabelas auxiliares'!$A$236,"INVESTIMENTO","ERRO - VERIFICAR"))))</f>
        <v/>
      </c>
      <c r="S75" s="64" t="str">
        <f t="shared" si="3"/>
        <v/>
      </c>
      <c r="T75" s="44"/>
      <c r="U75" s="44"/>
      <c r="V75" s="44"/>
      <c r="X75" s="44"/>
    </row>
    <row r="76" spans="17:24" x14ac:dyDescent="0.25">
      <c r="Q76" s="51" t="str">
        <f t="shared" si="2"/>
        <v/>
      </c>
      <c r="R76" s="51" t="str">
        <f>IF(M76="","",IF(M76&lt;&gt;'Tabelas auxiliares'!$B$236,"FOLHA DE PESSOAL",IF(Q76='Tabelas auxiliares'!$A$237,"CUSTEIO",IF(Q76='Tabelas auxiliares'!$A$236,"INVESTIMENTO","ERRO - VERIFICAR"))))</f>
        <v/>
      </c>
      <c r="S76" s="64" t="str">
        <f t="shared" si="3"/>
        <v/>
      </c>
      <c r="T76" s="44"/>
      <c r="U76" s="44"/>
      <c r="V76" s="44"/>
      <c r="X76" s="44"/>
    </row>
    <row r="77" spans="17:24" x14ac:dyDescent="0.25">
      <c r="Q77" s="51" t="str">
        <f t="shared" si="2"/>
        <v/>
      </c>
      <c r="R77" s="51" t="str">
        <f>IF(M77="","",IF(M77&lt;&gt;'Tabelas auxiliares'!$B$236,"FOLHA DE PESSOAL",IF(Q77='Tabelas auxiliares'!$A$237,"CUSTEIO",IF(Q77='Tabelas auxiliares'!$A$236,"INVESTIMENTO","ERRO - VERIFICAR"))))</f>
        <v/>
      </c>
      <c r="S77" s="64" t="str">
        <f t="shared" si="3"/>
        <v/>
      </c>
      <c r="T77" s="44"/>
      <c r="U77" s="44"/>
      <c r="V77" s="44"/>
      <c r="X77" s="44"/>
    </row>
    <row r="78" spans="17:24" x14ac:dyDescent="0.25">
      <c r="Q78" s="51" t="str">
        <f t="shared" si="2"/>
        <v/>
      </c>
      <c r="R78" s="51" t="str">
        <f>IF(M78="","",IF(M78&lt;&gt;'Tabelas auxiliares'!$B$236,"FOLHA DE PESSOAL",IF(Q78='Tabelas auxiliares'!$A$237,"CUSTEIO",IF(Q78='Tabelas auxiliares'!$A$236,"INVESTIMENTO","ERRO - VERIFICAR"))))</f>
        <v/>
      </c>
      <c r="S78" s="64" t="str">
        <f t="shared" si="3"/>
        <v/>
      </c>
      <c r="T78" s="44"/>
      <c r="U78" s="44"/>
      <c r="V78" s="44"/>
      <c r="X78" s="44"/>
    </row>
    <row r="79" spans="17:24" x14ac:dyDescent="0.25">
      <c r="Q79" s="51" t="str">
        <f t="shared" si="2"/>
        <v/>
      </c>
      <c r="R79" s="51" t="str">
        <f>IF(M79="","",IF(M79&lt;&gt;'Tabelas auxiliares'!$B$236,"FOLHA DE PESSOAL",IF(Q79='Tabelas auxiliares'!$A$237,"CUSTEIO",IF(Q79='Tabelas auxiliares'!$A$236,"INVESTIMENTO","ERRO - VERIFICAR"))))</f>
        <v/>
      </c>
      <c r="S79" s="64" t="str">
        <f t="shared" si="3"/>
        <v/>
      </c>
      <c r="T79" s="44"/>
      <c r="U79" s="44"/>
      <c r="V79" s="44"/>
      <c r="X79" s="44"/>
    </row>
    <row r="80" spans="17:24" x14ac:dyDescent="0.25">
      <c r="Q80" s="51" t="str">
        <f t="shared" si="2"/>
        <v/>
      </c>
      <c r="R80" s="51" t="str">
        <f>IF(M80="","",IF(M80&lt;&gt;'Tabelas auxiliares'!$B$236,"FOLHA DE PESSOAL",IF(Q80='Tabelas auxiliares'!$A$237,"CUSTEIO",IF(Q80='Tabelas auxiliares'!$A$236,"INVESTIMENTO","ERRO - VERIFICAR"))))</f>
        <v/>
      </c>
      <c r="S80" s="64" t="str">
        <f t="shared" si="3"/>
        <v/>
      </c>
      <c r="T80" s="44"/>
      <c r="U80" s="44"/>
      <c r="V80" s="44"/>
      <c r="X80" s="44"/>
    </row>
    <row r="81" spans="17:24" x14ac:dyDescent="0.25">
      <c r="Q81" s="51" t="str">
        <f t="shared" si="2"/>
        <v/>
      </c>
      <c r="R81" s="51" t="str">
        <f>IF(M81="","",IF(M81&lt;&gt;'Tabelas auxiliares'!$B$236,"FOLHA DE PESSOAL",IF(Q81='Tabelas auxiliares'!$A$237,"CUSTEIO",IF(Q81='Tabelas auxiliares'!$A$236,"INVESTIMENTO","ERRO - VERIFICAR"))))</f>
        <v/>
      </c>
      <c r="S81" s="64" t="str">
        <f t="shared" si="3"/>
        <v/>
      </c>
      <c r="T81" s="44"/>
      <c r="U81" s="44"/>
      <c r="V81" s="44"/>
      <c r="X81" s="44"/>
    </row>
    <row r="82" spans="17:24" x14ac:dyDescent="0.25">
      <c r="Q82" s="51" t="str">
        <f t="shared" si="2"/>
        <v/>
      </c>
      <c r="R82" s="51" t="str">
        <f>IF(M82="","",IF(M82&lt;&gt;'Tabelas auxiliares'!$B$236,"FOLHA DE PESSOAL",IF(Q82='Tabelas auxiliares'!$A$237,"CUSTEIO",IF(Q82='Tabelas auxiliares'!$A$236,"INVESTIMENTO","ERRO - VERIFICAR"))))</f>
        <v/>
      </c>
      <c r="S82" s="64" t="str">
        <f t="shared" si="3"/>
        <v/>
      </c>
      <c r="T82" s="44"/>
      <c r="U82" s="44"/>
      <c r="V82" s="44"/>
      <c r="X82" s="44"/>
    </row>
    <row r="83" spans="17:24" x14ac:dyDescent="0.25">
      <c r="Q83" s="51" t="str">
        <f t="shared" si="2"/>
        <v/>
      </c>
      <c r="R83" s="51" t="str">
        <f>IF(M83="","",IF(M83&lt;&gt;'Tabelas auxiliares'!$B$236,"FOLHA DE PESSOAL",IF(Q83='Tabelas auxiliares'!$A$237,"CUSTEIO",IF(Q83='Tabelas auxiliares'!$A$236,"INVESTIMENTO","ERRO - VERIFICAR"))))</f>
        <v/>
      </c>
      <c r="S83" s="64" t="str">
        <f t="shared" si="3"/>
        <v/>
      </c>
      <c r="T83" s="44"/>
      <c r="U83" s="44"/>
      <c r="V83" s="44"/>
      <c r="X83" s="44"/>
    </row>
    <row r="84" spans="17:24" x14ac:dyDescent="0.25">
      <c r="Q84" s="51" t="str">
        <f t="shared" si="2"/>
        <v/>
      </c>
      <c r="R84" s="51" t="str">
        <f>IF(M84="","",IF(M84&lt;&gt;'Tabelas auxiliares'!$B$236,"FOLHA DE PESSOAL",IF(Q84='Tabelas auxiliares'!$A$237,"CUSTEIO",IF(Q84='Tabelas auxiliares'!$A$236,"INVESTIMENTO","ERRO - VERIFICAR"))))</f>
        <v/>
      </c>
      <c r="S84" s="64" t="str">
        <f t="shared" si="3"/>
        <v/>
      </c>
      <c r="T84" s="44"/>
      <c r="U84" s="44"/>
      <c r="V84" s="44"/>
      <c r="X84" s="44"/>
    </row>
    <row r="85" spans="17:24" x14ac:dyDescent="0.25">
      <c r="Q85" s="51" t="str">
        <f t="shared" si="2"/>
        <v/>
      </c>
      <c r="R85" s="51" t="str">
        <f>IF(M85="","",IF(M85&lt;&gt;'Tabelas auxiliares'!$B$236,"FOLHA DE PESSOAL",IF(Q85='Tabelas auxiliares'!$A$237,"CUSTEIO",IF(Q85='Tabelas auxiliares'!$A$236,"INVESTIMENTO","ERRO - VERIFICAR"))))</f>
        <v/>
      </c>
      <c r="S85" s="64" t="str">
        <f t="shared" si="3"/>
        <v/>
      </c>
      <c r="T85" s="44"/>
      <c r="U85" s="44"/>
      <c r="V85" s="44"/>
      <c r="X85" s="44"/>
    </row>
    <row r="86" spans="17:24" x14ac:dyDescent="0.25">
      <c r="Q86" s="51" t="str">
        <f t="shared" si="2"/>
        <v/>
      </c>
      <c r="R86" s="51" t="str">
        <f>IF(M86="","",IF(M86&lt;&gt;'Tabelas auxiliares'!$B$236,"FOLHA DE PESSOAL",IF(Q86='Tabelas auxiliares'!$A$237,"CUSTEIO",IF(Q86='Tabelas auxiliares'!$A$236,"INVESTIMENTO","ERRO - VERIFICAR"))))</f>
        <v/>
      </c>
      <c r="S86" s="64" t="str">
        <f t="shared" si="3"/>
        <v/>
      </c>
      <c r="T86" s="44"/>
      <c r="U86" s="44"/>
      <c r="V86" s="44"/>
      <c r="X86" s="44"/>
    </row>
    <row r="87" spans="17:24" x14ac:dyDescent="0.25">
      <c r="Q87" s="51" t="str">
        <f t="shared" si="2"/>
        <v/>
      </c>
      <c r="R87" s="51" t="str">
        <f>IF(M87="","",IF(M87&lt;&gt;'Tabelas auxiliares'!$B$236,"FOLHA DE PESSOAL",IF(Q87='Tabelas auxiliares'!$A$237,"CUSTEIO",IF(Q87='Tabelas auxiliares'!$A$236,"INVESTIMENTO","ERRO - VERIFICAR"))))</f>
        <v/>
      </c>
      <c r="S87" s="64" t="str">
        <f t="shared" si="3"/>
        <v/>
      </c>
      <c r="T87" s="44"/>
      <c r="U87" s="44"/>
      <c r="V87" s="44"/>
      <c r="X87" s="44"/>
    </row>
    <row r="88" spans="17:24" x14ac:dyDescent="0.25">
      <c r="Q88" s="51" t="str">
        <f t="shared" si="2"/>
        <v/>
      </c>
      <c r="R88" s="51" t="str">
        <f>IF(M88="","",IF(M88&lt;&gt;'Tabelas auxiliares'!$B$236,"FOLHA DE PESSOAL",IF(Q88='Tabelas auxiliares'!$A$237,"CUSTEIO",IF(Q88='Tabelas auxiliares'!$A$236,"INVESTIMENTO","ERRO - VERIFICAR"))))</f>
        <v/>
      </c>
      <c r="S88" s="64" t="str">
        <f t="shared" si="3"/>
        <v/>
      </c>
      <c r="T88" s="44"/>
      <c r="U88" s="44"/>
      <c r="V88" s="44"/>
      <c r="X88" s="44"/>
    </row>
    <row r="89" spans="17:24" x14ac:dyDescent="0.25">
      <c r="Q89" s="51" t="str">
        <f t="shared" si="2"/>
        <v/>
      </c>
      <c r="R89" s="51" t="str">
        <f>IF(M89="","",IF(M89&lt;&gt;'Tabelas auxiliares'!$B$236,"FOLHA DE PESSOAL",IF(Q89='Tabelas auxiliares'!$A$237,"CUSTEIO",IF(Q89='Tabelas auxiliares'!$A$236,"INVESTIMENTO","ERRO - VERIFICAR"))))</f>
        <v/>
      </c>
      <c r="S89" s="64" t="str">
        <f t="shared" si="3"/>
        <v/>
      </c>
      <c r="T89" s="44"/>
      <c r="U89" s="44"/>
      <c r="V89" s="44"/>
      <c r="X89" s="44"/>
    </row>
    <row r="90" spans="17:24" x14ac:dyDescent="0.25">
      <c r="Q90" s="51" t="str">
        <f t="shared" si="2"/>
        <v/>
      </c>
      <c r="R90" s="51" t="str">
        <f>IF(M90="","",IF(M90&lt;&gt;'Tabelas auxiliares'!$B$236,"FOLHA DE PESSOAL",IF(Q90='Tabelas auxiliares'!$A$237,"CUSTEIO",IF(Q90='Tabelas auxiliares'!$A$236,"INVESTIMENTO","ERRO - VERIFICAR"))))</f>
        <v/>
      </c>
      <c r="S90" s="64" t="str">
        <f t="shared" si="3"/>
        <v/>
      </c>
      <c r="T90" s="44"/>
      <c r="U90" s="44"/>
      <c r="V90" s="44"/>
      <c r="X90" s="44"/>
    </row>
    <row r="91" spans="17:24" x14ac:dyDescent="0.25">
      <c r="Q91" s="51" t="str">
        <f t="shared" si="2"/>
        <v/>
      </c>
      <c r="R91" s="51" t="str">
        <f>IF(M91="","",IF(M91&lt;&gt;'Tabelas auxiliares'!$B$236,"FOLHA DE PESSOAL",IF(Q91='Tabelas auxiliares'!$A$237,"CUSTEIO",IF(Q91='Tabelas auxiliares'!$A$236,"INVESTIMENTO","ERRO - VERIFICAR"))))</f>
        <v/>
      </c>
      <c r="S91" s="64" t="str">
        <f t="shared" si="3"/>
        <v/>
      </c>
      <c r="T91" s="44"/>
      <c r="U91" s="44"/>
      <c r="V91" s="44"/>
      <c r="X91" s="44"/>
    </row>
    <row r="92" spans="17:24" x14ac:dyDescent="0.25">
      <c r="Q92" s="51" t="str">
        <f t="shared" si="2"/>
        <v/>
      </c>
      <c r="R92" s="51" t="str">
        <f>IF(M92="","",IF(M92&lt;&gt;'Tabelas auxiliares'!$B$236,"FOLHA DE PESSOAL",IF(Q92='Tabelas auxiliares'!$A$237,"CUSTEIO",IF(Q92='Tabelas auxiliares'!$A$236,"INVESTIMENTO","ERRO - VERIFICAR"))))</f>
        <v/>
      </c>
      <c r="S92" s="64" t="str">
        <f t="shared" si="3"/>
        <v/>
      </c>
      <c r="T92" s="44"/>
      <c r="U92" s="44"/>
      <c r="V92" s="44"/>
      <c r="X92" s="44"/>
    </row>
    <row r="93" spans="17:24" x14ac:dyDescent="0.25">
      <c r="Q93" s="51" t="str">
        <f t="shared" si="2"/>
        <v/>
      </c>
      <c r="R93" s="51" t="str">
        <f>IF(M93="","",IF(M93&lt;&gt;'Tabelas auxiliares'!$B$236,"FOLHA DE PESSOAL",IF(Q93='Tabelas auxiliares'!$A$237,"CUSTEIO",IF(Q93='Tabelas auxiliares'!$A$236,"INVESTIMENTO","ERRO - VERIFICAR"))))</f>
        <v/>
      </c>
      <c r="S93" s="64" t="str">
        <f t="shared" si="3"/>
        <v/>
      </c>
      <c r="T93" s="44"/>
      <c r="U93" s="44"/>
      <c r="V93" s="44"/>
      <c r="X93" s="44"/>
    </row>
    <row r="94" spans="17:24" x14ac:dyDescent="0.25">
      <c r="Q94" s="51" t="str">
        <f t="shared" si="2"/>
        <v/>
      </c>
      <c r="R94" s="51" t="str">
        <f>IF(M94="","",IF(M94&lt;&gt;'Tabelas auxiliares'!$B$236,"FOLHA DE PESSOAL",IF(Q94='Tabelas auxiliares'!$A$237,"CUSTEIO",IF(Q94='Tabelas auxiliares'!$A$236,"INVESTIMENTO","ERRO - VERIFICAR"))))</f>
        <v/>
      </c>
      <c r="S94" s="64" t="str">
        <f t="shared" si="3"/>
        <v/>
      </c>
      <c r="T94" s="44"/>
      <c r="U94" s="44"/>
      <c r="V94" s="44"/>
      <c r="X94" s="44"/>
    </row>
    <row r="95" spans="17:24" x14ac:dyDescent="0.25">
      <c r="Q95" s="51" t="str">
        <f t="shared" si="2"/>
        <v/>
      </c>
      <c r="R95" s="51" t="str">
        <f>IF(M95="","",IF(M95&lt;&gt;'Tabelas auxiliares'!$B$236,"FOLHA DE PESSOAL",IF(Q95='Tabelas auxiliares'!$A$237,"CUSTEIO",IF(Q95='Tabelas auxiliares'!$A$236,"INVESTIMENTO","ERRO - VERIFICAR"))))</f>
        <v/>
      </c>
      <c r="S95" s="64" t="str">
        <f t="shared" si="3"/>
        <v/>
      </c>
      <c r="T95" s="44"/>
      <c r="U95" s="44"/>
      <c r="V95" s="44"/>
      <c r="X95" s="44"/>
    </row>
    <row r="96" spans="17:24" x14ac:dyDescent="0.25">
      <c r="Q96" s="51" t="str">
        <f t="shared" si="2"/>
        <v/>
      </c>
      <c r="R96" s="51" t="str">
        <f>IF(M96="","",IF(M96&lt;&gt;'Tabelas auxiliares'!$B$236,"FOLHA DE PESSOAL",IF(Q96='Tabelas auxiliares'!$A$237,"CUSTEIO",IF(Q96='Tabelas auxiliares'!$A$236,"INVESTIMENTO","ERRO - VERIFICAR"))))</f>
        <v/>
      </c>
      <c r="S96" s="64" t="str">
        <f t="shared" si="3"/>
        <v/>
      </c>
      <c r="T96" s="44"/>
      <c r="U96" s="44"/>
      <c r="V96" s="44"/>
      <c r="X96" s="44"/>
    </row>
    <row r="97" spans="17:24" x14ac:dyDescent="0.25">
      <c r="Q97" s="51" t="str">
        <f t="shared" si="2"/>
        <v/>
      </c>
      <c r="R97" s="51" t="str">
        <f>IF(M97="","",IF(M97&lt;&gt;'Tabelas auxiliares'!$B$236,"FOLHA DE PESSOAL",IF(Q97='Tabelas auxiliares'!$A$237,"CUSTEIO",IF(Q97='Tabelas auxiliares'!$A$236,"INVESTIMENTO","ERRO - VERIFICAR"))))</f>
        <v/>
      </c>
      <c r="S97" s="64" t="str">
        <f t="shared" si="3"/>
        <v/>
      </c>
      <c r="T97" s="44"/>
      <c r="U97" s="44"/>
      <c r="V97" s="44"/>
      <c r="X97" s="44"/>
    </row>
    <row r="98" spans="17:24" x14ac:dyDescent="0.25">
      <c r="Q98" s="51" t="str">
        <f t="shared" si="2"/>
        <v/>
      </c>
      <c r="R98" s="51" t="str">
        <f>IF(M98="","",IF(M98&lt;&gt;'Tabelas auxiliares'!$B$236,"FOLHA DE PESSOAL",IF(Q98='Tabelas auxiliares'!$A$237,"CUSTEIO",IF(Q98='Tabelas auxiliares'!$A$236,"INVESTIMENTO","ERRO - VERIFICAR"))))</f>
        <v/>
      </c>
      <c r="S98" s="64" t="str">
        <f t="shared" si="3"/>
        <v/>
      </c>
      <c r="T98" s="44"/>
      <c r="U98" s="44"/>
      <c r="V98" s="44"/>
      <c r="X98" s="44"/>
    </row>
    <row r="99" spans="17:24" x14ac:dyDescent="0.25">
      <c r="Q99" s="51" t="str">
        <f t="shared" si="2"/>
        <v/>
      </c>
      <c r="R99" s="51" t="str">
        <f>IF(M99="","",IF(M99&lt;&gt;'Tabelas auxiliares'!$B$236,"FOLHA DE PESSOAL",IF(Q99='Tabelas auxiliares'!$A$237,"CUSTEIO",IF(Q99='Tabelas auxiliares'!$A$236,"INVESTIMENTO","ERRO - VERIFICAR"))))</f>
        <v/>
      </c>
      <c r="S99" s="64" t="str">
        <f t="shared" si="3"/>
        <v/>
      </c>
      <c r="T99" s="44"/>
      <c r="U99" s="44"/>
      <c r="V99" s="44"/>
      <c r="X99" s="44"/>
    </row>
    <row r="100" spans="17:24" x14ac:dyDescent="0.25">
      <c r="Q100" s="51" t="str">
        <f t="shared" si="2"/>
        <v/>
      </c>
      <c r="R100" s="51" t="str">
        <f>IF(M100="","",IF(M100&lt;&gt;'Tabelas auxiliares'!$B$236,"FOLHA DE PESSOAL",IF(Q100='Tabelas auxiliares'!$A$237,"CUSTEIO",IF(Q100='Tabelas auxiliares'!$A$236,"INVESTIMENTO","ERRO - VERIFICAR"))))</f>
        <v/>
      </c>
      <c r="S100" s="64" t="str">
        <f t="shared" si="3"/>
        <v/>
      </c>
      <c r="T100" s="44"/>
      <c r="U100" s="44"/>
      <c r="V100" s="44"/>
      <c r="X100" s="44"/>
    </row>
    <row r="101" spans="17:24" x14ac:dyDescent="0.25">
      <c r="Q101" s="51" t="str">
        <f t="shared" si="2"/>
        <v/>
      </c>
      <c r="R101" s="51" t="str">
        <f>IF(M101="","",IF(M101&lt;&gt;'Tabelas auxiliares'!$B$236,"FOLHA DE PESSOAL",IF(Q101='Tabelas auxiliares'!$A$237,"CUSTEIO",IF(Q101='Tabelas auxiliares'!$A$236,"INVESTIMENTO","ERRO - VERIFICAR"))))</f>
        <v/>
      </c>
      <c r="S101" s="64" t="str">
        <f t="shared" si="3"/>
        <v/>
      </c>
      <c r="T101" s="44"/>
      <c r="U101" s="44"/>
      <c r="V101" s="44"/>
      <c r="X101" s="44"/>
    </row>
    <row r="102" spans="17:24" x14ac:dyDescent="0.25">
      <c r="Q102" s="51" t="str">
        <f t="shared" si="2"/>
        <v/>
      </c>
      <c r="R102" s="51" t="str">
        <f>IF(M102="","",IF(M102&lt;&gt;'Tabelas auxiliares'!$B$236,"FOLHA DE PESSOAL",IF(Q102='Tabelas auxiliares'!$A$237,"CUSTEIO",IF(Q102='Tabelas auxiliares'!$A$236,"INVESTIMENTO","ERRO - VERIFICAR"))))</f>
        <v/>
      </c>
      <c r="S102" s="64" t="str">
        <f t="shared" si="3"/>
        <v/>
      </c>
      <c r="T102" s="44"/>
      <c r="U102" s="44"/>
      <c r="V102" s="44"/>
      <c r="X102" s="44"/>
    </row>
    <row r="103" spans="17:24" x14ac:dyDescent="0.25">
      <c r="Q103" s="51" t="str">
        <f t="shared" si="2"/>
        <v/>
      </c>
      <c r="R103" s="51" t="str">
        <f>IF(M103="","",IF(M103&lt;&gt;'Tabelas auxiliares'!$B$236,"FOLHA DE PESSOAL",IF(Q103='Tabelas auxiliares'!$A$237,"CUSTEIO",IF(Q103='Tabelas auxiliares'!$A$236,"INVESTIMENTO","ERRO - VERIFICAR"))))</f>
        <v/>
      </c>
      <c r="S103" s="64" t="str">
        <f t="shared" si="3"/>
        <v/>
      </c>
    </row>
    <row r="104" spans="17:24" x14ac:dyDescent="0.25">
      <c r="Q104" s="51" t="str">
        <f t="shared" si="2"/>
        <v/>
      </c>
      <c r="R104" s="51" t="str">
        <f>IF(M104="","",IF(M104&lt;&gt;'Tabelas auxiliares'!$B$236,"FOLHA DE PESSOAL",IF(Q104='Tabelas auxiliares'!$A$237,"CUSTEIO",IF(Q104='Tabelas auxiliares'!$A$236,"INVESTIMENTO","ERRO - VERIFICAR"))))</f>
        <v/>
      </c>
      <c r="S104" s="64" t="str">
        <f t="shared" si="3"/>
        <v/>
      </c>
      <c r="T104" s="44"/>
      <c r="U104" s="44"/>
      <c r="V104" s="44"/>
      <c r="X104" s="44"/>
    </row>
    <row r="105" spans="17:24" x14ac:dyDescent="0.25">
      <c r="Q105" s="51" t="str">
        <f t="shared" si="2"/>
        <v/>
      </c>
      <c r="R105" s="51" t="str">
        <f>IF(M105="","",IF(M105&lt;&gt;'Tabelas auxiliares'!$B$236,"FOLHA DE PESSOAL",IF(Q105='Tabelas auxiliares'!$A$237,"CUSTEIO",IF(Q105='Tabelas auxiliares'!$A$236,"INVESTIMENTO","ERRO - VERIFICAR"))))</f>
        <v/>
      </c>
      <c r="S105" s="64" t="str">
        <f t="shared" si="3"/>
        <v/>
      </c>
      <c r="T105" s="44"/>
      <c r="U105" s="44"/>
      <c r="V105" s="44"/>
      <c r="X105" s="44"/>
    </row>
    <row r="106" spans="17:24" x14ac:dyDescent="0.25">
      <c r="Q106" s="51" t="str">
        <f t="shared" si="2"/>
        <v/>
      </c>
      <c r="R106" s="51" t="str">
        <f>IF(M106="","",IF(M106&lt;&gt;'Tabelas auxiliares'!$B$236,"FOLHA DE PESSOAL",IF(Q106='Tabelas auxiliares'!$A$237,"CUSTEIO",IF(Q106='Tabelas auxiliares'!$A$236,"INVESTIMENTO","ERRO - VERIFICAR"))))</f>
        <v/>
      </c>
      <c r="S106" s="64" t="str">
        <f t="shared" si="3"/>
        <v/>
      </c>
      <c r="T106" s="44"/>
      <c r="U106" s="44"/>
      <c r="V106" s="44"/>
      <c r="X106" s="44"/>
    </row>
    <row r="107" spans="17:24" x14ac:dyDescent="0.25">
      <c r="Q107" s="51" t="str">
        <f t="shared" si="2"/>
        <v/>
      </c>
      <c r="R107" s="51" t="str">
        <f>IF(M107="","",IF(M107&lt;&gt;'Tabelas auxiliares'!$B$236,"FOLHA DE PESSOAL",IF(Q107='Tabelas auxiliares'!$A$237,"CUSTEIO",IF(Q107='Tabelas auxiliares'!$A$236,"INVESTIMENTO","ERRO - VERIFICAR"))))</f>
        <v/>
      </c>
      <c r="S107" s="64" t="str">
        <f t="shared" si="3"/>
        <v/>
      </c>
      <c r="T107" s="44"/>
      <c r="U107" s="44"/>
      <c r="V107" s="44"/>
      <c r="X107" s="44"/>
    </row>
    <row r="108" spans="17:24" x14ac:dyDescent="0.25">
      <c r="Q108" s="51" t="str">
        <f t="shared" si="2"/>
        <v/>
      </c>
      <c r="R108" s="51" t="str">
        <f>IF(M108="","",IF(M108&lt;&gt;'Tabelas auxiliares'!$B$236,"FOLHA DE PESSOAL",IF(Q108='Tabelas auxiliares'!$A$237,"CUSTEIO",IF(Q108='Tabelas auxiliares'!$A$236,"INVESTIMENTO","ERRO - VERIFICAR"))))</f>
        <v/>
      </c>
      <c r="S108" s="64" t="str">
        <f t="shared" si="3"/>
        <v/>
      </c>
      <c r="T108" s="44"/>
      <c r="U108" s="44"/>
      <c r="V108" s="44"/>
      <c r="X108" s="44"/>
    </row>
    <row r="109" spans="17:24" x14ac:dyDescent="0.25">
      <c r="Q109" s="51" t="str">
        <f t="shared" si="2"/>
        <v/>
      </c>
      <c r="R109" s="51" t="str">
        <f>IF(M109="","",IF(M109&lt;&gt;'Tabelas auxiliares'!$B$236,"FOLHA DE PESSOAL",IF(Q109='Tabelas auxiliares'!$A$237,"CUSTEIO",IF(Q109='Tabelas auxiliares'!$A$236,"INVESTIMENTO","ERRO - VERIFICAR"))))</f>
        <v/>
      </c>
      <c r="S109" s="64" t="str">
        <f t="shared" si="3"/>
        <v/>
      </c>
      <c r="T109" s="44"/>
      <c r="U109" s="44"/>
      <c r="V109" s="44"/>
      <c r="X109" s="44"/>
    </row>
    <row r="110" spans="17:24" x14ac:dyDescent="0.25">
      <c r="Q110" s="51" t="str">
        <f t="shared" si="2"/>
        <v/>
      </c>
      <c r="R110" s="51" t="str">
        <f>IF(M110="","",IF(M110&lt;&gt;'Tabelas auxiliares'!$B$236,"FOLHA DE PESSOAL",IF(Q110='Tabelas auxiliares'!$A$237,"CUSTEIO",IF(Q110='Tabelas auxiliares'!$A$236,"INVESTIMENTO","ERRO - VERIFICAR"))))</f>
        <v/>
      </c>
      <c r="S110" s="64" t="str">
        <f t="shared" si="3"/>
        <v/>
      </c>
      <c r="T110" s="44"/>
      <c r="U110" s="44"/>
      <c r="V110" s="44"/>
      <c r="X110" s="44"/>
    </row>
    <row r="111" spans="17:24" x14ac:dyDescent="0.25">
      <c r="Q111" s="51" t="str">
        <f t="shared" si="2"/>
        <v/>
      </c>
      <c r="R111" s="51" t="str">
        <f>IF(M111="","",IF(M111&lt;&gt;'Tabelas auxiliares'!$B$236,"FOLHA DE PESSOAL",IF(Q111='Tabelas auxiliares'!$A$237,"CUSTEIO",IF(Q111='Tabelas auxiliares'!$A$236,"INVESTIMENTO","ERRO - VERIFICAR"))))</f>
        <v/>
      </c>
      <c r="S111" s="64" t="str">
        <f t="shared" si="3"/>
        <v/>
      </c>
    </row>
    <row r="112" spans="17:24" x14ac:dyDescent="0.25">
      <c r="Q112" s="51" t="str">
        <f t="shared" si="2"/>
        <v/>
      </c>
      <c r="R112" s="51" t="str">
        <f>IF(M112="","",IF(M112&lt;&gt;'Tabelas auxiliares'!$B$236,"FOLHA DE PESSOAL",IF(Q112='Tabelas auxiliares'!$A$237,"CUSTEIO",IF(Q112='Tabelas auxiliares'!$A$236,"INVESTIMENTO","ERRO - VERIFICAR"))))</f>
        <v/>
      </c>
      <c r="S112" s="64" t="str">
        <f t="shared" si="3"/>
        <v/>
      </c>
    </row>
    <row r="113" spans="17:19" x14ac:dyDescent="0.25">
      <c r="Q113" s="51" t="str">
        <f t="shared" si="2"/>
        <v/>
      </c>
      <c r="R113" s="51" t="str">
        <f>IF(M113="","",IF(M113&lt;&gt;'Tabelas auxiliares'!$B$236,"FOLHA DE PESSOAL",IF(Q113='Tabelas auxiliares'!$A$237,"CUSTEIO",IF(Q113='Tabelas auxiliares'!$A$236,"INVESTIMENTO","ERRO - VERIFICAR"))))</f>
        <v/>
      </c>
      <c r="S113" s="64" t="str">
        <f t="shared" si="3"/>
        <v/>
      </c>
    </row>
    <row r="114" spans="17:19" x14ac:dyDescent="0.25">
      <c r="Q114" s="51" t="str">
        <f t="shared" si="2"/>
        <v/>
      </c>
      <c r="R114" s="51" t="str">
        <f>IF(M114="","",IF(M114&lt;&gt;'Tabelas auxiliares'!$B$236,"FOLHA DE PESSOAL",IF(Q114='Tabelas auxiliares'!$A$237,"CUSTEIO",IF(Q114='Tabelas auxiliares'!$A$236,"INVESTIMENTO","ERRO - VERIFICAR"))))</f>
        <v/>
      </c>
      <c r="S114" s="64" t="str">
        <f t="shared" si="3"/>
        <v/>
      </c>
    </row>
    <row r="115" spans="17:19" x14ac:dyDescent="0.25">
      <c r="Q115" s="51" t="str">
        <f t="shared" si="2"/>
        <v/>
      </c>
      <c r="R115" s="51" t="str">
        <f>IF(M115="","",IF(M115&lt;&gt;'Tabelas auxiliares'!$B$236,"FOLHA DE PESSOAL",IF(Q115='Tabelas auxiliares'!$A$237,"CUSTEIO",IF(Q115='Tabelas auxiliares'!$A$236,"INVESTIMENTO","ERRO - VERIFICAR"))))</f>
        <v/>
      </c>
      <c r="S115" s="64" t="str">
        <f t="shared" si="3"/>
        <v/>
      </c>
    </row>
    <row r="116" spans="17:19" x14ac:dyDescent="0.25">
      <c r="Q116" s="51" t="str">
        <f t="shared" si="2"/>
        <v/>
      </c>
      <c r="R116" s="51" t="str">
        <f>IF(M116="","",IF(M116&lt;&gt;'Tabelas auxiliares'!$B$236,"FOLHA DE PESSOAL",IF(Q116='Tabelas auxiliares'!$A$237,"CUSTEIO",IF(Q116='Tabelas auxiliares'!$A$236,"INVESTIMENTO","ERRO - VERIFICAR"))))</f>
        <v/>
      </c>
      <c r="S116" s="64" t="str">
        <f t="shared" si="3"/>
        <v/>
      </c>
    </row>
    <row r="117" spans="17:19" x14ac:dyDescent="0.25">
      <c r="Q117" s="51" t="str">
        <f t="shared" si="2"/>
        <v/>
      </c>
      <c r="R117" s="51" t="str">
        <f>IF(M117="","",IF(M117&lt;&gt;'Tabelas auxiliares'!$B$236,"FOLHA DE PESSOAL",IF(Q117='Tabelas auxiliares'!$A$237,"CUSTEIO",IF(Q117='Tabelas auxiliares'!$A$236,"INVESTIMENTO","ERRO - VERIFICAR"))))</f>
        <v/>
      </c>
      <c r="S117" s="64" t="str">
        <f t="shared" si="3"/>
        <v/>
      </c>
    </row>
    <row r="118" spans="17:19" x14ac:dyDescent="0.25">
      <c r="Q118" s="51" t="str">
        <f t="shared" si="2"/>
        <v/>
      </c>
      <c r="R118" s="51" t="str">
        <f>IF(M118="","",IF(M118&lt;&gt;'Tabelas auxiliares'!$B$236,"FOLHA DE PESSOAL",IF(Q118='Tabelas auxiliares'!$A$237,"CUSTEIO",IF(Q118='Tabelas auxiliares'!$A$236,"INVESTIMENTO","ERRO - VERIFICAR"))))</f>
        <v/>
      </c>
      <c r="S118" s="64" t="str">
        <f t="shared" si="3"/>
        <v/>
      </c>
    </row>
    <row r="119" spans="17:19" x14ac:dyDescent="0.25">
      <c r="Q119" s="51" t="str">
        <f t="shared" si="2"/>
        <v/>
      </c>
      <c r="R119" s="51" t="str">
        <f>IF(M119="","",IF(M119&lt;&gt;'Tabelas auxiliares'!$B$236,"FOLHA DE PESSOAL",IF(Q119='Tabelas auxiliares'!$A$237,"CUSTEIO",IF(Q119='Tabelas auxiliares'!$A$236,"INVESTIMENTO","ERRO - VERIFICAR"))))</f>
        <v/>
      </c>
      <c r="S119" s="64" t="str">
        <f t="shared" si="3"/>
        <v/>
      </c>
    </row>
    <row r="120" spans="17:19" x14ac:dyDescent="0.25">
      <c r="Q120" s="51" t="str">
        <f t="shared" si="2"/>
        <v/>
      </c>
      <c r="R120" s="51" t="str">
        <f>IF(M120="","",IF(M120&lt;&gt;'Tabelas auxiliares'!$B$236,"FOLHA DE PESSOAL",IF(Q120='Tabelas auxiliares'!$A$237,"CUSTEIO",IF(Q120='Tabelas auxiliares'!$A$236,"INVESTIMENTO","ERRO - VERIFICAR"))))</f>
        <v/>
      </c>
      <c r="S120" s="64" t="str">
        <f t="shared" si="3"/>
        <v/>
      </c>
    </row>
    <row r="121" spans="17:19" x14ac:dyDescent="0.25">
      <c r="Q121" s="51" t="str">
        <f t="shared" si="2"/>
        <v/>
      </c>
      <c r="R121" s="51" t="str">
        <f>IF(M121="","",IF(M121&lt;&gt;'Tabelas auxiliares'!$B$236,"FOLHA DE PESSOAL",IF(Q121='Tabelas auxiliares'!$A$237,"CUSTEIO",IF(Q121='Tabelas auxiliares'!$A$236,"INVESTIMENTO","ERRO - VERIFICAR"))))</f>
        <v/>
      </c>
      <c r="S121" s="64" t="str">
        <f t="shared" si="3"/>
        <v/>
      </c>
    </row>
    <row r="122" spans="17:19" x14ac:dyDescent="0.25">
      <c r="Q122" s="51" t="str">
        <f t="shared" si="2"/>
        <v/>
      </c>
      <c r="R122" s="51" t="str">
        <f>IF(M122="","",IF(M122&lt;&gt;'Tabelas auxiliares'!$B$236,"FOLHA DE PESSOAL",IF(Q122='Tabelas auxiliares'!$A$237,"CUSTEIO",IF(Q122='Tabelas auxiliares'!$A$236,"INVESTIMENTO","ERRO - VERIFICAR"))))</f>
        <v/>
      </c>
      <c r="S122" s="64" t="str">
        <f t="shared" si="3"/>
        <v/>
      </c>
    </row>
    <row r="123" spans="17:19" x14ac:dyDescent="0.25">
      <c r="Q123" s="51" t="str">
        <f t="shared" si="2"/>
        <v/>
      </c>
      <c r="R123" s="51" t="str">
        <f>IF(M123="","",IF(M123&lt;&gt;'Tabelas auxiliares'!$B$236,"FOLHA DE PESSOAL",IF(Q123='Tabelas auxiliares'!$A$237,"CUSTEIO",IF(Q123='Tabelas auxiliares'!$A$236,"INVESTIMENTO","ERRO - VERIFICAR"))))</f>
        <v/>
      </c>
      <c r="S123" s="64" t="str">
        <f t="shared" si="3"/>
        <v/>
      </c>
    </row>
    <row r="124" spans="17:19" x14ac:dyDescent="0.25">
      <c r="Q124" s="51" t="str">
        <f t="shared" si="2"/>
        <v/>
      </c>
      <c r="R124" s="51" t="str">
        <f>IF(M124="","",IF(M124&lt;&gt;'Tabelas auxiliares'!$B$236,"FOLHA DE PESSOAL",IF(Q124='Tabelas auxiliares'!$A$237,"CUSTEIO",IF(Q124='Tabelas auxiliares'!$A$236,"INVESTIMENTO","ERRO - VERIFICAR"))))</f>
        <v/>
      </c>
      <c r="S124" s="64" t="str">
        <f t="shared" si="3"/>
        <v/>
      </c>
    </row>
    <row r="125" spans="17:19" x14ac:dyDescent="0.25">
      <c r="Q125" s="51" t="str">
        <f t="shared" si="2"/>
        <v/>
      </c>
      <c r="R125" s="51" t="str">
        <f>IF(M125="","",IF(M125&lt;&gt;'Tabelas auxiliares'!$B$236,"FOLHA DE PESSOAL",IF(Q125='Tabelas auxiliares'!$A$237,"CUSTEIO",IF(Q125='Tabelas auxiliares'!$A$236,"INVESTIMENTO","ERRO - VERIFICAR"))))</f>
        <v/>
      </c>
      <c r="S125" s="64" t="str">
        <f t="shared" si="3"/>
        <v/>
      </c>
    </row>
    <row r="126" spans="17:19" x14ac:dyDescent="0.25">
      <c r="Q126" s="51" t="str">
        <f t="shared" si="2"/>
        <v/>
      </c>
      <c r="R126" s="51" t="str">
        <f>IF(M126="","",IF(M126&lt;&gt;'Tabelas auxiliares'!$B$236,"FOLHA DE PESSOAL",IF(Q126='Tabelas auxiliares'!$A$237,"CUSTEIO",IF(Q126='Tabelas auxiliares'!$A$236,"INVESTIMENTO","ERRO - VERIFICAR"))))</f>
        <v/>
      </c>
      <c r="S126" s="64" t="str">
        <f t="shared" si="3"/>
        <v/>
      </c>
    </row>
    <row r="127" spans="17:19" x14ac:dyDescent="0.25">
      <c r="Q127" s="51" t="str">
        <f t="shared" si="2"/>
        <v/>
      </c>
      <c r="R127" s="51" t="str">
        <f>IF(M127="","",IF(M127&lt;&gt;'Tabelas auxiliares'!$B$236,"FOLHA DE PESSOAL",IF(Q127='Tabelas auxiliares'!$A$237,"CUSTEIO",IF(Q127='Tabelas auxiliares'!$A$236,"INVESTIMENTO","ERRO - VERIFICAR"))))</f>
        <v/>
      </c>
      <c r="S127" s="64" t="str">
        <f t="shared" si="3"/>
        <v/>
      </c>
    </row>
    <row r="128" spans="17:19" x14ac:dyDescent="0.25">
      <c r="Q128" s="51" t="str">
        <f t="shared" si="2"/>
        <v/>
      </c>
      <c r="R128" s="51" t="str">
        <f>IF(M128="","",IF(M128&lt;&gt;'Tabelas auxiliares'!$B$236,"FOLHA DE PESSOAL",IF(Q128='Tabelas auxiliares'!$A$237,"CUSTEIO",IF(Q128='Tabelas auxiliares'!$A$236,"INVESTIMENTO","ERRO - VERIFICAR"))))</f>
        <v/>
      </c>
      <c r="S128" s="64" t="str">
        <f t="shared" si="3"/>
        <v/>
      </c>
    </row>
    <row r="129" spans="17:19" x14ac:dyDescent="0.25">
      <c r="Q129" s="51" t="str">
        <f t="shared" si="2"/>
        <v/>
      </c>
      <c r="R129" s="51" t="str">
        <f>IF(M129="","",IF(M129&lt;&gt;'Tabelas auxiliares'!$B$236,"FOLHA DE PESSOAL",IF(Q129='Tabelas auxiliares'!$A$237,"CUSTEIO",IF(Q129='Tabelas auxiliares'!$A$236,"INVESTIMENTO","ERRO - VERIFICAR"))))</f>
        <v/>
      </c>
      <c r="S129" s="64" t="str">
        <f t="shared" si="3"/>
        <v/>
      </c>
    </row>
    <row r="130" spans="17:19" x14ac:dyDescent="0.25">
      <c r="Q130" s="51" t="str">
        <f t="shared" si="2"/>
        <v/>
      </c>
      <c r="R130" s="51" t="str">
        <f>IF(M130="","",IF(M130&lt;&gt;'Tabelas auxiliares'!$B$236,"FOLHA DE PESSOAL",IF(Q130='Tabelas auxiliares'!$A$237,"CUSTEIO",IF(Q130='Tabelas auxiliares'!$A$236,"INVESTIMENTO","ERRO - VERIFICAR"))))</f>
        <v/>
      </c>
      <c r="S130" s="64" t="str">
        <f t="shared" si="3"/>
        <v/>
      </c>
    </row>
    <row r="131" spans="17:19" x14ac:dyDescent="0.25">
      <c r="Q131" s="51" t="str">
        <f t="shared" si="2"/>
        <v/>
      </c>
      <c r="R131" s="51" t="str">
        <f>IF(M131="","",IF(M131&lt;&gt;'Tabelas auxiliares'!$B$236,"FOLHA DE PESSOAL",IF(Q131='Tabelas auxiliares'!$A$237,"CUSTEIO",IF(Q131='Tabelas auxiliares'!$A$236,"INVESTIMENTO","ERRO - VERIFICAR"))))</f>
        <v/>
      </c>
      <c r="S131" s="64" t="str">
        <f t="shared" si="3"/>
        <v/>
      </c>
    </row>
    <row r="132" spans="17:19" x14ac:dyDescent="0.25">
      <c r="Q132" s="51" t="str">
        <f t="shared" ref="Q132:Q195" si="4">LEFT(O132,1)</f>
        <v/>
      </c>
      <c r="R132" s="51" t="str">
        <f>IF(M132="","",IF(M132&lt;&gt;'Tabelas auxiliares'!$B$236,"FOLHA DE PESSOAL",IF(Q132='Tabelas auxiliares'!$A$237,"CUSTEIO",IF(Q132='Tabelas auxiliares'!$A$236,"INVESTIMENTO","ERRO - VERIFICAR"))))</f>
        <v/>
      </c>
      <c r="S132" s="64" t="str">
        <f t="shared" si="3"/>
        <v/>
      </c>
    </row>
    <row r="133" spans="17:19" x14ac:dyDescent="0.25">
      <c r="Q133" s="51" t="str">
        <f t="shared" si="4"/>
        <v/>
      </c>
      <c r="R133" s="51" t="str">
        <f>IF(M133="","",IF(M133&lt;&gt;'Tabelas auxiliares'!$B$236,"FOLHA DE PESSOAL",IF(Q133='Tabelas auxiliares'!$A$237,"CUSTEIO",IF(Q133='Tabelas auxiliares'!$A$236,"INVESTIMENTO","ERRO - VERIFICAR"))))</f>
        <v/>
      </c>
      <c r="S133" s="64" t="str">
        <f t="shared" ref="S133:S196" si="5">IF(SUM(T133:X133)=0,"",SUM(T133:X133))</f>
        <v/>
      </c>
    </row>
    <row r="134" spans="17:19" x14ac:dyDescent="0.25">
      <c r="Q134" s="51" t="str">
        <f t="shared" si="4"/>
        <v/>
      </c>
      <c r="R134" s="51" t="str">
        <f>IF(M134="","",IF(M134&lt;&gt;'Tabelas auxiliares'!$B$236,"FOLHA DE PESSOAL",IF(Q134='Tabelas auxiliares'!$A$237,"CUSTEIO",IF(Q134='Tabelas auxiliares'!$A$236,"INVESTIMENTO","ERRO - VERIFICAR"))))</f>
        <v/>
      </c>
      <c r="S134" s="64" t="str">
        <f t="shared" si="5"/>
        <v/>
      </c>
    </row>
    <row r="135" spans="17:19" x14ac:dyDescent="0.25">
      <c r="Q135" s="51" t="str">
        <f t="shared" si="4"/>
        <v/>
      </c>
      <c r="R135" s="51" t="str">
        <f>IF(M135="","",IF(M135&lt;&gt;'Tabelas auxiliares'!$B$236,"FOLHA DE PESSOAL",IF(Q135='Tabelas auxiliares'!$A$237,"CUSTEIO",IF(Q135='Tabelas auxiliares'!$A$236,"INVESTIMENTO","ERRO - VERIFICAR"))))</f>
        <v/>
      </c>
      <c r="S135" s="64" t="str">
        <f t="shared" si="5"/>
        <v/>
      </c>
    </row>
    <row r="136" spans="17:19" x14ac:dyDescent="0.25">
      <c r="Q136" s="51" t="str">
        <f t="shared" si="4"/>
        <v/>
      </c>
      <c r="R136" s="51" t="str">
        <f>IF(M136="","",IF(M136&lt;&gt;'Tabelas auxiliares'!$B$236,"FOLHA DE PESSOAL",IF(Q136='Tabelas auxiliares'!$A$237,"CUSTEIO",IF(Q136='Tabelas auxiliares'!$A$236,"INVESTIMENTO","ERRO - VERIFICAR"))))</f>
        <v/>
      </c>
      <c r="S136" s="64" t="str">
        <f t="shared" si="5"/>
        <v/>
      </c>
    </row>
    <row r="137" spans="17:19" x14ac:dyDescent="0.25">
      <c r="Q137" s="51" t="str">
        <f t="shared" si="4"/>
        <v/>
      </c>
      <c r="R137" s="51" t="str">
        <f>IF(M137="","",IF(M137&lt;&gt;'Tabelas auxiliares'!$B$236,"FOLHA DE PESSOAL",IF(Q137='Tabelas auxiliares'!$A$237,"CUSTEIO",IF(Q137='Tabelas auxiliares'!$A$236,"INVESTIMENTO","ERRO - VERIFICAR"))))</f>
        <v/>
      </c>
      <c r="S137" s="64" t="str">
        <f t="shared" si="5"/>
        <v/>
      </c>
    </row>
    <row r="138" spans="17:19" x14ac:dyDescent="0.25">
      <c r="Q138" s="51" t="str">
        <f t="shared" si="4"/>
        <v/>
      </c>
      <c r="R138" s="51" t="str">
        <f>IF(M138="","",IF(M138&lt;&gt;'Tabelas auxiliares'!$B$236,"FOLHA DE PESSOAL",IF(Q138='Tabelas auxiliares'!$A$237,"CUSTEIO",IF(Q138='Tabelas auxiliares'!$A$236,"INVESTIMENTO","ERRO - VERIFICAR"))))</f>
        <v/>
      </c>
      <c r="S138" s="64" t="str">
        <f t="shared" si="5"/>
        <v/>
      </c>
    </row>
    <row r="139" spans="17:19" x14ac:dyDescent="0.25">
      <c r="Q139" s="51" t="str">
        <f t="shared" si="4"/>
        <v/>
      </c>
      <c r="R139" s="51" t="str">
        <f>IF(M139="","",IF(M139&lt;&gt;'Tabelas auxiliares'!$B$236,"FOLHA DE PESSOAL",IF(Q139='Tabelas auxiliares'!$A$237,"CUSTEIO",IF(Q139='Tabelas auxiliares'!$A$236,"INVESTIMENTO","ERRO - VERIFICAR"))))</f>
        <v/>
      </c>
      <c r="S139" s="64" t="str">
        <f t="shared" si="5"/>
        <v/>
      </c>
    </row>
    <row r="140" spans="17:19" x14ac:dyDescent="0.25">
      <c r="Q140" s="51" t="str">
        <f t="shared" si="4"/>
        <v/>
      </c>
      <c r="R140" s="51" t="str">
        <f>IF(M140="","",IF(M140&lt;&gt;'Tabelas auxiliares'!$B$236,"FOLHA DE PESSOAL",IF(Q140='Tabelas auxiliares'!$A$237,"CUSTEIO",IF(Q140='Tabelas auxiliares'!$A$236,"INVESTIMENTO","ERRO - VERIFICAR"))))</f>
        <v/>
      </c>
      <c r="S140" s="64" t="str">
        <f t="shared" si="5"/>
        <v/>
      </c>
    </row>
    <row r="141" spans="17:19" x14ac:dyDescent="0.25">
      <c r="Q141" s="51" t="str">
        <f t="shared" si="4"/>
        <v/>
      </c>
      <c r="R141" s="51" t="str">
        <f>IF(M141="","",IF(M141&lt;&gt;'Tabelas auxiliares'!$B$236,"FOLHA DE PESSOAL",IF(Q141='Tabelas auxiliares'!$A$237,"CUSTEIO",IF(Q141='Tabelas auxiliares'!$A$236,"INVESTIMENTO","ERRO - VERIFICAR"))))</f>
        <v/>
      </c>
      <c r="S141" s="64" t="str">
        <f t="shared" si="5"/>
        <v/>
      </c>
    </row>
    <row r="142" spans="17:19" x14ac:dyDescent="0.25">
      <c r="Q142" s="51" t="str">
        <f t="shared" si="4"/>
        <v/>
      </c>
      <c r="R142" s="51" t="str">
        <f>IF(M142="","",IF(M142&lt;&gt;'Tabelas auxiliares'!$B$236,"FOLHA DE PESSOAL",IF(Q142='Tabelas auxiliares'!$A$237,"CUSTEIO",IF(Q142='Tabelas auxiliares'!$A$236,"INVESTIMENTO","ERRO - VERIFICAR"))))</f>
        <v/>
      </c>
      <c r="S142" s="64" t="str">
        <f t="shared" si="5"/>
        <v/>
      </c>
    </row>
    <row r="143" spans="17:19" x14ac:dyDescent="0.25">
      <c r="Q143" s="51" t="str">
        <f t="shared" si="4"/>
        <v/>
      </c>
      <c r="R143" s="51" t="str">
        <f>IF(M143="","",IF(M143&lt;&gt;'Tabelas auxiliares'!$B$236,"FOLHA DE PESSOAL",IF(Q143='Tabelas auxiliares'!$A$237,"CUSTEIO",IF(Q143='Tabelas auxiliares'!$A$236,"INVESTIMENTO","ERRO - VERIFICAR"))))</f>
        <v/>
      </c>
      <c r="S143" s="64" t="str">
        <f t="shared" si="5"/>
        <v/>
      </c>
    </row>
    <row r="144" spans="17:19" x14ac:dyDescent="0.25">
      <c r="Q144" s="51" t="str">
        <f t="shared" si="4"/>
        <v/>
      </c>
      <c r="R144" s="51" t="str">
        <f>IF(M144="","",IF(M144&lt;&gt;'Tabelas auxiliares'!$B$236,"FOLHA DE PESSOAL",IF(Q144='Tabelas auxiliares'!$A$237,"CUSTEIO",IF(Q144='Tabelas auxiliares'!$A$236,"INVESTIMENTO","ERRO - VERIFICAR"))))</f>
        <v/>
      </c>
      <c r="S144" s="64" t="str">
        <f t="shared" si="5"/>
        <v/>
      </c>
    </row>
    <row r="145" spans="17:19" x14ac:dyDescent="0.25">
      <c r="Q145" s="51" t="str">
        <f t="shared" si="4"/>
        <v/>
      </c>
      <c r="R145" s="51" t="str">
        <f>IF(M145="","",IF(M145&lt;&gt;'Tabelas auxiliares'!$B$236,"FOLHA DE PESSOAL",IF(Q145='Tabelas auxiliares'!$A$237,"CUSTEIO",IF(Q145='Tabelas auxiliares'!$A$236,"INVESTIMENTO","ERRO - VERIFICAR"))))</f>
        <v/>
      </c>
      <c r="S145" s="64" t="str">
        <f t="shared" si="5"/>
        <v/>
      </c>
    </row>
    <row r="146" spans="17:19" x14ac:dyDescent="0.25">
      <c r="Q146" s="51" t="str">
        <f t="shared" si="4"/>
        <v/>
      </c>
      <c r="R146" s="51" t="str">
        <f>IF(M146="","",IF(M146&lt;&gt;'Tabelas auxiliares'!$B$236,"FOLHA DE PESSOAL",IF(Q146='Tabelas auxiliares'!$A$237,"CUSTEIO",IF(Q146='Tabelas auxiliares'!$A$236,"INVESTIMENTO","ERRO - VERIFICAR"))))</f>
        <v/>
      </c>
      <c r="S146" s="64" t="str">
        <f t="shared" si="5"/>
        <v/>
      </c>
    </row>
    <row r="147" spans="17:19" x14ac:dyDescent="0.25">
      <c r="Q147" s="51" t="str">
        <f t="shared" si="4"/>
        <v/>
      </c>
      <c r="R147" s="51" t="str">
        <f>IF(M147="","",IF(M147&lt;&gt;'Tabelas auxiliares'!$B$236,"FOLHA DE PESSOAL",IF(Q147='Tabelas auxiliares'!$A$237,"CUSTEIO",IF(Q147='Tabelas auxiliares'!$A$236,"INVESTIMENTO","ERRO - VERIFICAR"))))</f>
        <v/>
      </c>
      <c r="S147" s="64" t="str">
        <f t="shared" si="5"/>
        <v/>
      </c>
    </row>
    <row r="148" spans="17:19" x14ac:dyDescent="0.25">
      <c r="Q148" s="51" t="str">
        <f t="shared" si="4"/>
        <v/>
      </c>
      <c r="R148" s="51" t="str">
        <f>IF(M148="","",IF(M148&lt;&gt;'Tabelas auxiliares'!$B$236,"FOLHA DE PESSOAL",IF(Q148='Tabelas auxiliares'!$A$237,"CUSTEIO",IF(Q148='Tabelas auxiliares'!$A$236,"INVESTIMENTO","ERRO - VERIFICAR"))))</f>
        <v/>
      </c>
      <c r="S148" s="64" t="str">
        <f t="shared" si="5"/>
        <v/>
      </c>
    </row>
    <row r="149" spans="17:19" x14ac:dyDescent="0.25">
      <c r="Q149" s="51" t="str">
        <f t="shared" si="4"/>
        <v/>
      </c>
      <c r="R149" s="51" t="str">
        <f>IF(M149="","",IF(M149&lt;&gt;'Tabelas auxiliares'!$B$236,"FOLHA DE PESSOAL",IF(Q149='Tabelas auxiliares'!$A$237,"CUSTEIO",IF(Q149='Tabelas auxiliares'!$A$236,"INVESTIMENTO","ERRO - VERIFICAR"))))</f>
        <v/>
      </c>
      <c r="S149" s="64" t="str">
        <f t="shared" si="5"/>
        <v/>
      </c>
    </row>
    <row r="150" spans="17:19" x14ac:dyDescent="0.25">
      <c r="Q150" s="51" t="str">
        <f t="shared" si="4"/>
        <v/>
      </c>
      <c r="R150" s="51" t="str">
        <f>IF(M150="","",IF(M150&lt;&gt;'Tabelas auxiliares'!$B$236,"FOLHA DE PESSOAL",IF(Q150='Tabelas auxiliares'!$A$237,"CUSTEIO",IF(Q150='Tabelas auxiliares'!$A$236,"INVESTIMENTO","ERRO - VERIFICAR"))))</f>
        <v/>
      </c>
      <c r="S150" s="64" t="str">
        <f t="shared" si="5"/>
        <v/>
      </c>
    </row>
    <row r="151" spans="17:19" x14ac:dyDescent="0.25">
      <c r="Q151" s="51" t="str">
        <f t="shared" si="4"/>
        <v/>
      </c>
      <c r="R151" s="51" t="str">
        <f>IF(M151="","",IF(M151&lt;&gt;'Tabelas auxiliares'!$B$236,"FOLHA DE PESSOAL",IF(Q151='Tabelas auxiliares'!$A$237,"CUSTEIO",IF(Q151='Tabelas auxiliares'!$A$236,"INVESTIMENTO","ERRO - VERIFICAR"))))</f>
        <v/>
      </c>
      <c r="S151" s="64" t="str">
        <f t="shared" si="5"/>
        <v/>
      </c>
    </row>
    <row r="152" spans="17:19" x14ac:dyDescent="0.25">
      <c r="Q152" s="51" t="str">
        <f t="shared" si="4"/>
        <v/>
      </c>
      <c r="R152" s="51" t="str">
        <f>IF(M152="","",IF(M152&lt;&gt;'Tabelas auxiliares'!$B$236,"FOLHA DE PESSOAL",IF(Q152='Tabelas auxiliares'!$A$237,"CUSTEIO",IF(Q152='Tabelas auxiliares'!$A$236,"INVESTIMENTO","ERRO - VERIFICAR"))))</f>
        <v/>
      </c>
      <c r="S152" s="64" t="str">
        <f t="shared" si="5"/>
        <v/>
      </c>
    </row>
    <row r="153" spans="17:19" x14ac:dyDescent="0.25">
      <c r="Q153" s="51" t="str">
        <f t="shared" si="4"/>
        <v/>
      </c>
      <c r="R153" s="51" t="str">
        <f>IF(M153="","",IF(M153&lt;&gt;'Tabelas auxiliares'!$B$236,"FOLHA DE PESSOAL",IF(Q153='Tabelas auxiliares'!$A$237,"CUSTEIO",IF(Q153='Tabelas auxiliares'!$A$236,"INVESTIMENTO","ERRO - VERIFICAR"))))</f>
        <v/>
      </c>
      <c r="S153" s="64" t="str">
        <f t="shared" si="5"/>
        <v/>
      </c>
    </row>
    <row r="154" spans="17:19" x14ac:dyDescent="0.25">
      <c r="Q154" s="51" t="str">
        <f t="shared" si="4"/>
        <v/>
      </c>
      <c r="R154" s="51" t="str">
        <f>IF(M154="","",IF(M154&lt;&gt;'Tabelas auxiliares'!$B$236,"FOLHA DE PESSOAL",IF(Q154='Tabelas auxiliares'!$A$237,"CUSTEIO",IF(Q154='Tabelas auxiliares'!$A$236,"INVESTIMENTO","ERRO - VERIFICAR"))))</f>
        <v/>
      </c>
      <c r="S154" s="64" t="str">
        <f t="shared" si="5"/>
        <v/>
      </c>
    </row>
    <row r="155" spans="17:19" x14ac:dyDescent="0.25">
      <c r="Q155" s="51" t="str">
        <f t="shared" si="4"/>
        <v/>
      </c>
      <c r="R155" s="51" t="str">
        <f>IF(M155="","",IF(M155&lt;&gt;'Tabelas auxiliares'!$B$236,"FOLHA DE PESSOAL",IF(Q155='Tabelas auxiliares'!$A$237,"CUSTEIO",IF(Q155='Tabelas auxiliares'!$A$236,"INVESTIMENTO","ERRO - VERIFICAR"))))</f>
        <v/>
      </c>
      <c r="S155" s="64" t="str">
        <f t="shared" si="5"/>
        <v/>
      </c>
    </row>
    <row r="156" spans="17:19" x14ac:dyDescent="0.25">
      <c r="Q156" s="51" t="str">
        <f t="shared" si="4"/>
        <v/>
      </c>
      <c r="R156" s="51" t="str">
        <f>IF(M156="","",IF(M156&lt;&gt;'Tabelas auxiliares'!$B$236,"FOLHA DE PESSOAL",IF(Q156='Tabelas auxiliares'!$A$237,"CUSTEIO",IF(Q156='Tabelas auxiliares'!$A$236,"INVESTIMENTO","ERRO - VERIFICAR"))))</f>
        <v/>
      </c>
      <c r="S156" s="64" t="str">
        <f t="shared" si="5"/>
        <v/>
      </c>
    </row>
    <row r="157" spans="17:19" x14ac:dyDescent="0.25">
      <c r="Q157" s="51" t="str">
        <f t="shared" si="4"/>
        <v/>
      </c>
      <c r="R157" s="51" t="str">
        <f>IF(M157="","",IF(M157&lt;&gt;'Tabelas auxiliares'!$B$236,"FOLHA DE PESSOAL",IF(Q157='Tabelas auxiliares'!$A$237,"CUSTEIO",IF(Q157='Tabelas auxiliares'!$A$236,"INVESTIMENTO","ERRO - VERIFICAR"))))</f>
        <v/>
      </c>
      <c r="S157" s="64" t="str">
        <f t="shared" si="5"/>
        <v/>
      </c>
    </row>
    <row r="158" spans="17:19" x14ac:dyDescent="0.25">
      <c r="Q158" s="51" t="str">
        <f t="shared" si="4"/>
        <v/>
      </c>
      <c r="R158" s="51" t="str">
        <f>IF(M158="","",IF(M158&lt;&gt;'Tabelas auxiliares'!$B$236,"FOLHA DE PESSOAL",IF(Q158='Tabelas auxiliares'!$A$237,"CUSTEIO",IF(Q158='Tabelas auxiliares'!$A$236,"INVESTIMENTO","ERRO - VERIFICAR"))))</f>
        <v/>
      </c>
      <c r="S158" s="64" t="str">
        <f t="shared" si="5"/>
        <v/>
      </c>
    </row>
    <row r="159" spans="17:19" x14ac:dyDescent="0.25">
      <c r="Q159" s="51" t="str">
        <f t="shared" si="4"/>
        <v/>
      </c>
      <c r="R159" s="51" t="str">
        <f>IF(M159="","",IF(M159&lt;&gt;'Tabelas auxiliares'!$B$236,"FOLHA DE PESSOAL",IF(Q159='Tabelas auxiliares'!$A$237,"CUSTEIO",IF(Q159='Tabelas auxiliares'!$A$236,"INVESTIMENTO","ERRO - VERIFICAR"))))</f>
        <v/>
      </c>
      <c r="S159" s="64" t="str">
        <f t="shared" si="5"/>
        <v/>
      </c>
    </row>
    <row r="160" spans="17:19" x14ac:dyDescent="0.25">
      <c r="Q160" s="51" t="str">
        <f t="shared" si="4"/>
        <v/>
      </c>
      <c r="R160" s="51" t="str">
        <f>IF(M160="","",IF(M160&lt;&gt;'Tabelas auxiliares'!$B$236,"FOLHA DE PESSOAL",IF(Q160='Tabelas auxiliares'!$A$237,"CUSTEIO",IF(Q160='Tabelas auxiliares'!$A$236,"INVESTIMENTO","ERRO - VERIFICAR"))))</f>
        <v/>
      </c>
      <c r="S160" s="64" t="str">
        <f t="shared" si="5"/>
        <v/>
      </c>
    </row>
    <row r="161" spans="17:19" x14ac:dyDescent="0.25">
      <c r="Q161" s="51" t="str">
        <f t="shared" si="4"/>
        <v/>
      </c>
      <c r="R161" s="51" t="str">
        <f>IF(M161="","",IF(M161&lt;&gt;'Tabelas auxiliares'!$B$236,"FOLHA DE PESSOAL",IF(Q161='Tabelas auxiliares'!$A$237,"CUSTEIO",IF(Q161='Tabelas auxiliares'!$A$236,"INVESTIMENTO","ERRO - VERIFICAR"))))</f>
        <v/>
      </c>
      <c r="S161" s="64" t="str">
        <f t="shared" si="5"/>
        <v/>
      </c>
    </row>
    <row r="162" spans="17:19" x14ac:dyDescent="0.25">
      <c r="Q162" s="51" t="str">
        <f t="shared" si="4"/>
        <v/>
      </c>
      <c r="R162" s="51" t="str">
        <f>IF(M162="","",IF(M162&lt;&gt;'Tabelas auxiliares'!$B$236,"FOLHA DE PESSOAL",IF(Q162='Tabelas auxiliares'!$A$237,"CUSTEIO",IF(Q162='Tabelas auxiliares'!$A$236,"INVESTIMENTO","ERRO - VERIFICAR"))))</f>
        <v/>
      </c>
      <c r="S162" s="64" t="str">
        <f t="shared" si="5"/>
        <v/>
      </c>
    </row>
    <row r="163" spans="17:19" x14ac:dyDescent="0.25">
      <c r="Q163" s="51" t="str">
        <f t="shared" si="4"/>
        <v/>
      </c>
      <c r="R163" s="51" t="str">
        <f>IF(M163="","",IF(M163&lt;&gt;'Tabelas auxiliares'!$B$236,"FOLHA DE PESSOAL",IF(Q163='Tabelas auxiliares'!$A$237,"CUSTEIO",IF(Q163='Tabelas auxiliares'!$A$236,"INVESTIMENTO","ERRO - VERIFICAR"))))</f>
        <v/>
      </c>
      <c r="S163" s="64" t="str">
        <f t="shared" si="5"/>
        <v/>
      </c>
    </row>
    <row r="164" spans="17:19" x14ac:dyDescent="0.25">
      <c r="Q164" s="51" t="str">
        <f t="shared" si="4"/>
        <v/>
      </c>
      <c r="R164" s="51" t="str">
        <f>IF(M164="","",IF(M164&lt;&gt;'Tabelas auxiliares'!$B$236,"FOLHA DE PESSOAL",IF(Q164='Tabelas auxiliares'!$A$237,"CUSTEIO",IF(Q164='Tabelas auxiliares'!$A$236,"INVESTIMENTO","ERRO - VERIFICAR"))))</f>
        <v/>
      </c>
      <c r="S164" s="64" t="str">
        <f t="shared" si="5"/>
        <v/>
      </c>
    </row>
    <row r="165" spans="17:19" x14ac:dyDescent="0.25">
      <c r="Q165" s="51" t="str">
        <f t="shared" si="4"/>
        <v/>
      </c>
      <c r="R165" s="51" t="str">
        <f>IF(M165="","",IF(M165&lt;&gt;'Tabelas auxiliares'!$B$236,"FOLHA DE PESSOAL",IF(Q165='Tabelas auxiliares'!$A$237,"CUSTEIO",IF(Q165='Tabelas auxiliares'!$A$236,"INVESTIMENTO","ERRO - VERIFICAR"))))</f>
        <v/>
      </c>
      <c r="S165" s="64" t="str">
        <f t="shared" si="5"/>
        <v/>
      </c>
    </row>
    <row r="166" spans="17:19" x14ac:dyDescent="0.25">
      <c r="Q166" s="51" t="str">
        <f t="shared" si="4"/>
        <v/>
      </c>
      <c r="R166" s="51" t="str">
        <f>IF(M166="","",IF(M166&lt;&gt;'Tabelas auxiliares'!$B$236,"FOLHA DE PESSOAL",IF(Q166='Tabelas auxiliares'!$A$237,"CUSTEIO",IF(Q166='Tabelas auxiliares'!$A$236,"INVESTIMENTO","ERRO - VERIFICAR"))))</f>
        <v/>
      </c>
      <c r="S166" s="64" t="str">
        <f t="shared" si="5"/>
        <v/>
      </c>
    </row>
    <row r="167" spans="17:19" x14ac:dyDescent="0.25">
      <c r="Q167" s="51" t="str">
        <f t="shared" si="4"/>
        <v/>
      </c>
      <c r="R167" s="51" t="str">
        <f>IF(M167="","",IF(M167&lt;&gt;'Tabelas auxiliares'!$B$236,"FOLHA DE PESSOAL",IF(Q167='Tabelas auxiliares'!$A$237,"CUSTEIO",IF(Q167='Tabelas auxiliares'!$A$236,"INVESTIMENTO","ERRO - VERIFICAR"))))</f>
        <v/>
      </c>
      <c r="S167" s="64" t="str">
        <f t="shared" si="5"/>
        <v/>
      </c>
    </row>
    <row r="168" spans="17:19" x14ac:dyDescent="0.25">
      <c r="Q168" s="51" t="str">
        <f t="shared" si="4"/>
        <v/>
      </c>
      <c r="R168" s="51" t="str">
        <f>IF(M168="","",IF(M168&lt;&gt;'Tabelas auxiliares'!$B$236,"FOLHA DE PESSOAL",IF(Q168='Tabelas auxiliares'!$A$237,"CUSTEIO",IF(Q168='Tabelas auxiliares'!$A$236,"INVESTIMENTO","ERRO - VERIFICAR"))))</f>
        <v/>
      </c>
      <c r="S168" s="64" t="str">
        <f t="shared" si="5"/>
        <v/>
      </c>
    </row>
    <row r="169" spans="17:19" x14ac:dyDescent="0.25">
      <c r="Q169" s="51" t="str">
        <f t="shared" si="4"/>
        <v/>
      </c>
      <c r="R169" s="51" t="str">
        <f>IF(M169="","",IF(M169&lt;&gt;'Tabelas auxiliares'!$B$236,"FOLHA DE PESSOAL",IF(Q169='Tabelas auxiliares'!$A$237,"CUSTEIO",IF(Q169='Tabelas auxiliares'!$A$236,"INVESTIMENTO","ERRO - VERIFICAR"))))</f>
        <v/>
      </c>
      <c r="S169" s="64" t="str">
        <f t="shared" si="5"/>
        <v/>
      </c>
    </row>
    <row r="170" spans="17:19" x14ac:dyDescent="0.25">
      <c r="Q170" s="51" t="str">
        <f t="shared" si="4"/>
        <v/>
      </c>
      <c r="R170" s="51" t="str">
        <f>IF(M170="","",IF(M170&lt;&gt;'Tabelas auxiliares'!$B$236,"FOLHA DE PESSOAL",IF(Q170='Tabelas auxiliares'!$A$237,"CUSTEIO",IF(Q170='Tabelas auxiliares'!$A$236,"INVESTIMENTO","ERRO - VERIFICAR"))))</f>
        <v/>
      </c>
      <c r="S170" s="64" t="str">
        <f t="shared" si="5"/>
        <v/>
      </c>
    </row>
    <row r="171" spans="17:19" x14ac:dyDescent="0.25">
      <c r="Q171" s="51" t="str">
        <f t="shared" si="4"/>
        <v/>
      </c>
      <c r="R171" s="51" t="str">
        <f>IF(M171="","",IF(M171&lt;&gt;'Tabelas auxiliares'!$B$236,"FOLHA DE PESSOAL",IF(Q171='Tabelas auxiliares'!$A$237,"CUSTEIO",IF(Q171='Tabelas auxiliares'!$A$236,"INVESTIMENTO","ERRO - VERIFICAR"))))</f>
        <v/>
      </c>
      <c r="S171" s="64" t="str">
        <f t="shared" si="5"/>
        <v/>
      </c>
    </row>
    <row r="172" spans="17:19" x14ac:dyDescent="0.25">
      <c r="Q172" s="51" t="str">
        <f t="shared" si="4"/>
        <v/>
      </c>
      <c r="R172" s="51" t="str">
        <f>IF(M172="","",IF(M172&lt;&gt;'Tabelas auxiliares'!$B$236,"FOLHA DE PESSOAL",IF(Q172='Tabelas auxiliares'!$A$237,"CUSTEIO",IF(Q172='Tabelas auxiliares'!$A$236,"INVESTIMENTO","ERRO - VERIFICAR"))))</f>
        <v/>
      </c>
      <c r="S172" s="64" t="str">
        <f t="shared" si="5"/>
        <v/>
      </c>
    </row>
    <row r="173" spans="17:19" x14ac:dyDescent="0.25">
      <c r="Q173" s="51" t="str">
        <f t="shared" si="4"/>
        <v/>
      </c>
      <c r="R173" s="51" t="str">
        <f>IF(M173="","",IF(M173&lt;&gt;'Tabelas auxiliares'!$B$236,"FOLHA DE PESSOAL",IF(Q173='Tabelas auxiliares'!$A$237,"CUSTEIO",IF(Q173='Tabelas auxiliares'!$A$236,"INVESTIMENTO","ERRO - VERIFICAR"))))</f>
        <v/>
      </c>
      <c r="S173" s="64" t="str">
        <f t="shared" si="5"/>
        <v/>
      </c>
    </row>
    <row r="174" spans="17:19" x14ac:dyDescent="0.25">
      <c r="Q174" s="51" t="str">
        <f t="shared" si="4"/>
        <v/>
      </c>
      <c r="R174" s="51" t="str">
        <f>IF(M174="","",IF(M174&lt;&gt;'Tabelas auxiliares'!$B$236,"FOLHA DE PESSOAL",IF(Q174='Tabelas auxiliares'!$A$237,"CUSTEIO",IF(Q174='Tabelas auxiliares'!$A$236,"INVESTIMENTO","ERRO - VERIFICAR"))))</f>
        <v/>
      </c>
      <c r="S174" s="64" t="str">
        <f t="shared" si="5"/>
        <v/>
      </c>
    </row>
    <row r="175" spans="17:19" x14ac:dyDescent="0.25">
      <c r="Q175" s="51" t="str">
        <f t="shared" si="4"/>
        <v/>
      </c>
      <c r="R175" s="51" t="str">
        <f>IF(M175="","",IF(M175&lt;&gt;'Tabelas auxiliares'!$B$236,"FOLHA DE PESSOAL",IF(Q175='Tabelas auxiliares'!$A$237,"CUSTEIO",IF(Q175='Tabelas auxiliares'!$A$236,"INVESTIMENTO","ERRO - VERIFICAR"))))</f>
        <v/>
      </c>
      <c r="S175" s="64" t="str">
        <f t="shared" si="5"/>
        <v/>
      </c>
    </row>
    <row r="176" spans="17:19" x14ac:dyDescent="0.25">
      <c r="Q176" s="51" t="str">
        <f t="shared" si="4"/>
        <v/>
      </c>
      <c r="R176" s="51" t="str">
        <f>IF(M176="","",IF(M176&lt;&gt;'Tabelas auxiliares'!$B$236,"FOLHA DE PESSOAL",IF(Q176='Tabelas auxiliares'!$A$237,"CUSTEIO",IF(Q176='Tabelas auxiliares'!$A$236,"INVESTIMENTO","ERRO - VERIFICAR"))))</f>
        <v/>
      </c>
      <c r="S176" s="64" t="str">
        <f t="shared" si="5"/>
        <v/>
      </c>
    </row>
    <row r="177" spans="17:19" x14ac:dyDescent="0.25">
      <c r="Q177" s="51" t="str">
        <f t="shared" si="4"/>
        <v/>
      </c>
      <c r="R177" s="51" t="str">
        <f>IF(M177="","",IF(M177&lt;&gt;'Tabelas auxiliares'!$B$236,"FOLHA DE PESSOAL",IF(Q177='Tabelas auxiliares'!$A$237,"CUSTEIO",IF(Q177='Tabelas auxiliares'!$A$236,"INVESTIMENTO","ERRO - VERIFICAR"))))</f>
        <v/>
      </c>
      <c r="S177" s="64" t="str">
        <f t="shared" si="5"/>
        <v/>
      </c>
    </row>
    <row r="178" spans="17:19" x14ac:dyDescent="0.25">
      <c r="Q178" s="51" t="str">
        <f t="shared" si="4"/>
        <v/>
      </c>
      <c r="R178" s="51" t="str">
        <f>IF(M178="","",IF(M178&lt;&gt;'Tabelas auxiliares'!$B$236,"FOLHA DE PESSOAL",IF(Q178='Tabelas auxiliares'!$A$237,"CUSTEIO",IF(Q178='Tabelas auxiliares'!$A$236,"INVESTIMENTO","ERRO - VERIFICAR"))))</f>
        <v/>
      </c>
      <c r="S178" s="64" t="str">
        <f t="shared" si="5"/>
        <v/>
      </c>
    </row>
    <row r="179" spans="17:19" x14ac:dyDescent="0.25">
      <c r="Q179" s="51" t="str">
        <f t="shared" si="4"/>
        <v/>
      </c>
      <c r="R179" s="51" t="str">
        <f>IF(M179="","",IF(M179&lt;&gt;'Tabelas auxiliares'!$B$236,"FOLHA DE PESSOAL",IF(Q179='Tabelas auxiliares'!$A$237,"CUSTEIO",IF(Q179='Tabelas auxiliares'!$A$236,"INVESTIMENTO","ERRO - VERIFICAR"))))</f>
        <v/>
      </c>
      <c r="S179" s="64" t="str">
        <f t="shared" si="5"/>
        <v/>
      </c>
    </row>
    <row r="180" spans="17:19" x14ac:dyDescent="0.25">
      <c r="Q180" s="51" t="str">
        <f t="shared" si="4"/>
        <v/>
      </c>
      <c r="R180" s="51" t="str">
        <f>IF(M180="","",IF(M180&lt;&gt;'Tabelas auxiliares'!$B$236,"FOLHA DE PESSOAL",IF(Q180='Tabelas auxiliares'!$A$237,"CUSTEIO",IF(Q180='Tabelas auxiliares'!$A$236,"INVESTIMENTO","ERRO - VERIFICAR"))))</f>
        <v/>
      </c>
      <c r="S180" s="64" t="str">
        <f t="shared" si="5"/>
        <v/>
      </c>
    </row>
    <row r="181" spans="17:19" x14ac:dyDescent="0.25">
      <c r="Q181" s="51" t="str">
        <f t="shared" si="4"/>
        <v/>
      </c>
      <c r="R181" s="51" t="str">
        <f>IF(M181="","",IF(M181&lt;&gt;'Tabelas auxiliares'!$B$236,"FOLHA DE PESSOAL",IF(Q181='Tabelas auxiliares'!$A$237,"CUSTEIO",IF(Q181='Tabelas auxiliares'!$A$236,"INVESTIMENTO","ERRO - VERIFICAR"))))</f>
        <v/>
      </c>
      <c r="S181" s="64" t="str">
        <f t="shared" si="5"/>
        <v/>
      </c>
    </row>
    <row r="182" spans="17:19" x14ac:dyDescent="0.25">
      <c r="Q182" s="51" t="str">
        <f t="shared" si="4"/>
        <v/>
      </c>
      <c r="R182" s="51" t="str">
        <f>IF(M182="","",IF(M182&lt;&gt;'Tabelas auxiliares'!$B$236,"FOLHA DE PESSOAL",IF(Q182='Tabelas auxiliares'!$A$237,"CUSTEIO",IF(Q182='Tabelas auxiliares'!$A$236,"INVESTIMENTO","ERRO - VERIFICAR"))))</f>
        <v/>
      </c>
      <c r="S182" s="64" t="str">
        <f t="shared" si="5"/>
        <v/>
      </c>
    </row>
    <row r="183" spans="17:19" x14ac:dyDescent="0.25">
      <c r="Q183" s="51" t="str">
        <f t="shared" si="4"/>
        <v/>
      </c>
      <c r="R183" s="51" t="str">
        <f>IF(M183="","",IF(M183&lt;&gt;'Tabelas auxiliares'!$B$236,"FOLHA DE PESSOAL",IF(Q183='Tabelas auxiliares'!$A$237,"CUSTEIO",IF(Q183='Tabelas auxiliares'!$A$236,"INVESTIMENTO","ERRO - VERIFICAR"))))</f>
        <v/>
      </c>
      <c r="S183" s="64" t="str">
        <f t="shared" si="5"/>
        <v/>
      </c>
    </row>
    <row r="184" spans="17:19" x14ac:dyDescent="0.25">
      <c r="Q184" s="51" t="str">
        <f t="shared" si="4"/>
        <v/>
      </c>
      <c r="R184" s="51" t="str">
        <f>IF(M184="","",IF(M184&lt;&gt;'Tabelas auxiliares'!$B$236,"FOLHA DE PESSOAL",IF(Q184='Tabelas auxiliares'!$A$237,"CUSTEIO",IF(Q184='Tabelas auxiliares'!$A$236,"INVESTIMENTO","ERRO - VERIFICAR"))))</f>
        <v/>
      </c>
      <c r="S184" s="64" t="str">
        <f t="shared" si="5"/>
        <v/>
      </c>
    </row>
    <row r="185" spans="17:19" x14ac:dyDescent="0.25">
      <c r="Q185" s="51" t="str">
        <f t="shared" si="4"/>
        <v/>
      </c>
      <c r="R185" s="51" t="str">
        <f>IF(M185="","",IF(M185&lt;&gt;'Tabelas auxiliares'!$B$236,"FOLHA DE PESSOAL",IF(Q185='Tabelas auxiliares'!$A$237,"CUSTEIO",IF(Q185='Tabelas auxiliares'!$A$236,"INVESTIMENTO","ERRO - VERIFICAR"))))</f>
        <v/>
      </c>
      <c r="S185" s="64" t="str">
        <f t="shared" si="5"/>
        <v/>
      </c>
    </row>
    <row r="186" spans="17:19" x14ac:dyDescent="0.25">
      <c r="Q186" s="51" t="str">
        <f t="shared" si="4"/>
        <v/>
      </c>
      <c r="R186" s="51" t="str">
        <f>IF(M186="","",IF(M186&lt;&gt;'Tabelas auxiliares'!$B$236,"FOLHA DE PESSOAL",IF(Q186='Tabelas auxiliares'!$A$237,"CUSTEIO",IF(Q186='Tabelas auxiliares'!$A$236,"INVESTIMENTO","ERRO - VERIFICAR"))))</f>
        <v/>
      </c>
      <c r="S186" s="64" t="str">
        <f t="shared" si="5"/>
        <v/>
      </c>
    </row>
    <row r="187" spans="17:19" x14ac:dyDescent="0.25">
      <c r="Q187" s="51" t="str">
        <f t="shared" si="4"/>
        <v/>
      </c>
      <c r="R187" s="51" t="str">
        <f>IF(M187="","",IF(M187&lt;&gt;'Tabelas auxiliares'!$B$236,"FOLHA DE PESSOAL",IF(Q187='Tabelas auxiliares'!$A$237,"CUSTEIO",IF(Q187='Tabelas auxiliares'!$A$236,"INVESTIMENTO","ERRO - VERIFICAR"))))</f>
        <v/>
      </c>
      <c r="S187" s="64" t="str">
        <f t="shared" si="5"/>
        <v/>
      </c>
    </row>
    <row r="188" spans="17:19" x14ac:dyDescent="0.25">
      <c r="Q188" s="51" t="str">
        <f t="shared" si="4"/>
        <v/>
      </c>
      <c r="R188" s="51" t="str">
        <f>IF(M188="","",IF(M188&lt;&gt;'Tabelas auxiliares'!$B$236,"FOLHA DE PESSOAL",IF(Q188='Tabelas auxiliares'!$A$237,"CUSTEIO",IF(Q188='Tabelas auxiliares'!$A$236,"INVESTIMENTO","ERRO - VERIFICAR"))))</f>
        <v/>
      </c>
      <c r="S188" s="64" t="str">
        <f t="shared" si="5"/>
        <v/>
      </c>
    </row>
    <row r="189" spans="17:19" x14ac:dyDescent="0.25">
      <c r="Q189" s="51" t="str">
        <f t="shared" si="4"/>
        <v/>
      </c>
      <c r="R189" s="51" t="str">
        <f>IF(M189="","",IF(M189&lt;&gt;'Tabelas auxiliares'!$B$236,"FOLHA DE PESSOAL",IF(Q189='Tabelas auxiliares'!$A$237,"CUSTEIO",IF(Q189='Tabelas auxiliares'!$A$236,"INVESTIMENTO","ERRO - VERIFICAR"))))</f>
        <v/>
      </c>
      <c r="S189" s="64" t="str">
        <f t="shared" si="5"/>
        <v/>
      </c>
    </row>
    <row r="190" spans="17:19" x14ac:dyDescent="0.25">
      <c r="Q190" s="51" t="str">
        <f t="shared" si="4"/>
        <v/>
      </c>
      <c r="R190" s="51" t="str">
        <f>IF(M190="","",IF(M190&lt;&gt;'Tabelas auxiliares'!$B$236,"FOLHA DE PESSOAL",IF(Q190='Tabelas auxiliares'!$A$237,"CUSTEIO",IF(Q190='Tabelas auxiliares'!$A$236,"INVESTIMENTO","ERRO - VERIFICAR"))))</f>
        <v/>
      </c>
      <c r="S190" s="64" t="str">
        <f t="shared" si="5"/>
        <v/>
      </c>
    </row>
    <row r="191" spans="17:19" x14ac:dyDescent="0.25">
      <c r="Q191" s="51" t="str">
        <f t="shared" si="4"/>
        <v/>
      </c>
      <c r="R191" s="51" t="str">
        <f>IF(M191="","",IF(M191&lt;&gt;'Tabelas auxiliares'!$B$236,"FOLHA DE PESSOAL",IF(Q191='Tabelas auxiliares'!$A$237,"CUSTEIO",IF(Q191='Tabelas auxiliares'!$A$236,"INVESTIMENTO","ERRO - VERIFICAR"))))</f>
        <v/>
      </c>
      <c r="S191" s="64" t="str">
        <f t="shared" si="5"/>
        <v/>
      </c>
    </row>
    <row r="192" spans="17:19" x14ac:dyDescent="0.25">
      <c r="Q192" s="51" t="str">
        <f t="shared" si="4"/>
        <v/>
      </c>
      <c r="R192" s="51" t="str">
        <f>IF(M192="","",IF(M192&lt;&gt;'Tabelas auxiliares'!$B$236,"FOLHA DE PESSOAL",IF(Q192='Tabelas auxiliares'!$A$237,"CUSTEIO",IF(Q192='Tabelas auxiliares'!$A$236,"INVESTIMENTO","ERRO - VERIFICAR"))))</f>
        <v/>
      </c>
      <c r="S192" s="64" t="str">
        <f t="shared" si="5"/>
        <v/>
      </c>
    </row>
    <row r="193" spans="17:19" x14ac:dyDescent="0.25">
      <c r="Q193" s="51" t="str">
        <f t="shared" si="4"/>
        <v/>
      </c>
      <c r="R193" s="51" t="str">
        <f>IF(M193="","",IF(M193&lt;&gt;'Tabelas auxiliares'!$B$236,"FOLHA DE PESSOAL",IF(Q193='Tabelas auxiliares'!$A$237,"CUSTEIO",IF(Q193='Tabelas auxiliares'!$A$236,"INVESTIMENTO","ERRO - VERIFICAR"))))</f>
        <v/>
      </c>
      <c r="S193" s="64" t="str">
        <f t="shared" si="5"/>
        <v/>
      </c>
    </row>
    <row r="194" spans="17:19" x14ac:dyDescent="0.25">
      <c r="Q194" s="51" t="str">
        <f t="shared" si="4"/>
        <v/>
      </c>
      <c r="R194" s="51" t="str">
        <f>IF(M194="","",IF(M194&lt;&gt;'Tabelas auxiliares'!$B$236,"FOLHA DE PESSOAL",IF(Q194='Tabelas auxiliares'!$A$237,"CUSTEIO",IF(Q194='Tabelas auxiliares'!$A$236,"INVESTIMENTO","ERRO - VERIFICAR"))))</f>
        <v/>
      </c>
      <c r="S194" s="64" t="str">
        <f t="shared" si="5"/>
        <v/>
      </c>
    </row>
    <row r="195" spans="17:19" x14ac:dyDescent="0.25">
      <c r="Q195" s="51" t="str">
        <f t="shared" si="4"/>
        <v/>
      </c>
      <c r="R195" s="51" t="str">
        <f>IF(M195="","",IF(M195&lt;&gt;'Tabelas auxiliares'!$B$236,"FOLHA DE PESSOAL",IF(Q195='Tabelas auxiliares'!$A$237,"CUSTEIO",IF(Q195='Tabelas auxiliares'!$A$236,"INVESTIMENTO","ERRO - VERIFICAR"))))</f>
        <v/>
      </c>
      <c r="S195" s="64" t="str">
        <f t="shared" si="5"/>
        <v/>
      </c>
    </row>
    <row r="196" spans="17:19" x14ac:dyDescent="0.25">
      <c r="Q196" s="51" t="str">
        <f t="shared" ref="Q196:Q259" si="6">LEFT(O196,1)</f>
        <v/>
      </c>
      <c r="R196" s="51" t="str">
        <f>IF(M196="","",IF(M196&lt;&gt;'Tabelas auxiliares'!$B$236,"FOLHA DE PESSOAL",IF(Q196='Tabelas auxiliares'!$A$237,"CUSTEIO",IF(Q196='Tabelas auxiliares'!$A$236,"INVESTIMENTO","ERRO - VERIFICAR"))))</f>
        <v/>
      </c>
      <c r="S196" s="64" t="str">
        <f t="shared" si="5"/>
        <v/>
      </c>
    </row>
    <row r="197" spans="17:19" x14ac:dyDescent="0.25">
      <c r="Q197" s="51" t="str">
        <f t="shared" si="6"/>
        <v/>
      </c>
      <c r="R197" s="51" t="str">
        <f>IF(M197="","",IF(M197&lt;&gt;'Tabelas auxiliares'!$B$236,"FOLHA DE PESSOAL",IF(Q197='Tabelas auxiliares'!$A$237,"CUSTEIO",IF(Q197='Tabelas auxiliares'!$A$236,"INVESTIMENTO","ERRO - VERIFICAR"))))</f>
        <v/>
      </c>
      <c r="S197" s="64" t="str">
        <f t="shared" ref="S197:S260" si="7">IF(SUM(T197:X197)=0,"",SUM(T197:X197))</f>
        <v/>
      </c>
    </row>
    <row r="198" spans="17:19" x14ac:dyDescent="0.25">
      <c r="Q198" s="51" t="str">
        <f t="shared" si="6"/>
        <v/>
      </c>
      <c r="R198" s="51" t="str">
        <f>IF(M198="","",IF(M198&lt;&gt;'Tabelas auxiliares'!$B$236,"FOLHA DE PESSOAL",IF(Q198='Tabelas auxiliares'!$A$237,"CUSTEIO",IF(Q198='Tabelas auxiliares'!$A$236,"INVESTIMENTO","ERRO - VERIFICAR"))))</f>
        <v/>
      </c>
      <c r="S198" s="64" t="str">
        <f t="shared" si="7"/>
        <v/>
      </c>
    </row>
    <row r="199" spans="17:19" x14ac:dyDescent="0.25">
      <c r="Q199" s="51" t="str">
        <f t="shared" si="6"/>
        <v/>
      </c>
      <c r="R199" s="51" t="str">
        <f>IF(M199="","",IF(M199&lt;&gt;'Tabelas auxiliares'!$B$236,"FOLHA DE PESSOAL",IF(Q199='Tabelas auxiliares'!$A$237,"CUSTEIO",IF(Q199='Tabelas auxiliares'!$A$236,"INVESTIMENTO","ERRO - VERIFICAR"))))</f>
        <v/>
      </c>
      <c r="S199" s="64" t="str">
        <f t="shared" si="7"/>
        <v/>
      </c>
    </row>
    <row r="200" spans="17:19" x14ac:dyDescent="0.25">
      <c r="Q200" s="51" t="str">
        <f t="shared" si="6"/>
        <v/>
      </c>
      <c r="R200" s="51" t="str">
        <f>IF(M200="","",IF(M200&lt;&gt;'Tabelas auxiliares'!$B$236,"FOLHA DE PESSOAL",IF(Q200='Tabelas auxiliares'!$A$237,"CUSTEIO",IF(Q200='Tabelas auxiliares'!$A$236,"INVESTIMENTO","ERRO - VERIFICAR"))))</f>
        <v/>
      </c>
      <c r="S200" s="64" t="str">
        <f t="shared" si="7"/>
        <v/>
      </c>
    </row>
    <row r="201" spans="17:19" x14ac:dyDescent="0.25">
      <c r="Q201" s="51" t="str">
        <f t="shared" si="6"/>
        <v/>
      </c>
      <c r="R201" s="51" t="str">
        <f>IF(M201="","",IF(M201&lt;&gt;'Tabelas auxiliares'!$B$236,"FOLHA DE PESSOAL",IF(Q201='Tabelas auxiliares'!$A$237,"CUSTEIO",IF(Q201='Tabelas auxiliares'!$A$236,"INVESTIMENTO","ERRO - VERIFICAR"))))</f>
        <v/>
      </c>
      <c r="S201" s="64" t="str">
        <f t="shared" si="7"/>
        <v/>
      </c>
    </row>
    <row r="202" spans="17:19" x14ac:dyDescent="0.25">
      <c r="Q202" s="51" t="str">
        <f t="shared" si="6"/>
        <v/>
      </c>
      <c r="R202" s="51" t="str">
        <f>IF(M202="","",IF(M202&lt;&gt;'Tabelas auxiliares'!$B$236,"FOLHA DE PESSOAL",IF(Q202='Tabelas auxiliares'!$A$237,"CUSTEIO",IF(Q202='Tabelas auxiliares'!$A$236,"INVESTIMENTO","ERRO - VERIFICAR"))))</f>
        <v/>
      </c>
      <c r="S202" s="64" t="str">
        <f t="shared" si="7"/>
        <v/>
      </c>
    </row>
    <row r="203" spans="17:19" x14ac:dyDescent="0.25">
      <c r="Q203" s="51" t="str">
        <f t="shared" si="6"/>
        <v/>
      </c>
      <c r="R203" s="51" t="str">
        <f>IF(M203="","",IF(M203&lt;&gt;'Tabelas auxiliares'!$B$236,"FOLHA DE PESSOAL",IF(Q203='Tabelas auxiliares'!$A$237,"CUSTEIO",IF(Q203='Tabelas auxiliares'!$A$236,"INVESTIMENTO","ERRO - VERIFICAR"))))</f>
        <v/>
      </c>
      <c r="S203" s="64" t="str">
        <f t="shared" si="7"/>
        <v/>
      </c>
    </row>
    <row r="204" spans="17:19" x14ac:dyDescent="0.25">
      <c r="Q204" s="51" t="str">
        <f t="shared" si="6"/>
        <v/>
      </c>
      <c r="R204" s="51" t="str">
        <f>IF(M204="","",IF(M204&lt;&gt;'Tabelas auxiliares'!$B$236,"FOLHA DE PESSOAL",IF(Q204='Tabelas auxiliares'!$A$237,"CUSTEIO",IF(Q204='Tabelas auxiliares'!$A$236,"INVESTIMENTO","ERRO - VERIFICAR"))))</f>
        <v/>
      </c>
      <c r="S204" s="64" t="str">
        <f t="shared" si="7"/>
        <v/>
      </c>
    </row>
    <row r="205" spans="17:19" x14ac:dyDescent="0.25">
      <c r="Q205" s="51" t="str">
        <f t="shared" si="6"/>
        <v/>
      </c>
      <c r="R205" s="51" t="str">
        <f>IF(M205="","",IF(M205&lt;&gt;'Tabelas auxiliares'!$B$236,"FOLHA DE PESSOAL",IF(Q205='Tabelas auxiliares'!$A$237,"CUSTEIO",IF(Q205='Tabelas auxiliares'!$A$236,"INVESTIMENTO","ERRO - VERIFICAR"))))</f>
        <v/>
      </c>
      <c r="S205" s="64" t="str">
        <f t="shared" si="7"/>
        <v/>
      </c>
    </row>
    <row r="206" spans="17:19" x14ac:dyDescent="0.25">
      <c r="Q206" s="51" t="str">
        <f t="shared" si="6"/>
        <v/>
      </c>
      <c r="R206" s="51" t="str">
        <f>IF(M206="","",IF(M206&lt;&gt;'Tabelas auxiliares'!$B$236,"FOLHA DE PESSOAL",IF(Q206='Tabelas auxiliares'!$A$237,"CUSTEIO",IF(Q206='Tabelas auxiliares'!$A$236,"INVESTIMENTO","ERRO - VERIFICAR"))))</f>
        <v/>
      </c>
      <c r="S206" s="64" t="str">
        <f t="shared" si="7"/>
        <v/>
      </c>
    </row>
    <row r="207" spans="17:19" x14ac:dyDescent="0.25">
      <c r="Q207" s="51" t="str">
        <f t="shared" si="6"/>
        <v/>
      </c>
      <c r="R207" s="51" t="str">
        <f>IF(M207="","",IF(M207&lt;&gt;'Tabelas auxiliares'!$B$236,"FOLHA DE PESSOAL",IF(Q207='Tabelas auxiliares'!$A$237,"CUSTEIO",IF(Q207='Tabelas auxiliares'!$A$236,"INVESTIMENTO","ERRO - VERIFICAR"))))</f>
        <v/>
      </c>
      <c r="S207" s="64" t="str">
        <f t="shared" si="7"/>
        <v/>
      </c>
    </row>
    <row r="208" spans="17:19" x14ac:dyDescent="0.25">
      <c r="Q208" s="51" t="str">
        <f t="shared" si="6"/>
        <v/>
      </c>
      <c r="R208" s="51" t="str">
        <f>IF(M208="","",IF(M208&lt;&gt;'Tabelas auxiliares'!$B$236,"FOLHA DE PESSOAL",IF(Q208='Tabelas auxiliares'!$A$237,"CUSTEIO",IF(Q208='Tabelas auxiliares'!$A$236,"INVESTIMENTO","ERRO - VERIFICAR"))))</f>
        <v/>
      </c>
      <c r="S208" s="64" t="str">
        <f t="shared" si="7"/>
        <v/>
      </c>
    </row>
    <row r="209" spans="17:19" x14ac:dyDescent="0.25">
      <c r="Q209" s="51" t="str">
        <f t="shared" si="6"/>
        <v/>
      </c>
      <c r="R209" s="51" t="str">
        <f>IF(M209="","",IF(M209&lt;&gt;'Tabelas auxiliares'!$B$236,"FOLHA DE PESSOAL",IF(Q209='Tabelas auxiliares'!$A$237,"CUSTEIO",IF(Q209='Tabelas auxiliares'!$A$236,"INVESTIMENTO","ERRO - VERIFICAR"))))</f>
        <v/>
      </c>
      <c r="S209" s="64" t="str">
        <f t="shared" si="7"/>
        <v/>
      </c>
    </row>
    <row r="210" spans="17:19" x14ac:dyDescent="0.25">
      <c r="Q210" s="51" t="str">
        <f t="shared" si="6"/>
        <v/>
      </c>
      <c r="R210" s="51" t="str">
        <f>IF(M210="","",IF(M210&lt;&gt;'Tabelas auxiliares'!$B$236,"FOLHA DE PESSOAL",IF(Q210='Tabelas auxiliares'!$A$237,"CUSTEIO",IF(Q210='Tabelas auxiliares'!$A$236,"INVESTIMENTO","ERRO - VERIFICAR"))))</f>
        <v/>
      </c>
      <c r="S210" s="64" t="str">
        <f t="shared" si="7"/>
        <v/>
      </c>
    </row>
    <row r="211" spans="17:19" x14ac:dyDescent="0.25">
      <c r="Q211" s="51" t="str">
        <f t="shared" si="6"/>
        <v/>
      </c>
      <c r="R211" s="51" t="str">
        <f>IF(M211="","",IF(M211&lt;&gt;'Tabelas auxiliares'!$B$236,"FOLHA DE PESSOAL",IF(Q211='Tabelas auxiliares'!$A$237,"CUSTEIO",IF(Q211='Tabelas auxiliares'!$A$236,"INVESTIMENTO","ERRO - VERIFICAR"))))</f>
        <v/>
      </c>
      <c r="S211" s="64" t="str">
        <f t="shared" si="7"/>
        <v/>
      </c>
    </row>
    <row r="212" spans="17:19" x14ac:dyDescent="0.25">
      <c r="Q212" s="51" t="str">
        <f t="shared" si="6"/>
        <v/>
      </c>
      <c r="R212" s="51" t="str">
        <f>IF(M212="","",IF(M212&lt;&gt;'Tabelas auxiliares'!$B$236,"FOLHA DE PESSOAL",IF(Q212='Tabelas auxiliares'!$A$237,"CUSTEIO",IF(Q212='Tabelas auxiliares'!$A$236,"INVESTIMENTO","ERRO - VERIFICAR"))))</f>
        <v/>
      </c>
      <c r="S212" s="64" t="str">
        <f t="shared" si="7"/>
        <v/>
      </c>
    </row>
    <row r="213" spans="17:19" x14ac:dyDescent="0.25">
      <c r="Q213" s="51" t="str">
        <f t="shared" si="6"/>
        <v/>
      </c>
      <c r="R213" s="51" t="str">
        <f>IF(M213="","",IF(M213&lt;&gt;'Tabelas auxiliares'!$B$236,"FOLHA DE PESSOAL",IF(Q213='Tabelas auxiliares'!$A$237,"CUSTEIO",IF(Q213='Tabelas auxiliares'!$A$236,"INVESTIMENTO","ERRO - VERIFICAR"))))</f>
        <v/>
      </c>
      <c r="S213" s="64" t="str">
        <f t="shared" si="7"/>
        <v/>
      </c>
    </row>
    <row r="214" spans="17:19" x14ac:dyDescent="0.25">
      <c r="Q214" s="51" t="str">
        <f t="shared" si="6"/>
        <v/>
      </c>
      <c r="R214" s="51" t="str">
        <f>IF(M214="","",IF(M214&lt;&gt;'Tabelas auxiliares'!$B$236,"FOLHA DE PESSOAL",IF(Q214='Tabelas auxiliares'!$A$237,"CUSTEIO",IF(Q214='Tabelas auxiliares'!$A$236,"INVESTIMENTO","ERRO - VERIFICAR"))))</f>
        <v/>
      </c>
      <c r="S214" s="64" t="str">
        <f t="shared" si="7"/>
        <v/>
      </c>
    </row>
    <row r="215" spans="17:19" x14ac:dyDescent="0.25">
      <c r="Q215" s="51" t="str">
        <f t="shared" si="6"/>
        <v/>
      </c>
      <c r="R215" s="51" t="str">
        <f>IF(M215="","",IF(M215&lt;&gt;'Tabelas auxiliares'!$B$236,"FOLHA DE PESSOAL",IF(Q215='Tabelas auxiliares'!$A$237,"CUSTEIO",IF(Q215='Tabelas auxiliares'!$A$236,"INVESTIMENTO","ERRO - VERIFICAR"))))</f>
        <v/>
      </c>
      <c r="S215" s="64" t="str">
        <f t="shared" si="7"/>
        <v/>
      </c>
    </row>
    <row r="216" spans="17:19" x14ac:dyDescent="0.25">
      <c r="Q216" s="51" t="str">
        <f t="shared" si="6"/>
        <v/>
      </c>
      <c r="R216" s="51" t="str">
        <f>IF(M216="","",IF(M216&lt;&gt;'Tabelas auxiliares'!$B$236,"FOLHA DE PESSOAL",IF(Q216='Tabelas auxiliares'!$A$237,"CUSTEIO",IF(Q216='Tabelas auxiliares'!$A$236,"INVESTIMENTO","ERRO - VERIFICAR"))))</f>
        <v/>
      </c>
      <c r="S216" s="64" t="str">
        <f t="shared" si="7"/>
        <v/>
      </c>
    </row>
    <row r="217" spans="17:19" x14ac:dyDescent="0.25">
      <c r="Q217" s="51" t="str">
        <f t="shared" si="6"/>
        <v/>
      </c>
      <c r="R217" s="51" t="str">
        <f>IF(M217="","",IF(M217&lt;&gt;'Tabelas auxiliares'!$B$236,"FOLHA DE PESSOAL",IF(Q217='Tabelas auxiliares'!$A$237,"CUSTEIO",IF(Q217='Tabelas auxiliares'!$A$236,"INVESTIMENTO","ERRO - VERIFICAR"))))</f>
        <v/>
      </c>
      <c r="S217" s="64" t="str">
        <f t="shared" si="7"/>
        <v/>
      </c>
    </row>
    <row r="218" spans="17:19" x14ac:dyDescent="0.25">
      <c r="Q218" s="51" t="str">
        <f t="shared" si="6"/>
        <v/>
      </c>
      <c r="R218" s="51" t="str">
        <f>IF(M218="","",IF(M218&lt;&gt;'Tabelas auxiliares'!$B$236,"FOLHA DE PESSOAL",IF(Q218='Tabelas auxiliares'!$A$237,"CUSTEIO",IF(Q218='Tabelas auxiliares'!$A$236,"INVESTIMENTO","ERRO - VERIFICAR"))))</f>
        <v/>
      </c>
      <c r="S218" s="64" t="str">
        <f t="shared" si="7"/>
        <v/>
      </c>
    </row>
    <row r="219" spans="17:19" x14ac:dyDescent="0.25">
      <c r="Q219" s="51" t="str">
        <f t="shared" si="6"/>
        <v/>
      </c>
      <c r="R219" s="51" t="str">
        <f>IF(M219="","",IF(M219&lt;&gt;'Tabelas auxiliares'!$B$236,"FOLHA DE PESSOAL",IF(Q219='Tabelas auxiliares'!$A$237,"CUSTEIO",IF(Q219='Tabelas auxiliares'!$A$236,"INVESTIMENTO","ERRO - VERIFICAR"))))</f>
        <v/>
      </c>
      <c r="S219" s="64" t="str">
        <f t="shared" si="7"/>
        <v/>
      </c>
    </row>
    <row r="220" spans="17:19" x14ac:dyDescent="0.25">
      <c r="Q220" s="51" t="str">
        <f t="shared" si="6"/>
        <v/>
      </c>
      <c r="R220" s="51" t="str">
        <f>IF(M220="","",IF(M220&lt;&gt;'Tabelas auxiliares'!$B$236,"FOLHA DE PESSOAL",IF(Q220='Tabelas auxiliares'!$A$237,"CUSTEIO",IF(Q220='Tabelas auxiliares'!$A$236,"INVESTIMENTO","ERRO - VERIFICAR"))))</f>
        <v/>
      </c>
      <c r="S220" s="64" t="str">
        <f t="shared" si="7"/>
        <v/>
      </c>
    </row>
    <row r="221" spans="17:19" x14ac:dyDescent="0.25">
      <c r="Q221" s="51" t="str">
        <f t="shared" si="6"/>
        <v/>
      </c>
      <c r="R221" s="51" t="str">
        <f>IF(M221="","",IF(M221&lt;&gt;'Tabelas auxiliares'!$B$236,"FOLHA DE PESSOAL",IF(Q221='Tabelas auxiliares'!$A$237,"CUSTEIO",IF(Q221='Tabelas auxiliares'!$A$236,"INVESTIMENTO","ERRO - VERIFICAR"))))</f>
        <v/>
      </c>
      <c r="S221" s="64" t="str">
        <f t="shared" si="7"/>
        <v/>
      </c>
    </row>
    <row r="222" spans="17:19" x14ac:dyDescent="0.25">
      <c r="Q222" s="51" t="str">
        <f t="shared" si="6"/>
        <v/>
      </c>
      <c r="R222" s="51" t="str">
        <f>IF(M222="","",IF(M222&lt;&gt;'Tabelas auxiliares'!$B$236,"FOLHA DE PESSOAL",IF(Q222='Tabelas auxiliares'!$A$237,"CUSTEIO",IF(Q222='Tabelas auxiliares'!$A$236,"INVESTIMENTO","ERRO - VERIFICAR"))))</f>
        <v/>
      </c>
      <c r="S222" s="64" t="str">
        <f t="shared" si="7"/>
        <v/>
      </c>
    </row>
    <row r="223" spans="17:19" x14ac:dyDescent="0.25">
      <c r="Q223" s="51" t="str">
        <f t="shared" si="6"/>
        <v/>
      </c>
      <c r="R223" s="51" t="str">
        <f>IF(M223="","",IF(M223&lt;&gt;'Tabelas auxiliares'!$B$236,"FOLHA DE PESSOAL",IF(Q223='Tabelas auxiliares'!$A$237,"CUSTEIO",IF(Q223='Tabelas auxiliares'!$A$236,"INVESTIMENTO","ERRO - VERIFICAR"))))</f>
        <v/>
      </c>
      <c r="S223" s="64" t="str">
        <f t="shared" si="7"/>
        <v/>
      </c>
    </row>
    <row r="224" spans="17:19" x14ac:dyDescent="0.25">
      <c r="Q224" s="51" t="str">
        <f t="shared" si="6"/>
        <v/>
      </c>
      <c r="R224" s="51" t="str">
        <f>IF(M224="","",IF(M224&lt;&gt;'Tabelas auxiliares'!$B$236,"FOLHA DE PESSOAL",IF(Q224='Tabelas auxiliares'!$A$237,"CUSTEIO",IF(Q224='Tabelas auxiliares'!$A$236,"INVESTIMENTO","ERRO - VERIFICAR"))))</f>
        <v/>
      </c>
      <c r="S224" s="64" t="str">
        <f t="shared" si="7"/>
        <v/>
      </c>
    </row>
    <row r="225" spans="17:19" x14ac:dyDescent="0.25">
      <c r="Q225" s="51" t="str">
        <f t="shared" si="6"/>
        <v/>
      </c>
      <c r="R225" s="51" t="str">
        <f>IF(M225="","",IF(M225&lt;&gt;'Tabelas auxiliares'!$B$236,"FOLHA DE PESSOAL",IF(Q225='Tabelas auxiliares'!$A$237,"CUSTEIO",IF(Q225='Tabelas auxiliares'!$A$236,"INVESTIMENTO","ERRO - VERIFICAR"))))</f>
        <v/>
      </c>
      <c r="S225" s="64" t="str">
        <f t="shared" si="7"/>
        <v/>
      </c>
    </row>
    <row r="226" spans="17:19" x14ac:dyDescent="0.25">
      <c r="Q226" s="51" t="str">
        <f t="shared" si="6"/>
        <v/>
      </c>
      <c r="R226" s="51" t="str">
        <f>IF(M226="","",IF(M226&lt;&gt;'Tabelas auxiliares'!$B$236,"FOLHA DE PESSOAL",IF(Q226='Tabelas auxiliares'!$A$237,"CUSTEIO",IF(Q226='Tabelas auxiliares'!$A$236,"INVESTIMENTO","ERRO - VERIFICAR"))))</f>
        <v/>
      </c>
      <c r="S226" s="64" t="str">
        <f t="shared" si="7"/>
        <v/>
      </c>
    </row>
    <row r="227" spans="17:19" x14ac:dyDescent="0.25">
      <c r="Q227" s="51" t="str">
        <f t="shared" si="6"/>
        <v/>
      </c>
      <c r="R227" s="51" t="str">
        <f>IF(M227="","",IF(M227&lt;&gt;'Tabelas auxiliares'!$B$236,"FOLHA DE PESSOAL",IF(Q227='Tabelas auxiliares'!$A$237,"CUSTEIO",IF(Q227='Tabelas auxiliares'!$A$236,"INVESTIMENTO","ERRO - VERIFICAR"))))</f>
        <v/>
      </c>
      <c r="S227" s="64" t="str">
        <f t="shared" si="7"/>
        <v/>
      </c>
    </row>
    <row r="228" spans="17:19" x14ac:dyDescent="0.25">
      <c r="Q228" s="51" t="str">
        <f t="shared" si="6"/>
        <v/>
      </c>
      <c r="R228" s="51" t="str">
        <f>IF(M228="","",IF(M228&lt;&gt;'Tabelas auxiliares'!$B$236,"FOLHA DE PESSOAL",IF(Q228='Tabelas auxiliares'!$A$237,"CUSTEIO",IF(Q228='Tabelas auxiliares'!$A$236,"INVESTIMENTO","ERRO - VERIFICAR"))))</f>
        <v/>
      </c>
      <c r="S228" s="64" t="str">
        <f t="shared" si="7"/>
        <v/>
      </c>
    </row>
    <row r="229" spans="17:19" x14ac:dyDescent="0.25">
      <c r="Q229" s="51" t="str">
        <f t="shared" si="6"/>
        <v/>
      </c>
      <c r="R229" s="51" t="str">
        <f>IF(M229="","",IF(M229&lt;&gt;'Tabelas auxiliares'!$B$236,"FOLHA DE PESSOAL",IF(Q229='Tabelas auxiliares'!$A$237,"CUSTEIO",IF(Q229='Tabelas auxiliares'!$A$236,"INVESTIMENTO","ERRO - VERIFICAR"))))</f>
        <v/>
      </c>
      <c r="S229" s="64" t="str">
        <f t="shared" si="7"/>
        <v/>
      </c>
    </row>
    <row r="230" spans="17:19" x14ac:dyDescent="0.25">
      <c r="Q230" s="51" t="str">
        <f t="shared" si="6"/>
        <v/>
      </c>
      <c r="R230" s="51" t="str">
        <f>IF(M230="","",IF(M230&lt;&gt;'Tabelas auxiliares'!$B$236,"FOLHA DE PESSOAL",IF(Q230='Tabelas auxiliares'!$A$237,"CUSTEIO",IF(Q230='Tabelas auxiliares'!$A$236,"INVESTIMENTO","ERRO - VERIFICAR"))))</f>
        <v/>
      </c>
      <c r="S230" s="64" t="str">
        <f t="shared" si="7"/>
        <v/>
      </c>
    </row>
    <row r="231" spans="17:19" x14ac:dyDescent="0.25">
      <c r="Q231" s="51" t="str">
        <f t="shared" si="6"/>
        <v/>
      </c>
      <c r="R231" s="51" t="str">
        <f>IF(M231="","",IF(M231&lt;&gt;'Tabelas auxiliares'!$B$236,"FOLHA DE PESSOAL",IF(Q231='Tabelas auxiliares'!$A$237,"CUSTEIO",IF(Q231='Tabelas auxiliares'!$A$236,"INVESTIMENTO","ERRO - VERIFICAR"))))</f>
        <v/>
      </c>
      <c r="S231" s="64" t="str">
        <f t="shared" si="7"/>
        <v/>
      </c>
    </row>
    <row r="232" spans="17:19" x14ac:dyDescent="0.25">
      <c r="Q232" s="51" t="str">
        <f t="shared" si="6"/>
        <v/>
      </c>
      <c r="R232" s="51" t="str">
        <f>IF(M232="","",IF(M232&lt;&gt;'Tabelas auxiliares'!$B$236,"FOLHA DE PESSOAL",IF(Q232='Tabelas auxiliares'!$A$237,"CUSTEIO",IF(Q232='Tabelas auxiliares'!$A$236,"INVESTIMENTO","ERRO - VERIFICAR"))))</f>
        <v/>
      </c>
      <c r="S232" s="64" t="str">
        <f t="shared" si="7"/>
        <v/>
      </c>
    </row>
    <row r="233" spans="17:19" x14ac:dyDescent="0.25">
      <c r="Q233" s="51" t="str">
        <f t="shared" si="6"/>
        <v/>
      </c>
      <c r="R233" s="51" t="str">
        <f>IF(M233="","",IF(M233&lt;&gt;'Tabelas auxiliares'!$B$236,"FOLHA DE PESSOAL",IF(Q233='Tabelas auxiliares'!$A$237,"CUSTEIO",IF(Q233='Tabelas auxiliares'!$A$236,"INVESTIMENTO","ERRO - VERIFICAR"))))</f>
        <v/>
      </c>
      <c r="S233" s="64" t="str">
        <f t="shared" si="7"/>
        <v/>
      </c>
    </row>
    <row r="234" spans="17:19" x14ac:dyDescent="0.25">
      <c r="Q234" s="51" t="str">
        <f t="shared" si="6"/>
        <v/>
      </c>
      <c r="R234" s="51" t="str">
        <f>IF(M234="","",IF(M234&lt;&gt;'Tabelas auxiliares'!$B$236,"FOLHA DE PESSOAL",IF(Q234='Tabelas auxiliares'!$A$237,"CUSTEIO",IF(Q234='Tabelas auxiliares'!$A$236,"INVESTIMENTO","ERRO - VERIFICAR"))))</f>
        <v/>
      </c>
      <c r="S234" s="64" t="str">
        <f t="shared" si="7"/>
        <v/>
      </c>
    </row>
    <row r="235" spans="17:19" x14ac:dyDescent="0.25">
      <c r="Q235" s="51" t="str">
        <f t="shared" si="6"/>
        <v/>
      </c>
      <c r="R235" s="51" t="str">
        <f>IF(M235="","",IF(M235&lt;&gt;'Tabelas auxiliares'!$B$236,"FOLHA DE PESSOAL",IF(Q235='Tabelas auxiliares'!$A$237,"CUSTEIO",IF(Q235='Tabelas auxiliares'!$A$236,"INVESTIMENTO","ERRO - VERIFICAR"))))</f>
        <v/>
      </c>
      <c r="S235" s="64" t="str">
        <f t="shared" si="7"/>
        <v/>
      </c>
    </row>
    <row r="236" spans="17:19" x14ac:dyDescent="0.25">
      <c r="Q236" s="51" t="str">
        <f t="shared" si="6"/>
        <v/>
      </c>
      <c r="R236" s="51" t="str">
        <f>IF(M236="","",IF(M236&lt;&gt;'Tabelas auxiliares'!$B$236,"FOLHA DE PESSOAL",IF(Q236='Tabelas auxiliares'!$A$237,"CUSTEIO",IF(Q236='Tabelas auxiliares'!$A$236,"INVESTIMENTO","ERRO - VERIFICAR"))))</f>
        <v/>
      </c>
      <c r="S236" s="64" t="str">
        <f t="shared" si="7"/>
        <v/>
      </c>
    </row>
    <row r="237" spans="17:19" x14ac:dyDescent="0.25">
      <c r="Q237" s="51" t="str">
        <f t="shared" si="6"/>
        <v/>
      </c>
      <c r="R237" s="51" t="str">
        <f>IF(M237="","",IF(M237&lt;&gt;'Tabelas auxiliares'!$B$236,"FOLHA DE PESSOAL",IF(Q237='Tabelas auxiliares'!$A$237,"CUSTEIO",IF(Q237='Tabelas auxiliares'!$A$236,"INVESTIMENTO","ERRO - VERIFICAR"))))</f>
        <v/>
      </c>
      <c r="S237" s="64" t="str">
        <f t="shared" si="7"/>
        <v/>
      </c>
    </row>
    <row r="238" spans="17:19" x14ac:dyDescent="0.25">
      <c r="Q238" s="51" t="str">
        <f t="shared" si="6"/>
        <v/>
      </c>
      <c r="R238" s="51" t="str">
        <f>IF(M238="","",IF(M238&lt;&gt;'Tabelas auxiliares'!$B$236,"FOLHA DE PESSOAL",IF(Q238='Tabelas auxiliares'!$A$237,"CUSTEIO",IF(Q238='Tabelas auxiliares'!$A$236,"INVESTIMENTO","ERRO - VERIFICAR"))))</f>
        <v/>
      </c>
      <c r="S238" s="64" t="str">
        <f t="shared" si="7"/>
        <v/>
      </c>
    </row>
    <row r="239" spans="17:19" x14ac:dyDescent="0.25">
      <c r="Q239" s="51" t="str">
        <f t="shared" si="6"/>
        <v/>
      </c>
      <c r="R239" s="51" t="str">
        <f>IF(M239="","",IF(M239&lt;&gt;'Tabelas auxiliares'!$B$236,"FOLHA DE PESSOAL",IF(Q239='Tabelas auxiliares'!$A$237,"CUSTEIO",IF(Q239='Tabelas auxiliares'!$A$236,"INVESTIMENTO","ERRO - VERIFICAR"))))</f>
        <v/>
      </c>
      <c r="S239" s="64" t="str">
        <f t="shared" si="7"/>
        <v/>
      </c>
    </row>
    <row r="240" spans="17:19" x14ac:dyDescent="0.25">
      <c r="Q240" s="51" t="str">
        <f t="shared" si="6"/>
        <v/>
      </c>
      <c r="R240" s="51" t="str">
        <f>IF(M240="","",IF(M240&lt;&gt;'Tabelas auxiliares'!$B$236,"FOLHA DE PESSOAL",IF(Q240='Tabelas auxiliares'!$A$237,"CUSTEIO",IF(Q240='Tabelas auxiliares'!$A$236,"INVESTIMENTO","ERRO - VERIFICAR"))))</f>
        <v/>
      </c>
      <c r="S240" s="64" t="str">
        <f t="shared" si="7"/>
        <v/>
      </c>
    </row>
    <row r="241" spans="17:19" x14ac:dyDescent="0.25">
      <c r="Q241" s="51" t="str">
        <f t="shared" si="6"/>
        <v/>
      </c>
      <c r="R241" s="51" t="str">
        <f>IF(M241="","",IF(M241&lt;&gt;'Tabelas auxiliares'!$B$236,"FOLHA DE PESSOAL",IF(Q241='Tabelas auxiliares'!$A$237,"CUSTEIO",IF(Q241='Tabelas auxiliares'!$A$236,"INVESTIMENTO","ERRO - VERIFICAR"))))</f>
        <v/>
      </c>
      <c r="S241" s="64" t="str">
        <f t="shared" si="7"/>
        <v/>
      </c>
    </row>
    <row r="242" spans="17:19" x14ac:dyDescent="0.25">
      <c r="Q242" s="51" t="str">
        <f t="shared" si="6"/>
        <v/>
      </c>
      <c r="R242" s="51" t="str">
        <f>IF(M242="","",IF(M242&lt;&gt;'Tabelas auxiliares'!$B$236,"FOLHA DE PESSOAL",IF(Q242='Tabelas auxiliares'!$A$237,"CUSTEIO",IF(Q242='Tabelas auxiliares'!$A$236,"INVESTIMENTO","ERRO - VERIFICAR"))))</f>
        <v/>
      </c>
      <c r="S242" s="64" t="str">
        <f t="shared" si="7"/>
        <v/>
      </c>
    </row>
    <row r="243" spans="17:19" x14ac:dyDescent="0.25">
      <c r="Q243" s="51" t="str">
        <f t="shared" si="6"/>
        <v/>
      </c>
      <c r="R243" s="51" t="str">
        <f>IF(M243="","",IF(M243&lt;&gt;'Tabelas auxiliares'!$B$236,"FOLHA DE PESSOAL",IF(Q243='Tabelas auxiliares'!$A$237,"CUSTEIO",IF(Q243='Tabelas auxiliares'!$A$236,"INVESTIMENTO","ERRO - VERIFICAR"))))</f>
        <v/>
      </c>
      <c r="S243" s="64" t="str">
        <f t="shared" si="7"/>
        <v/>
      </c>
    </row>
    <row r="244" spans="17:19" x14ac:dyDescent="0.25">
      <c r="Q244" s="51" t="str">
        <f t="shared" si="6"/>
        <v/>
      </c>
      <c r="R244" s="51" t="str">
        <f>IF(M244="","",IF(M244&lt;&gt;'Tabelas auxiliares'!$B$236,"FOLHA DE PESSOAL",IF(Q244='Tabelas auxiliares'!$A$237,"CUSTEIO",IF(Q244='Tabelas auxiliares'!$A$236,"INVESTIMENTO","ERRO - VERIFICAR"))))</f>
        <v/>
      </c>
      <c r="S244" s="64" t="str">
        <f t="shared" si="7"/>
        <v/>
      </c>
    </row>
    <row r="245" spans="17:19" x14ac:dyDescent="0.25">
      <c r="Q245" s="51" t="str">
        <f t="shared" si="6"/>
        <v/>
      </c>
      <c r="R245" s="51" t="str">
        <f>IF(M245="","",IF(M245&lt;&gt;'Tabelas auxiliares'!$B$236,"FOLHA DE PESSOAL",IF(Q245='Tabelas auxiliares'!$A$237,"CUSTEIO",IF(Q245='Tabelas auxiliares'!$A$236,"INVESTIMENTO","ERRO - VERIFICAR"))))</f>
        <v/>
      </c>
      <c r="S245" s="64" t="str">
        <f t="shared" si="7"/>
        <v/>
      </c>
    </row>
    <row r="246" spans="17:19" x14ac:dyDescent="0.25">
      <c r="Q246" s="51" t="str">
        <f t="shared" si="6"/>
        <v/>
      </c>
      <c r="R246" s="51" t="str">
        <f>IF(M246="","",IF(M246&lt;&gt;'Tabelas auxiliares'!$B$236,"FOLHA DE PESSOAL",IF(Q246='Tabelas auxiliares'!$A$237,"CUSTEIO",IF(Q246='Tabelas auxiliares'!$A$236,"INVESTIMENTO","ERRO - VERIFICAR"))))</f>
        <v/>
      </c>
      <c r="S246" s="64" t="str">
        <f t="shared" si="7"/>
        <v/>
      </c>
    </row>
    <row r="247" spans="17:19" x14ac:dyDescent="0.25">
      <c r="Q247" s="51" t="str">
        <f t="shared" si="6"/>
        <v/>
      </c>
      <c r="R247" s="51" t="str">
        <f>IF(M247="","",IF(M247&lt;&gt;'Tabelas auxiliares'!$B$236,"FOLHA DE PESSOAL",IF(Q247='Tabelas auxiliares'!$A$237,"CUSTEIO",IF(Q247='Tabelas auxiliares'!$A$236,"INVESTIMENTO","ERRO - VERIFICAR"))))</f>
        <v/>
      </c>
      <c r="S247" s="64" t="str">
        <f t="shared" si="7"/>
        <v/>
      </c>
    </row>
    <row r="248" spans="17:19" x14ac:dyDescent="0.25">
      <c r="Q248" s="51" t="str">
        <f t="shared" si="6"/>
        <v/>
      </c>
      <c r="R248" s="51" t="str">
        <f>IF(M248="","",IF(M248&lt;&gt;'Tabelas auxiliares'!$B$236,"FOLHA DE PESSOAL",IF(Q248='Tabelas auxiliares'!$A$237,"CUSTEIO",IF(Q248='Tabelas auxiliares'!$A$236,"INVESTIMENTO","ERRO - VERIFICAR"))))</f>
        <v/>
      </c>
      <c r="S248" s="64" t="str">
        <f t="shared" si="7"/>
        <v/>
      </c>
    </row>
    <row r="249" spans="17:19" x14ac:dyDescent="0.25">
      <c r="Q249" s="51" t="str">
        <f t="shared" si="6"/>
        <v/>
      </c>
      <c r="R249" s="51" t="str">
        <f>IF(M249="","",IF(M249&lt;&gt;'Tabelas auxiliares'!$B$236,"FOLHA DE PESSOAL",IF(Q249='Tabelas auxiliares'!$A$237,"CUSTEIO",IF(Q249='Tabelas auxiliares'!$A$236,"INVESTIMENTO","ERRO - VERIFICAR"))))</f>
        <v/>
      </c>
      <c r="S249" s="64" t="str">
        <f t="shared" si="7"/>
        <v/>
      </c>
    </row>
    <row r="250" spans="17:19" x14ac:dyDescent="0.25">
      <c r="Q250" s="51" t="str">
        <f t="shared" si="6"/>
        <v/>
      </c>
      <c r="R250" s="51" t="str">
        <f>IF(M250="","",IF(M250&lt;&gt;'Tabelas auxiliares'!$B$236,"FOLHA DE PESSOAL",IF(Q250='Tabelas auxiliares'!$A$237,"CUSTEIO",IF(Q250='Tabelas auxiliares'!$A$236,"INVESTIMENTO","ERRO - VERIFICAR"))))</f>
        <v/>
      </c>
      <c r="S250" s="64" t="str">
        <f t="shared" si="7"/>
        <v/>
      </c>
    </row>
    <row r="251" spans="17:19" x14ac:dyDescent="0.25">
      <c r="Q251" s="51" t="str">
        <f t="shared" si="6"/>
        <v/>
      </c>
      <c r="R251" s="51" t="str">
        <f>IF(M251="","",IF(M251&lt;&gt;'Tabelas auxiliares'!$B$236,"FOLHA DE PESSOAL",IF(Q251='Tabelas auxiliares'!$A$237,"CUSTEIO",IF(Q251='Tabelas auxiliares'!$A$236,"INVESTIMENTO","ERRO - VERIFICAR"))))</f>
        <v/>
      </c>
      <c r="S251" s="64" t="str">
        <f t="shared" si="7"/>
        <v/>
      </c>
    </row>
    <row r="252" spans="17:19" x14ac:dyDescent="0.25">
      <c r="Q252" s="51" t="str">
        <f t="shared" si="6"/>
        <v/>
      </c>
      <c r="R252" s="51" t="str">
        <f>IF(M252="","",IF(M252&lt;&gt;'Tabelas auxiliares'!$B$236,"FOLHA DE PESSOAL",IF(Q252='Tabelas auxiliares'!$A$237,"CUSTEIO",IF(Q252='Tabelas auxiliares'!$A$236,"INVESTIMENTO","ERRO - VERIFICAR"))))</f>
        <v/>
      </c>
      <c r="S252" s="64" t="str">
        <f t="shared" si="7"/>
        <v/>
      </c>
    </row>
    <row r="253" spans="17:19" x14ac:dyDescent="0.25">
      <c r="Q253" s="51" t="str">
        <f t="shared" si="6"/>
        <v/>
      </c>
      <c r="R253" s="51" t="str">
        <f>IF(M253="","",IF(M253&lt;&gt;'Tabelas auxiliares'!$B$236,"FOLHA DE PESSOAL",IF(Q253='Tabelas auxiliares'!$A$237,"CUSTEIO",IF(Q253='Tabelas auxiliares'!$A$236,"INVESTIMENTO","ERRO - VERIFICAR"))))</f>
        <v/>
      </c>
      <c r="S253" s="64" t="str">
        <f t="shared" si="7"/>
        <v/>
      </c>
    </row>
    <row r="254" spans="17:19" x14ac:dyDescent="0.25">
      <c r="Q254" s="51" t="str">
        <f t="shared" si="6"/>
        <v/>
      </c>
      <c r="R254" s="51" t="str">
        <f>IF(M254="","",IF(M254&lt;&gt;'Tabelas auxiliares'!$B$236,"FOLHA DE PESSOAL",IF(Q254='Tabelas auxiliares'!$A$237,"CUSTEIO",IF(Q254='Tabelas auxiliares'!$A$236,"INVESTIMENTO","ERRO - VERIFICAR"))))</f>
        <v/>
      </c>
      <c r="S254" s="64" t="str">
        <f t="shared" si="7"/>
        <v/>
      </c>
    </row>
    <row r="255" spans="17:19" x14ac:dyDescent="0.25">
      <c r="Q255" s="51" t="str">
        <f t="shared" si="6"/>
        <v/>
      </c>
      <c r="R255" s="51" t="str">
        <f>IF(M255="","",IF(M255&lt;&gt;'Tabelas auxiliares'!$B$236,"FOLHA DE PESSOAL",IF(Q255='Tabelas auxiliares'!$A$237,"CUSTEIO",IF(Q255='Tabelas auxiliares'!$A$236,"INVESTIMENTO","ERRO - VERIFICAR"))))</f>
        <v/>
      </c>
      <c r="S255" s="64" t="str">
        <f t="shared" si="7"/>
        <v/>
      </c>
    </row>
    <row r="256" spans="17:19" x14ac:dyDescent="0.25">
      <c r="Q256" s="51" t="str">
        <f t="shared" si="6"/>
        <v/>
      </c>
      <c r="R256" s="51" t="str">
        <f>IF(M256="","",IF(M256&lt;&gt;'Tabelas auxiliares'!$B$236,"FOLHA DE PESSOAL",IF(Q256='Tabelas auxiliares'!$A$237,"CUSTEIO",IF(Q256='Tabelas auxiliares'!$A$236,"INVESTIMENTO","ERRO - VERIFICAR"))))</f>
        <v/>
      </c>
      <c r="S256" s="64" t="str">
        <f t="shared" si="7"/>
        <v/>
      </c>
    </row>
    <row r="257" spans="17:19" x14ac:dyDescent="0.25">
      <c r="Q257" s="51" t="str">
        <f t="shared" si="6"/>
        <v/>
      </c>
      <c r="R257" s="51" t="str">
        <f>IF(M257="","",IF(M257&lt;&gt;'Tabelas auxiliares'!$B$236,"FOLHA DE PESSOAL",IF(Q257='Tabelas auxiliares'!$A$237,"CUSTEIO",IF(Q257='Tabelas auxiliares'!$A$236,"INVESTIMENTO","ERRO - VERIFICAR"))))</f>
        <v/>
      </c>
      <c r="S257" s="64" t="str">
        <f t="shared" si="7"/>
        <v/>
      </c>
    </row>
    <row r="258" spans="17:19" x14ac:dyDescent="0.25">
      <c r="Q258" s="51" t="str">
        <f t="shared" si="6"/>
        <v/>
      </c>
      <c r="R258" s="51" t="str">
        <f>IF(M258="","",IF(M258&lt;&gt;'Tabelas auxiliares'!$B$236,"FOLHA DE PESSOAL",IF(Q258='Tabelas auxiliares'!$A$237,"CUSTEIO",IF(Q258='Tabelas auxiliares'!$A$236,"INVESTIMENTO","ERRO - VERIFICAR"))))</f>
        <v/>
      </c>
      <c r="S258" s="64" t="str">
        <f t="shared" si="7"/>
        <v/>
      </c>
    </row>
    <row r="259" spans="17:19" x14ac:dyDescent="0.25">
      <c r="Q259" s="51" t="str">
        <f t="shared" si="6"/>
        <v/>
      </c>
      <c r="R259" s="51" t="str">
        <f>IF(M259="","",IF(M259&lt;&gt;'Tabelas auxiliares'!$B$236,"FOLHA DE PESSOAL",IF(Q259='Tabelas auxiliares'!$A$237,"CUSTEIO",IF(Q259='Tabelas auxiliares'!$A$236,"INVESTIMENTO","ERRO - VERIFICAR"))))</f>
        <v/>
      </c>
      <c r="S259" s="64" t="str">
        <f t="shared" si="7"/>
        <v/>
      </c>
    </row>
    <row r="260" spans="17:19" x14ac:dyDescent="0.25">
      <c r="Q260" s="51" t="str">
        <f t="shared" ref="Q260:Q323" si="8">LEFT(O260,1)</f>
        <v/>
      </c>
      <c r="R260" s="51" t="str">
        <f>IF(M260="","",IF(M260&lt;&gt;'Tabelas auxiliares'!$B$236,"FOLHA DE PESSOAL",IF(Q260='Tabelas auxiliares'!$A$237,"CUSTEIO",IF(Q260='Tabelas auxiliares'!$A$236,"INVESTIMENTO","ERRO - VERIFICAR"))))</f>
        <v/>
      </c>
      <c r="S260" s="64" t="str">
        <f t="shared" si="7"/>
        <v/>
      </c>
    </row>
    <row r="261" spans="17:19" x14ac:dyDescent="0.25">
      <c r="Q261" s="51" t="str">
        <f t="shared" si="8"/>
        <v/>
      </c>
      <c r="R261" s="51" t="str">
        <f>IF(M261="","",IF(M261&lt;&gt;'Tabelas auxiliares'!$B$236,"FOLHA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IF(M262="","",IF(M262&lt;&gt;'Tabelas auxiliares'!$B$236,"FOLHA DE PESSOAL",IF(Q262='Tabelas auxiliares'!$A$237,"CUSTEIO",IF(Q262='Tabelas auxiliares'!$A$236,"INVESTIMENTO","ERRO - VERIFICAR"))))</f>
        <v/>
      </c>
      <c r="S262" s="64" t="str">
        <f t="shared" si="9"/>
        <v/>
      </c>
    </row>
    <row r="263" spans="17:19" x14ac:dyDescent="0.25">
      <c r="Q263" s="51" t="str">
        <f t="shared" si="8"/>
        <v/>
      </c>
      <c r="R263" s="51" t="str">
        <f>IF(M263="","",IF(M263&lt;&gt;'Tabelas auxiliares'!$B$236,"FOLHA DE PESSOAL",IF(Q263='Tabelas auxiliares'!$A$237,"CUSTEIO",IF(Q263='Tabelas auxiliares'!$A$236,"INVESTIMENTO","ERRO - VERIFICAR"))))</f>
        <v/>
      </c>
      <c r="S263" s="64" t="str">
        <f t="shared" si="9"/>
        <v/>
      </c>
    </row>
    <row r="264" spans="17:19" x14ac:dyDescent="0.25">
      <c r="Q264" s="51" t="str">
        <f t="shared" si="8"/>
        <v/>
      </c>
      <c r="R264" s="51" t="str">
        <f>IF(M264="","",IF(M264&lt;&gt;'Tabelas auxiliares'!$B$236,"FOLHA DE PESSOAL",IF(Q264='Tabelas auxiliares'!$A$237,"CUSTEIO",IF(Q264='Tabelas auxiliares'!$A$236,"INVESTIMENTO","ERRO - VERIFICAR"))))</f>
        <v/>
      </c>
      <c r="S264" s="64" t="str">
        <f t="shared" si="9"/>
        <v/>
      </c>
    </row>
    <row r="265" spans="17:19" x14ac:dyDescent="0.25">
      <c r="Q265" s="51" t="str">
        <f t="shared" si="8"/>
        <v/>
      </c>
      <c r="R265" s="51" t="str">
        <f>IF(M265="","",IF(M265&lt;&gt;'Tabelas auxiliares'!$B$236,"FOLHA DE PESSOAL",IF(Q265='Tabelas auxiliares'!$A$237,"CUSTEIO",IF(Q265='Tabelas auxiliares'!$A$236,"INVESTIMENTO","ERRO - VERIFICAR"))))</f>
        <v/>
      </c>
      <c r="S265" s="64" t="str">
        <f t="shared" si="9"/>
        <v/>
      </c>
    </row>
    <row r="266" spans="17:19" x14ac:dyDescent="0.25">
      <c r="Q266" s="51" t="str">
        <f t="shared" si="8"/>
        <v/>
      </c>
      <c r="R266" s="51" t="str">
        <f>IF(M266="","",IF(M266&lt;&gt;'Tabelas auxiliares'!$B$236,"FOLHA DE PESSOAL",IF(Q266='Tabelas auxiliares'!$A$237,"CUSTEIO",IF(Q266='Tabelas auxiliares'!$A$236,"INVESTIMENTO","ERRO - VERIFICAR"))))</f>
        <v/>
      </c>
      <c r="S266" s="64" t="str">
        <f t="shared" si="9"/>
        <v/>
      </c>
    </row>
    <row r="267" spans="17:19" x14ac:dyDescent="0.25">
      <c r="Q267" s="51" t="str">
        <f t="shared" si="8"/>
        <v/>
      </c>
      <c r="R267" s="51" t="str">
        <f>IF(M267="","",IF(M267&lt;&gt;'Tabelas auxiliares'!$B$236,"FOLHA DE PESSOAL",IF(Q267='Tabelas auxiliares'!$A$237,"CUSTEIO",IF(Q267='Tabelas auxiliares'!$A$236,"INVESTIMENTO","ERRO - VERIFICAR"))))</f>
        <v/>
      </c>
      <c r="S267" s="64" t="str">
        <f t="shared" si="9"/>
        <v/>
      </c>
    </row>
    <row r="268" spans="17:19" x14ac:dyDescent="0.25">
      <c r="Q268" s="51" t="str">
        <f t="shared" si="8"/>
        <v/>
      </c>
      <c r="R268" s="51" t="str">
        <f>IF(M268="","",IF(M268&lt;&gt;'Tabelas auxiliares'!$B$236,"FOLHA DE PESSOAL",IF(Q268='Tabelas auxiliares'!$A$237,"CUSTEIO",IF(Q268='Tabelas auxiliares'!$A$236,"INVESTIMENTO","ERRO - VERIFICAR"))))</f>
        <v/>
      </c>
      <c r="S268" s="64" t="str">
        <f t="shared" si="9"/>
        <v/>
      </c>
    </row>
    <row r="269" spans="17:19" x14ac:dyDescent="0.25">
      <c r="Q269" s="51" t="str">
        <f t="shared" si="8"/>
        <v/>
      </c>
      <c r="R269" s="51" t="str">
        <f>IF(M269="","",IF(M269&lt;&gt;'Tabelas auxiliares'!$B$236,"FOLHA DE PESSOAL",IF(Q269='Tabelas auxiliares'!$A$237,"CUSTEIO",IF(Q269='Tabelas auxiliares'!$A$236,"INVESTIMENTO","ERRO - VERIFICAR"))))</f>
        <v/>
      </c>
      <c r="S269" s="64" t="str">
        <f t="shared" si="9"/>
        <v/>
      </c>
    </row>
    <row r="270" spans="17:19" x14ac:dyDescent="0.25">
      <c r="Q270" s="51" t="str">
        <f t="shared" si="8"/>
        <v/>
      </c>
      <c r="R270" s="51" t="str">
        <f>IF(M270="","",IF(M270&lt;&gt;'Tabelas auxiliares'!$B$236,"FOLHA DE PESSOAL",IF(Q270='Tabelas auxiliares'!$A$237,"CUSTEIO",IF(Q270='Tabelas auxiliares'!$A$236,"INVESTIMENTO","ERRO - VERIFICAR"))))</f>
        <v/>
      </c>
      <c r="S270" s="64" t="str">
        <f t="shared" si="9"/>
        <v/>
      </c>
    </row>
    <row r="271" spans="17:19" x14ac:dyDescent="0.25">
      <c r="Q271" s="51" t="str">
        <f t="shared" si="8"/>
        <v/>
      </c>
      <c r="R271" s="51" t="str">
        <f>IF(M271="","",IF(M271&lt;&gt;'Tabelas auxiliares'!$B$236,"FOLHA DE PESSOAL",IF(Q271='Tabelas auxiliares'!$A$237,"CUSTEIO",IF(Q271='Tabelas auxiliares'!$A$236,"INVESTIMENTO","ERRO - VERIFICAR"))))</f>
        <v/>
      </c>
      <c r="S271" s="64" t="str">
        <f t="shared" si="9"/>
        <v/>
      </c>
    </row>
    <row r="272" spans="17:19" x14ac:dyDescent="0.25">
      <c r="Q272" s="51" t="str">
        <f t="shared" si="8"/>
        <v/>
      </c>
      <c r="R272" s="51" t="str">
        <f>IF(M272="","",IF(M272&lt;&gt;'Tabelas auxiliares'!$B$236,"FOLHA DE PESSOAL",IF(Q272='Tabelas auxiliares'!$A$237,"CUSTEIO",IF(Q272='Tabelas auxiliares'!$A$236,"INVESTIMENTO","ERRO - VERIFICAR"))))</f>
        <v/>
      </c>
      <c r="S272" s="64" t="str">
        <f t="shared" si="9"/>
        <v/>
      </c>
    </row>
    <row r="273" spans="17:19" x14ac:dyDescent="0.25">
      <c r="Q273" s="51" t="str">
        <f t="shared" si="8"/>
        <v/>
      </c>
      <c r="R273" s="51" t="str">
        <f>IF(M273="","",IF(M273&lt;&gt;'Tabelas auxiliares'!$B$236,"FOLHA DE PESSOAL",IF(Q273='Tabelas auxiliares'!$A$237,"CUSTEIO",IF(Q273='Tabelas auxiliares'!$A$236,"INVESTIMENTO","ERRO - VERIFICAR"))))</f>
        <v/>
      </c>
      <c r="S273" s="64" t="str">
        <f t="shared" si="9"/>
        <v/>
      </c>
    </row>
    <row r="274" spans="17:19" x14ac:dyDescent="0.25">
      <c r="Q274" s="51" t="str">
        <f t="shared" si="8"/>
        <v/>
      </c>
      <c r="R274" s="51" t="str">
        <f>IF(M274="","",IF(M274&lt;&gt;'Tabelas auxiliares'!$B$236,"FOLHA DE PESSOAL",IF(Q274='Tabelas auxiliares'!$A$237,"CUSTEIO",IF(Q274='Tabelas auxiliares'!$A$236,"INVESTIMENTO","ERRO - VERIFICAR"))))</f>
        <v/>
      </c>
      <c r="S274" s="64" t="str">
        <f t="shared" si="9"/>
        <v/>
      </c>
    </row>
    <row r="275" spans="17:19" x14ac:dyDescent="0.25">
      <c r="Q275" s="51" t="str">
        <f t="shared" si="8"/>
        <v/>
      </c>
      <c r="R275" s="51" t="str">
        <f>IF(M275="","",IF(M275&lt;&gt;'Tabelas auxiliares'!$B$236,"FOLHA DE PESSOAL",IF(Q275='Tabelas auxiliares'!$A$237,"CUSTEIO",IF(Q275='Tabelas auxiliares'!$A$236,"INVESTIMENTO","ERRO - VERIFICAR"))))</f>
        <v/>
      </c>
      <c r="S275" s="64" t="str">
        <f t="shared" si="9"/>
        <v/>
      </c>
    </row>
    <row r="276" spans="17:19" x14ac:dyDescent="0.25">
      <c r="Q276" s="51" t="str">
        <f t="shared" si="8"/>
        <v/>
      </c>
      <c r="R276" s="51" t="str">
        <f>IF(M276="","",IF(M276&lt;&gt;'Tabelas auxiliares'!$B$236,"FOLHA DE PESSOAL",IF(Q276='Tabelas auxiliares'!$A$237,"CUSTEIO",IF(Q276='Tabelas auxiliares'!$A$236,"INVESTIMENTO","ERRO - VERIFICAR"))))</f>
        <v/>
      </c>
      <c r="S276" s="64" t="str">
        <f t="shared" si="9"/>
        <v/>
      </c>
    </row>
    <row r="277" spans="17:19" x14ac:dyDescent="0.25">
      <c r="Q277" s="51" t="str">
        <f t="shared" si="8"/>
        <v/>
      </c>
      <c r="R277" s="51" t="str">
        <f>IF(M277="","",IF(M277&lt;&gt;'Tabelas auxiliares'!$B$236,"FOLHA DE PESSOAL",IF(Q277='Tabelas auxiliares'!$A$237,"CUSTEIO",IF(Q277='Tabelas auxiliares'!$A$236,"INVESTIMENTO","ERRO - VERIFICAR"))))</f>
        <v/>
      </c>
      <c r="S277" s="64" t="str">
        <f t="shared" si="9"/>
        <v/>
      </c>
    </row>
    <row r="278" spans="17:19" x14ac:dyDescent="0.25">
      <c r="Q278" s="51" t="str">
        <f t="shared" si="8"/>
        <v/>
      </c>
      <c r="R278" s="51" t="str">
        <f>IF(M278="","",IF(M278&lt;&gt;'Tabelas auxiliares'!$B$236,"FOLHA DE PESSOAL",IF(Q278='Tabelas auxiliares'!$A$237,"CUSTEIO",IF(Q278='Tabelas auxiliares'!$A$236,"INVESTIMENTO","ERRO - VERIFICAR"))))</f>
        <v/>
      </c>
      <c r="S278" s="64" t="str">
        <f t="shared" si="9"/>
        <v/>
      </c>
    </row>
    <row r="279" spans="17:19" x14ac:dyDescent="0.25">
      <c r="Q279" s="51" t="str">
        <f t="shared" si="8"/>
        <v/>
      </c>
      <c r="R279" s="51" t="str">
        <f>IF(M279="","",IF(M279&lt;&gt;'Tabelas auxiliares'!$B$236,"FOLHA DE PESSOAL",IF(Q279='Tabelas auxiliares'!$A$237,"CUSTEIO",IF(Q279='Tabelas auxiliares'!$A$236,"INVESTIMENTO","ERRO - VERIFICAR"))))</f>
        <v/>
      </c>
      <c r="S279" s="64" t="str">
        <f t="shared" si="9"/>
        <v/>
      </c>
    </row>
    <row r="280" spans="17:19" x14ac:dyDescent="0.25">
      <c r="Q280" s="51" t="str">
        <f t="shared" si="8"/>
        <v/>
      </c>
      <c r="R280" s="51" t="str">
        <f>IF(M280="","",IF(M280&lt;&gt;'Tabelas auxiliares'!$B$236,"FOLHA DE PESSOAL",IF(Q280='Tabelas auxiliares'!$A$237,"CUSTEIO",IF(Q280='Tabelas auxiliares'!$A$236,"INVESTIMENTO","ERRO - VERIFICAR"))))</f>
        <v/>
      </c>
      <c r="S280" s="64" t="str">
        <f t="shared" si="9"/>
        <v/>
      </c>
    </row>
    <row r="281" spans="17:19" x14ac:dyDescent="0.25">
      <c r="Q281" s="51" t="str">
        <f t="shared" si="8"/>
        <v/>
      </c>
      <c r="R281" s="51" t="str">
        <f>IF(M281="","",IF(M281&lt;&gt;'Tabelas auxiliares'!$B$236,"FOLHA DE PESSOAL",IF(Q281='Tabelas auxiliares'!$A$237,"CUSTEIO",IF(Q281='Tabelas auxiliares'!$A$236,"INVESTIMENTO","ERRO - VERIFICAR"))))</f>
        <v/>
      </c>
      <c r="S281" s="64" t="str">
        <f t="shared" si="9"/>
        <v/>
      </c>
    </row>
    <row r="282" spans="17:19" x14ac:dyDescent="0.25">
      <c r="Q282" s="51" t="str">
        <f t="shared" si="8"/>
        <v/>
      </c>
      <c r="R282" s="51" t="str">
        <f>IF(M282="","",IF(M282&lt;&gt;'Tabelas auxiliares'!$B$236,"FOLHA DE PESSOAL",IF(Q282='Tabelas auxiliares'!$A$237,"CUSTEIO",IF(Q282='Tabelas auxiliares'!$A$236,"INVESTIMENTO","ERRO - VERIFICAR"))))</f>
        <v/>
      </c>
      <c r="S282" s="64" t="str">
        <f t="shared" si="9"/>
        <v/>
      </c>
    </row>
    <row r="283" spans="17:19" x14ac:dyDescent="0.25">
      <c r="Q283" s="51" t="str">
        <f t="shared" si="8"/>
        <v/>
      </c>
      <c r="R283" s="51" t="str">
        <f>IF(M283="","",IF(M283&lt;&gt;'Tabelas auxiliares'!$B$236,"FOLHA DE PESSOAL",IF(Q283='Tabelas auxiliares'!$A$237,"CUSTEIO",IF(Q283='Tabelas auxiliares'!$A$236,"INVESTIMENTO","ERRO - VERIFICAR"))))</f>
        <v/>
      </c>
      <c r="S283" s="64" t="str">
        <f t="shared" si="9"/>
        <v/>
      </c>
    </row>
    <row r="284" spans="17:19" x14ac:dyDescent="0.25">
      <c r="Q284" s="51" t="str">
        <f t="shared" si="8"/>
        <v/>
      </c>
      <c r="R284" s="51" t="str">
        <f>IF(M284="","",IF(M284&lt;&gt;'Tabelas auxiliares'!$B$236,"FOLHA DE PESSOAL",IF(Q284='Tabelas auxiliares'!$A$237,"CUSTEIO",IF(Q284='Tabelas auxiliares'!$A$236,"INVESTIMENTO","ERRO - VERIFICAR"))))</f>
        <v/>
      </c>
      <c r="S284" s="64" t="str">
        <f t="shared" si="9"/>
        <v/>
      </c>
    </row>
    <row r="285" spans="17:19" x14ac:dyDescent="0.25">
      <c r="Q285" s="51" t="str">
        <f t="shared" si="8"/>
        <v/>
      </c>
      <c r="R285" s="51" t="str">
        <f>IF(M285="","",IF(M285&lt;&gt;'Tabelas auxiliares'!$B$236,"FOLHA DE PESSOAL",IF(Q285='Tabelas auxiliares'!$A$237,"CUSTEIO",IF(Q285='Tabelas auxiliares'!$A$236,"INVESTIMENTO","ERRO - VERIFICAR"))))</f>
        <v/>
      </c>
      <c r="S285" s="64" t="str">
        <f t="shared" si="9"/>
        <v/>
      </c>
    </row>
    <row r="286" spans="17:19" x14ac:dyDescent="0.25">
      <c r="Q286" s="51" t="str">
        <f t="shared" si="8"/>
        <v/>
      </c>
      <c r="R286" s="51" t="str">
        <f>IF(M286="","",IF(M286&lt;&gt;'Tabelas auxiliares'!$B$236,"FOLHA DE PESSOAL",IF(Q286='Tabelas auxiliares'!$A$237,"CUSTEIO",IF(Q286='Tabelas auxiliares'!$A$236,"INVESTIMENTO","ERRO - VERIFICAR"))))</f>
        <v/>
      </c>
      <c r="S286" s="64" t="str">
        <f t="shared" si="9"/>
        <v/>
      </c>
    </row>
    <row r="287" spans="17:19" x14ac:dyDescent="0.25">
      <c r="Q287" s="51" t="str">
        <f t="shared" si="8"/>
        <v/>
      </c>
      <c r="R287" s="51" t="str">
        <f>IF(M287="","",IF(M287&lt;&gt;'Tabelas auxiliares'!$B$236,"FOLHA DE PESSOAL",IF(Q287='Tabelas auxiliares'!$A$237,"CUSTEIO",IF(Q287='Tabelas auxiliares'!$A$236,"INVESTIMENTO","ERRO - VERIFICAR"))))</f>
        <v/>
      </c>
      <c r="S287" s="64" t="str">
        <f t="shared" si="9"/>
        <v/>
      </c>
    </row>
    <row r="288" spans="17:19" x14ac:dyDescent="0.25">
      <c r="Q288" s="51" t="str">
        <f t="shared" si="8"/>
        <v/>
      </c>
      <c r="R288" s="51" t="str">
        <f>IF(M288="","",IF(M288&lt;&gt;'Tabelas auxiliares'!$B$236,"FOLHA DE PESSOAL",IF(Q288='Tabelas auxiliares'!$A$237,"CUSTEIO",IF(Q288='Tabelas auxiliares'!$A$236,"INVESTIMENTO","ERRO - VERIFICAR"))))</f>
        <v/>
      </c>
      <c r="S288" s="64" t="str">
        <f t="shared" si="9"/>
        <v/>
      </c>
    </row>
    <row r="289" spans="17:19" x14ac:dyDescent="0.25">
      <c r="Q289" s="51" t="str">
        <f t="shared" si="8"/>
        <v/>
      </c>
      <c r="R289" s="51" t="str">
        <f>IF(M289="","",IF(M289&lt;&gt;'Tabelas auxiliares'!$B$236,"FOLHA DE PESSOAL",IF(Q289='Tabelas auxiliares'!$A$237,"CUSTEIO",IF(Q289='Tabelas auxiliares'!$A$236,"INVESTIMENTO","ERRO - VERIFICAR"))))</f>
        <v/>
      </c>
      <c r="S289" s="64" t="str">
        <f t="shared" si="9"/>
        <v/>
      </c>
    </row>
    <row r="290" spans="17:19" x14ac:dyDescent="0.25">
      <c r="Q290" s="51" t="str">
        <f t="shared" si="8"/>
        <v/>
      </c>
      <c r="R290" s="51" t="str">
        <f>IF(M290="","",IF(M290&lt;&gt;'Tabelas auxiliares'!$B$236,"FOLHA DE PESSOAL",IF(Q290='Tabelas auxiliares'!$A$237,"CUSTEIO",IF(Q290='Tabelas auxiliares'!$A$236,"INVESTIMENTO","ERRO - VERIFICAR"))))</f>
        <v/>
      </c>
      <c r="S290" s="64" t="str">
        <f t="shared" si="9"/>
        <v/>
      </c>
    </row>
    <row r="291" spans="17:19" x14ac:dyDescent="0.25">
      <c r="Q291" s="51" t="str">
        <f t="shared" si="8"/>
        <v/>
      </c>
      <c r="R291" s="51" t="str">
        <f>IF(M291="","",IF(M291&lt;&gt;'Tabelas auxiliares'!$B$236,"FOLHA DE PESSOAL",IF(Q291='Tabelas auxiliares'!$A$237,"CUSTEIO",IF(Q291='Tabelas auxiliares'!$A$236,"INVESTIMENTO","ERRO - VERIFICAR"))))</f>
        <v/>
      </c>
      <c r="S291" s="64" t="str">
        <f t="shared" si="9"/>
        <v/>
      </c>
    </row>
    <row r="292" spans="17:19" x14ac:dyDescent="0.25">
      <c r="Q292" s="51" t="str">
        <f t="shared" si="8"/>
        <v/>
      </c>
      <c r="R292" s="51" t="str">
        <f>IF(M292="","",IF(M292&lt;&gt;'Tabelas auxiliares'!$B$236,"FOLHA DE PESSOAL",IF(Q292='Tabelas auxiliares'!$A$237,"CUSTEIO",IF(Q292='Tabelas auxiliares'!$A$236,"INVESTIMENTO","ERRO - VERIFICAR"))))</f>
        <v/>
      </c>
      <c r="S292" s="64" t="str">
        <f t="shared" si="9"/>
        <v/>
      </c>
    </row>
    <row r="293" spans="17:19" x14ac:dyDescent="0.25">
      <c r="Q293" s="51" t="str">
        <f t="shared" si="8"/>
        <v/>
      </c>
      <c r="R293" s="51" t="str">
        <f>IF(M293="","",IF(M293&lt;&gt;'Tabelas auxiliares'!$B$236,"FOLHA DE PESSOAL",IF(Q293='Tabelas auxiliares'!$A$237,"CUSTEIO",IF(Q293='Tabelas auxiliares'!$A$236,"INVESTIMENTO","ERRO - VERIFICAR"))))</f>
        <v/>
      </c>
      <c r="S293" s="64" t="str">
        <f t="shared" si="9"/>
        <v/>
      </c>
    </row>
    <row r="294" spans="17:19" x14ac:dyDescent="0.25">
      <c r="Q294" s="51" t="str">
        <f t="shared" si="8"/>
        <v/>
      </c>
      <c r="R294" s="51" t="str">
        <f>IF(M294="","",IF(M294&lt;&gt;'Tabelas auxiliares'!$B$236,"FOLHA DE PESSOAL",IF(Q294='Tabelas auxiliares'!$A$237,"CUSTEIO",IF(Q294='Tabelas auxiliares'!$A$236,"INVESTIMENTO","ERRO - VERIFICAR"))))</f>
        <v/>
      </c>
      <c r="S294" s="64" t="str">
        <f t="shared" si="9"/>
        <v/>
      </c>
    </row>
    <row r="295" spans="17:19" x14ac:dyDescent="0.25">
      <c r="Q295" s="51" t="str">
        <f t="shared" si="8"/>
        <v/>
      </c>
      <c r="R295" s="51" t="str">
        <f>IF(M295="","",IF(M295&lt;&gt;'Tabelas auxiliares'!$B$236,"FOLHA DE PESSOAL",IF(Q295='Tabelas auxiliares'!$A$237,"CUSTEIO",IF(Q295='Tabelas auxiliares'!$A$236,"INVESTIMENTO","ERRO - VERIFICAR"))))</f>
        <v/>
      </c>
      <c r="S295" s="64" t="str">
        <f t="shared" si="9"/>
        <v/>
      </c>
    </row>
    <row r="296" spans="17:19" x14ac:dyDescent="0.25">
      <c r="Q296" s="51" t="str">
        <f t="shared" si="8"/>
        <v/>
      </c>
      <c r="R296" s="51" t="str">
        <f>IF(M296="","",IF(M296&lt;&gt;'Tabelas auxiliares'!$B$236,"FOLHA DE PESSOAL",IF(Q296='Tabelas auxiliares'!$A$237,"CUSTEIO",IF(Q296='Tabelas auxiliares'!$A$236,"INVESTIMENTO","ERRO - VERIFICAR"))))</f>
        <v/>
      </c>
      <c r="S296" s="64" t="str">
        <f t="shared" si="9"/>
        <v/>
      </c>
    </row>
    <row r="297" spans="17:19" x14ac:dyDescent="0.25">
      <c r="Q297" s="51" t="str">
        <f t="shared" si="8"/>
        <v/>
      </c>
      <c r="R297" s="51" t="str">
        <f>IF(M297="","",IF(M297&lt;&gt;'Tabelas auxiliares'!$B$236,"FOLHA DE PESSOAL",IF(Q297='Tabelas auxiliares'!$A$237,"CUSTEIO",IF(Q297='Tabelas auxiliares'!$A$236,"INVESTIMENTO","ERRO - VERIFICAR"))))</f>
        <v/>
      </c>
      <c r="S297" s="64" t="str">
        <f t="shared" si="9"/>
        <v/>
      </c>
    </row>
    <row r="298" spans="17:19" x14ac:dyDescent="0.25">
      <c r="Q298" s="51" t="str">
        <f t="shared" si="8"/>
        <v/>
      </c>
      <c r="R298" s="51" t="str">
        <f>IF(M298="","",IF(M298&lt;&gt;'Tabelas auxiliares'!$B$236,"FOLHA DE PESSOAL",IF(Q298='Tabelas auxiliares'!$A$237,"CUSTEIO",IF(Q298='Tabelas auxiliares'!$A$236,"INVESTIMENTO","ERRO - VERIFICAR"))))</f>
        <v/>
      </c>
      <c r="S298" s="64" t="str">
        <f t="shared" si="9"/>
        <v/>
      </c>
    </row>
    <row r="299" spans="17:19" x14ac:dyDescent="0.25">
      <c r="Q299" s="51" t="str">
        <f t="shared" si="8"/>
        <v/>
      </c>
      <c r="R299" s="51" t="str">
        <f>IF(M299="","",IF(M299&lt;&gt;'Tabelas auxiliares'!$B$236,"FOLHA DE PESSOAL",IF(Q299='Tabelas auxiliares'!$A$237,"CUSTEIO",IF(Q299='Tabelas auxiliares'!$A$236,"INVESTIMENTO","ERRO - VERIFICAR"))))</f>
        <v/>
      </c>
      <c r="S299" s="64" t="str">
        <f t="shared" si="9"/>
        <v/>
      </c>
    </row>
    <row r="300" spans="17:19" x14ac:dyDescent="0.25">
      <c r="Q300" s="51" t="str">
        <f t="shared" si="8"/>
        <v/>
      </c>
      <c r="R300" s="51" t="str">
        <f>IF(M300="","",IF(M300&lt;&gt;'Tabelas auxiliares'!$B$236,"FOLHA DE PESSOAL",IF(Q300='Tabelas auxiliares'!$A$237,"CUSTEIO",IF(Q300='Tabelas auxiliares'!$A$236,"INVESTIMENTO","ERRO - VERIFICAR"))))</f>
        <v/>
      </c>
      <c r="S300" s="64" t="str">
        <f t="shared" si="9"/>
        <v/>
      </c>
    </row>
    <row r="301" spans="17:19" x14ac:dyDescent="0.25">
      <c r="Q301" s="51" t="str">
        <f t="shared" si="8"/>
        <v/>
      </c>
      <c r="R301" s="51" t="str">
        <f>IF(M301="","",IF(M301&lt;&gt;'Tabelas auxiliares'!$B$236,"FOLHA DE PESSOAL",IF(Q301='Tabelas auxiliares'!$A$237,"CUSTEIO",IF(Q301='Tabelas auxiliares'!$A$236,"INVESTIMENTO","ERRO - VERIFICAR"))))</f>
        <v/>
      </c>
      <c r="S301" s="64" t="str">
        <f t="shared" si="9"/>
        <v/>
      </c>
    </row>
    <row r="302" spans="17:19" x14ac:dyDescent="0.25">
      <c r="Q302" s="51" t="str">
        <f t="shared" si="8"/>
        <v/>
      </c>
      <c r="R302" s="51" t="str">
        <f>IF(M302="","",IF(M302&lt;&gt;'Tabelas auxiliares'!$B$236,"FOLHA DE PESSOAL",IF(Q302='Tabelas auxiliares'!$A$237,"CUSTEIO",IF(Q302='Tabelas auxiliares'!$A$236,"INVESTIMENTO","ERRO - VERIFICAR"))))</f>
        <v/>
      </c>
      <c r="S302" s="64" t="str">
        <f t="shared" si="9"/>
        <v/>
      </c>
    </row>
    <row r="303" spans="17:19" x14ac:dyDescent="0.25">
      <c r="Q303" s="51" t="str">
        <f t="shared" si="8"/>
        <v/>
      </c>
      <c r="R303" s="51" t="str">
        <f>IF(M303="","",IF(M303&lt;&gt;'Tabelas auxiliares'!$B$236,"FOLHA DE PESSOAL",IF(Q303='Tabelas auxiliares'!$A$237,"CUSTEIO",IF(Q303='Tabelas auxiliares'!$A$236,"INVESTIMENTO","ERRO - VERIFICAR"))))</f>
        <v/>
      </c>
      <c r="S303" s="64" t="str">
        <f t="shared" si="9"/>
        <v/>
      </c>
    </row>
    <row r="304" spans="17:19" x14ac:dyDescent="0.25">
      <c r="Q304" s="51" t="str">
        <f t="shared" si="8"/>
        <v/>
      </c>
      <c r="R304" s="51" t="str">
        <f>IF(M304="","",IF(M304&lt;&gt;'Tabelas auxiliares'!$B$236,"FOLHA DE PESSOAL",IF(Q304='Tabelas auxiliares'!$A$237,"CUSTEIO",IF(Q304='Tabelas auxiliares'!$A$236,"INVESTIMENTO","ERRO - VERIFICAR"))))</f>
        <v/>
      </c>
      <c r="S304" s="64" t="str">
        <f t="shared" si="9"/>
        <v/>
      </c>
    </row>
    <row r="305" spans="17:19" x14ac:dyDescent="0.25">
      <c r="Q305" s="51" t="str">
        <f t="shared" si="8"/>
        <v/>
      </c>
      <c r="R305" s="51" t="str">
        <f>IF(M305="","",IF(M305&lt;&gt;'Tabelas auxiliares'!$B$236,"FOLHA DE PESSOAL",IF(Q305='Tabelas auxiliares'!$A$237,"CUSTEIO",IF(Q305='Tabelas auxiliares'!$A$236,"INVESTIMENTO","ERRO - VERIFICAR"))))</f>
        <v/>
      </c>
      <c r="S305" s="64" t="str">
        <f t="shared" si="9"/>
        <v/>
      </c>
    </row>
    <row r="306" spans="17:19" x14ac:dyDescent="0.25">
      <c r="Q306" s="51" t="str">
        <f t="shared" si="8"/>
        <v/>
      </c>
      <c r="R306" s="51" t="str">
        <f>IF(M306="","",IF(M306&lt;&gt;'Tabelas auxiliares'!$B$236,"FOLHA DE PESSOAL",IF(Q306='Tabelas auxiliares'!$A$237,"CUSTEIO",IF(Q306='Tabelas auxiliares'!$A$236,"INVESTIMENTO","ERRO - VERIFICAR"))))</f>
        <v/>
      </c>
      <c r="S306" s="64" t="str">
        <f t="shared" si="9"/>
        <v/>
      </c>
    </row>
    <row r="307" spans="17:19" x14ac:dyDescent="0.25">
      <c r="Q307" s="51" t="str">
        <f t="shared" si="8"/>
        <v/>
      </c>
      <c r="R307" s="51" t="str">
        <f>IF(M307="","",IF(M307&lt;&gt;'Tabelas auxiliares'!$B$236,"FOLHA DE PESSOAL",IF(Q307='Tabelas auxiliares'!$A$237,"CUSTEIO",IF(Q307='Tabelas auxiliares'!$A$236,"INVESTIMENTO","ERRO - VERIFICAR"))))</f>
        <v/>
      </c>
      <c r="S307" s="64" t="str">
        <f t="shared" si="9"/>
        <v/>
      </c>
    </row>
    <row r="308" spans="17:19" x14ac:dyDescent="0.25">
      <c r="Q308" s="51" t="str">
        <f t="shared" si="8"/>
        <v/>
      </c>
      <c r="R308" s="51" t="str">
        <f>IF(M308="","",IF(M308&lt;&gt;'Tabelas auxiliares'!$B$236,"FOLHA DE PESSOAL",IF(Q308='Tabelas auxiliares'!$A$237,"CUSTEIO",IF(Q308='Tabelas auxiliares'!$A$236,"INVESTIMENTO","ERRO - VERIFICAR"))))</f>
        <v/>
      </c>
      <c r="S308" s="64" t="str">
        <f t="shared" si="9"/>
        <v/>
      </c>
    </row>
    <row r="309" spans="17:19" x14ac:dyDescent="0.25">
      <c r="Q309" s="51" t="str">
        <f t="shared" si="8"/>
        <v/>
      </c>
      <c r="R309" s="51" t="str">
        <f>IF(M309="","",IF(M309&lt;&gt;'Tabelas auxiliares'!$B$236,"FOLHA DE PESSOAL",IF(Q309='Tabelas auxiliares'!$A$237,"CUSTEIO",IF(Q309='Tabelas auxiliares'!$A$236,"INVESTIMENTO","ERRO - VERIFICAR"))))</f>
        <v/>
      </c>
      <c r="S309" s="64" t="str">
        <f t="shared" si="9"/>
        <v/>
      </c>
    </row>
    <row r="310" spans="17:19" x14ac:dyDescent="0.25">
      <c r="Q310" s="51" t="str">
        <f t="shared" si="8"/>
        <v/>
      </c>
      <c r="R310" s="51" t="str">
        <f>IF(M310="","",IF(M310&lt;&gt;'Tabelas auxiliares'!$B$236,"FOLHA DE PESSOAL",IF(Q310='Tabelas auxiliares'!$A$237,"CUSTEIO",IF(Q310='Tabelas auxiliares'!$A$236,"INVESTIMENTO","ERRO - VERIFICAR"))))</f>
        <v/>
      </c>
      <c r="S310" s="64" t="str">
        <f t="shared" si="9"/>
        <v/>
      </c>
    </row>
    <row r="311" spans="17:19" x14ac:dyDescent="0.25">
      <c r="Q311" s="51" t="str">
        <f t="shared" si="8"/>
        <v/>
      </c>
      <c r="R311" s="51" t="str">
        <f>IF(M311="","",IF(M311&lt;&gt;'Tabelas auxiliares'!$B$236,"FOLHA DE PESSOAL",IF(Q311='Tabelas auxiliares'!$A$237,"CUSTEIO",IF(Q311='Tabelas auxiliares'!$A$236,"INVESTIMENTO","ERRO - VERIFICAR"))))</f>
        <v/>
      </c>
      <c r="S311" s="64" t="str">
        <f t="shared" si="9"/>
        <v/>
      </c>
    </row>
    <row r="312" spans="17:19" x14ac:dyDescent="0.25">
      <c r="Q312" s="51" t="str">
        <f t="shared" si="8"/>
        <v/>
      </c>
      <c r="R312" s="51" t="str">
        <f>IF(M312="","",IF(M312&lt;&gt;'Tabelas auxiliares'!$B$236,"FOLHA DE PESSOAL",IF(Q312='Tabelas auxiliares'!$A$237,"CUSTEIO",IF(Q312='Tabelas auxiliares'!$A$236,"INVESTIMENTO","ERRO - VERIFICAR"))))</f>
        <v/>
      </c>
      <c r="S312" s="64" t="str">
        <f t="shared" si="9"/>
        <v/>
      </c>
    </row>
    <row r="313" spans="17:19" x14ac:dyDescent="0.25">
      <c r="Q313" s="51" t="str">
        <f t="shared" si="8"/>
        <v/>
      </c>
      <c r="R313" s="51" t="str">
        <f>IF(M313="","",IF(M313&lt;&gt;'Tabelas auxiliares'!$B$236,"FOLHA DE PESSOAL",IF(Q313='Tabelas auxiliares'!$A$237,"CUSTEIO",IF(Q313='Tabelas auxiliares'!$A$236,"INVESTIMENTO","ERRO - VERIFICAR"))))</f>
        <v/>
      </c>
      <c r="S313" s="64" t="str">
        <f t="shared" si="9"/>
        <v/>
      </c>
    </row>
    <row r="314" spans="17:19" x14ac:dyDescent="0.25">
      <c r="Q314" s="51" t="str">
        <f t="shared" si="8"/>
        <v/>
      </c>
      <c r="R314" s="51" t="str">
        <f>IF(M314="","",IF(M314&lt;&gt;'Tabelas auxiliares'!$B$236,"FOLHA DE PESSOAL",IF(Q314='Tabelas auxiliares'!$A$237,"CUSTEIO",IF(Q314='Tabelas auxiliares'!$A$236,"INVESTIMENTO","ERRO - VERIFICAR"))))</f>
        <v/>
      </c>
      <c r="S314" s="64" t="str">
        <f t="shared" si="9"/>
        <v/>
      </c>
    </row>
    <row r="315" spans="17:19" x14ac:dyDescent="0.25">
      <c r="Q315" s="51" t="str">
        <f t="shared" si="8"/>
        <v/>
      </c>
      <c r="R315" s="51" t="str">
        <f>IF(M315="","",IF(M315&lt;&gt;'Tabelas auxiliares'!$B$236,"FOLHA DE PESSOAL",IF(Q315='Tabelas auxiliares'!$A$237,"CUSTEIO",IF(Q315='Tabelas auxiliares'!$A$236,"INVESTIMENTO","ERRO - VERIFICAR"))))</f>
        <v/>
      </c>
      <c r="S315" s="64" t="str">
        <f t="shared" si="9"/>
        <v/>
      </c>
    </row>
    <row r="316" spans="17:19" x14ac:dyDescent="0.25">
      <c r="Q316" s="51" t="str">
        <f t="shared" si="8"/>
        <v/>
      </c>
      <c r="R316" s="51" t="str">
        <f>IF(M316="","",IF(M316&lt;&gt;'Tabelas auxiliares'!$B$236,"FOLHA DE PESSOAL",IF(Q316='Tabelas auxiliares'!$A$237,"CUSTEIO",IF(Q316='Tabelas auxiliares'!$A$236,"INVESTIMENTO","ERRO - VERIFICAR"))))</f>
        <v/>
      </c>
      <c r="S316" s="64" t="str">
        <f t="shared" si="9"/>
        <v/>
      </c>
    </row>
    <row r="317" spans="17:19" x14ac:dyDescent="0.25">
      <c r="Q317" s="51" t="str">
        <f t="shared" si="8"/>
        <v/>
      </c>
      <c r="R317" s="51" t="str">
        <f>IF(M317="","",IF(M317&lt;&gt;'Tabelas auxiliares'!$B$236,"FOLHA DE PESSOAL",IF(Q317='Tabelas auxiliares'!$A$237,"CUSTEIO",IF(Q317='Tabelas auxiliares'!$A$236,"INVESTIMENTO","ERRO - VERIFICAR"))))</f>
        <v/>
      </c>
      <c r="S317" s="64" t="str">
        <f t="shared" si="9"/>
        <v/>
      </c>
    </row>
    <row r="318" spans="17:19" x14ac:dyDescent="0.25">
      <c r="Q318" s="51" t="str">
        <f t="shared" si="8"/>
        <v/>
      </c>
      <c r="R318" s="51" t="str">
        <f>IF(M318="","",IF(M318&lt;&gt;'Tabelas auxiliares'!$B$236,"FOLHA DE PESSOAL",IF(Q318='Tabelas auxiliares'!$A$237,"CUSTEIO",IF(Q318='Tabelas auxiliares'!$A$236,"INVESTIMENTO","ERRO - VERIFICAR"))))</f>
        <v/>
      </c>
      <c r="S318" s="64" t="str">
        <f t="shared" si="9"/>
        <v/>
      </c>
    </row>
    <row r="319" spans="17:19" x14ac:dyDescent="0.25">
      <c r="Q319" s="51" t="str">
        <f t="shared" si="8"/>
        <v/>
      </c>
      <c r="R319" s="51" t="str">
        <f>IF(M319="","",IF(M319&lt;&gt;'Tabelas auxiliares'!$B$236,"FOLHA DE PESSOAL",IF(Q319='Tabelas auxiliares'!$A$237,"CUSTEIO",IF(Q319='Tabelas auxiliares'!$A$236,"INVESTIMENTO","ERRO - VERIFICAR"))))</f>
        <v/>
      </c>
      <c r="S319" s="64" t="str">
        <f t="shared" si="9"/>
        <v/>
      </c>
    </row>
    <row r="320" spans="17:19" x14ac:dyDescent="0.25">
      <c r="Q320" s="51" t="str">
        <f t="shared" si="8"/>
        <v/>
      </c>
      <c r="R320" s="51" t="str">
        <f>IF(M320="","",IF(M320&lt;&gt;'Tabelas auxiliares'!$B$236,"FOLHA DE PESSOAL",IF(Q320='Tabelas auxiliares'!$A$237,"CUSTEIO",IF(Q320='Tabelas auxiliares'!$A$236,"INVESTIMENTO","ERRO - VERIFICAR"))))</f>
        <v/>
      </c>
      <c r="S320" s="64" t="str">
        <f t="shared" si="9"/>
        <v/>
      </c>
    </row>
    <row r="321" spans="17:19" x14ac:dyDescent="0.25">
      <c r="Q321" s="51" t="str">
        <f t="shared" si="8"/>
        <v/>
      </c>
      <c r="R321" s="51" t="str">
        <f>IF(M321="","",IF(M321&lt;&gt;'Tabelas auxiliares'!$B$236,"FOLHA DE PESSOAL",IF(Q321='Tabelas auxiliares'!$A$237,"CUSTEIO",IF(Q321='Tabelas auxiliares'!$A$236,"INVESTIMENTO","ERRO - VERIFICAR"))))</f>
        <v/>
      </c>
      <c r="S321" s="64" t="str">
        <f t="shared" si="9"/>
        <v/>
      </c>
    </row>
    <row r="322" spans="17:19" x14ac:dyDescent="0.25">
      <c r="Q322" s="51" t="str">
        <f t="shared" si="8"/>
        <v/>
      </c>
      <c r="R322" s="51" t="str">
        <f>IF(M322="","",IF(M322&lt;&gt;'Tabelas auxiliares'!$B$236,"FOLHA DE PESSOAL",IF(Q322='Tabelas auxiliares'!$A$237,"CUSTEIO",IF(Q322='Tabelas auxiliares'!$A$236,"INVESTIMENTO","ERRO - VERIFICAR"))))</f>
        <v/>
      </c>
      <c r="S322" s="64" t="str">
        <f t="shared" si="9"/>
        <v/>
      </c>
    </row>
    <row r="323" spans="17:19" x14ac:dyDescent="0.25">
      <c r="Q323" s="51" t="str">
        <f t="shared" si="8"/>
        <v/>
      </c>
      <c r="R323" s="51" t="str">
        <f>IF(M323="","",IF(M323&lt;&gt;'Tabelas auxiliares'!$B$236,"FOLHA DE PESSOAL",IF(Q323='Tabelas auxiliares'!$A$237,"CUSTEIO",IF(Q323='Tabelas auxiliares'!$A$236,"INVESTIMENTO","ERRO - VERIFICAR"))))</f>
        <v/>
      </c>
      <c r="S323" s="64" t="str">
        <f t="shared" si="9"/>
        <v/>
      </c>
    </row>
    <row r="324" spans="17:19" x14ac:dyDescent="0.25">
      <c r="Q324" s="51" t="str">
        <f t="shared" ref="Q324:Q387" si="10">LEFT(O324,1)</f>
        <v/>
      </c>
      <c r="R324" s="51" t="str">
        <f>IF(M324="","",IF(M324&lt;&gt;'Tabelas auxiliares'!$B$236,"FOLHA DE PESSOAL",IF(Q324='Tabelas auxiliares'!$A$237,"CUSTEIO",IF(Q324='Tabelas auxiliares'!$A$236,"INVESTIMENTO","ERRO - VERIFICAR"))))</f>
        <v/>
      </c>
      <c r="S324" s="64" t="str">
        <f t="shared" si="9"/>
        <v/>
      </c>
    </row>
    <row r="325" spans="17:19" x14ac:dyDescent="0.25">
      <c r="Q325" s="51" t="str">
        <f t="shared" si="10"/>
        <v/>
      </c>
      <c r="R325" s="51" t="str">
        <f>IF(M325="","",IF(M325&lt;&gt;'Tabelas auxiliares'!$B$236,"FOLHA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IF(M326="","",IF(M326&lt;&gt;'Tabelas auxiliares'!$B$236,"FOLHA DE PESSOAL",IF(Q326='Tabelas auxiliares'!$A$237,"CUSTEIO",IF(Q326='Tabelas auxiliares'!$A$236,"INVESTIMENTO","ERRO - VERIFICAR"))))</f>
        <v/>
      </c>
      <c r="S326" s="64" t="str">
        <f t="shared" si="11"/>
        <v/>
      </c>
    </row>
    <row r="327" spans="17:19" x14ac:dyDescent="0.25">
      <c r="Q327" s="51" t="str">
        <f t="shared" si="10"/>
        <v/>
      </c>
      <c r="R327" s="51" t="str">
        <f>IF(M327="","",IF(M327&lt;&gt;'Tabelas auxiliares'!$B$236,"FOLHA DE PESSOAL",IF(Q327='Tabelas auxiliares'!$A$237,"CUSTEIO",IF(Q327='Tabelas auxiliares'!$A$236,"INVESTIMENTO","ERRO - VERIFICAR"))))</f>
        <v/>
      </c>
      <c r="S327" s="64" t="str">
        <f t="shared" si="11"/>
        <v/>
      </c>
    </row>
    <row r="328" spans="17:19" x14ac:dyDescent="0.25">
      <c r="Q328" s="51" t="str">
        <f t="shared" si="10"/>
        <v/>
      </c>
      <c r="R328" s="51" t="str">
        <f>IF(M328="","",IF(M328&lt;&gt;'Tabelas auxiliares'!$B$236,"FOLHA DE PESSOAL",IF(Q328='Tabelas auxiliares'!$A$237,"CUSTEIO",IF(Q328='Tabelas auxiliares'!$A$236,"INVESTIMENTO","ERRO - VERIFICAR"))))</f>
        <v/>
      </c>
      <c r="S328" s="64" t="str">
        <f t="shared" si="11"/>
        <v/>
      </c>
    </row>
    <row r="329" spans="17:19" x14ac:dyDescent="0.25">
      <c r="Q329" s="51" t="str">
        <f t="shared" si="10"/>
        <v/>
      </c>
      <c r="R329" s="51" t="str">
        <f>IF(M329="","",IF(M329&lt;&gt;'Tabelas auxiliares'!$B$236,"FOLHA DE PESSOAL",IF(Q329='Tabelas auxiliares'!$A$237,"CUSTEIO",IF(Q329='Tabelas auxiliares'!$A$236,"INVESTIMENTO","ERRO - VERIFICAR"))))</f>
        <v/>
      </c>
      <c r="S329" s="64" t="str">
        <f t="shared" si="11"/>
        <v/>
      </c>
    </row>
    <row r="330" spans="17:19" x14ac:dyDescent="0.25">
      <c r="Q330" s="51" t="str">
        <f t="shared" si="10"/>
        <v/>
      </c>
      <c r="R330" s="51" t="str">
        <f>IF(M330="","",IF(M330&lt;&gt;'Tabelas auxiliares'!$B$236,"FOLHA DE PESSOAL",IF(Q330='Tabelas auxiliares'!$A$237,"CUSTEIO",IF(Q330='Tabelas auxiliares'!$A$236,"INVESTIMENTO","ERRO - VERIFICAR"))))</f>
        <v/>
      </c>
      <c r="S330" s="64" t="str">
        <f t="shared" si="11"/>
        <v/>
      </c>
    </row>
    <row r="331" spans="17:19" x14ac:dyDescent="0.25">
      <c r="Q331" s="51" t="str">
        <f t="shared" si="10"/>
        <v/>
      </c>
      <c r="R331" s="51" t="str">
        <f>IF(M331="","",IF(M331&lt;&gt;'Tabelas auxiliares'!$B$236,"FOLHA DE PESSOAL",IF(Q331='Tabelas auxiliares'!$A$237,"CUSTEIO",IF(Q331='Tabelas auxiliares'!$A$236,"INVESTIMENTO","ERRO - VERIFICAR"))))</f>
        <v/>
      </c>
      <c r="S331" s="64" t="str">
        <f t="shared" si="11"/>
        <v/>
      </c>
    </row>
    <row r="332" spans="17:19" x14ac:dyDescent="0.25">
      <c r="Q332" s="51" t="str">
        <f t="shared" si="10"/>
        <v/>
      </c>
      <c r="R332" s="51" t="str">
        <f>IF(M332="","",IF(M332&lt;&gt;'Tabelas auxiliares'!$B$236,"FOLHA DE PESSOAL",IF(Q332='Tabelas auxiliares'!$A$237,"CUSTEIO",IF(Q332='Tabelas auxiliares'!$A$236,"INVESTIMENTO","ERRO - VERIFICAR"))))</f>
        <v/>
      </c>
      <c r="S332" s="64" t="str">
        <f t="shared" si="11"/>
        <v/>
      </c>
    </row>
    <row r="333" spans="17:19" x14ac:dyDescent="0.25">
      <c r="Q333" s="51" t="str">
        <f t="shared" si="10"/>
        <v/>
      </c>
      <c r="R333" s="51" t="str">
        <f>IF(M333="","",IF(M333&lt;&gt;'Tabelas auxiliares'!$B$236,"FOLHA DE PESSOAL",IF(Q333='Tabelas auxiliares'!$A$237,"CUSTEIO",IF(Q333='Tabelas auxiliares'!$A$236,"INVESTIMENTO","ERRO - VERIFICAR"))))</f>
        <v/>
      </c>
      <c r="S333" s="64" t="str">
        <f t="shared" si="11"/>
        <v/>
      </c>
    </row>
    <row r="334" spans="17:19" x14ac:dyDescent="0.25">
      <c r="Q334" s="51" t="str">
        <f t="shared" si="10"/>
        <v/>
      </c>
      <c r="R334" s="51" t="str">
        <f>IF(M334="","",IF(M334&lt;&gt;'Tabelas auxiliares'!$B$236,"FOLHA DE PESSOAL",IF(Q334='Tabelas auxiliares'!$A$237,"CUSTEIO",IF(Q334='Tabelas auxiliares'!$A$236,"INVESTIMENTO","ERRO - VERIFICAR"))))</f>
        <v/>
      </c>
      <c r="S334" s="64" t="str">
        <f t="shared" si="11"/>
        <v/>
      </c>
    </row>
    <row r="335" spans="17:19" x14ac:dyDescent="0.25">
      <c r="Q335" s="51" t="str">
        <f t="shared" si="10"/>
        <v/>
      </c>
      <c r="R335" s="51" t="str">
        <f>IF(M335="","",IF(M335&lt;&gt;'Tabelas auxiliares'!$B$236,"FOLHA DE PESSOAL",IF(Q335='Tabelas auxiliares'!$A$237,"CUSTEIO",IF(Q335='Tabelas auxiliares'!$A$236,"INVESTIMENTO","ERRO - VERIFICAR"))))</f>
        <v/>
      </c>
      <c r="S335" s="64" t="str">
        <f t="shared" si="11"/>
        <v/>
      </c>
    </row>
    <row r="336" spans="17:19" x14ac:dyDescent="0.25">
      <c r="Q336" s="51" t="str">
        <f t="shared" si="10"/>
        <v/>
      </c>
      <c r="R336" s="51" t="str">
        <f>IF(M336="","",IF(M336&lt;&gt;'Tabelas auxiliares'!$B$236,"FOLHA DE PESSOAL",IF(Q336='Tabelas auxiliares'!$A$237,"CUSTEIO",IF(Q336='Tabelas auxiliares'!$A$236,"INVESTIMENTO","ERRO - VERIFICAR"))))</f>
        <v/>
      </c>
      <c r="S336" s="64" t="str">
        <f t="shared" si="11"/>
        <v/>
      </c>
    </row>
    <row r="337" spans="17:19" x14ac:dyDescent="0.25">
      <c r="Q337" s="51" t="str">
        <f t="shared" si="10"/>
        <v/>
      </c>
      <c r="R337" s="51" t="str">
        <f>IF(M337="","",IF(M337&lt;&gt;'Tabelas auxiliares'!$B$236,"FOLHA DE PESSOAL",IF(Q337='Tabelas auxiliares'!$A$237,"CUSTEIO",IF(Q337='Tabelas auxiliares'!$A$236,"INVESTIMENTO","ERRO - VERIFICAR"))))</f>
        <v/>
      </c>
      <c r="S337" s="64" t="str">
        <f t="shared" si="11"/>
        <v/>
      </c>
    </row>
    <row r="338" spans="17:19" x14ac:dyDescent="0.25">
      <c r="Q338" s="51" t="str">
        <f t="shared" si="10"/>
        <v/>
      </c>
      <c r="R338" s="51" t="str">
        <f>IF(M338="","",IF(M338&lt;&gt;'Tabelas auxiliares'!$B$236,"FOLHA DE PESSOAL",IF(Q338='Tabelas auxiliares'!$A$237,"CUSTEIO",IF(Q338='Tabelas auxiliares'!$A$236,"INVESTIMENTO","ERRO - VERIFICAR"))))</f>
        <v/>
      </c>
      <c r="S338" s="64" t="str">
        <f t="shared" si="11"/>
        <v/>
      </c>
    </row>
    <row r="339" spans="17:19" x14ac:dyDescent="0.25">
      <c r="Q339" s="51" t="str">
        <f t="shared" si="10"/>
        <v/>
      </c>
      <c r="R339" s="51" t="str">
        <f>IF(M339="","",IF(M339&lt;&gt;'Tabelas auxiliares'!$B$236,"FOLHA DE PESSOAL",IF(Q339='Tabelas auxiliares'!$A$237,"CUSTEIO",IF(Q339='Tabelas auxiliares'!$A$236,"INVESTIMENTO","ERRO - VERIFICAR"))))</f>
        <v/>
      </c>
      <c r="S339" s="64" t="str">
        <f t="shared" si="11"/>
        <v/>
      </c>
    </row>
    <row r="340" spans="17:19" x14ac:dyDescent="0.25">
      <c r="Q340" s="51" t="str">
        <f t="shared" si="10"/>
        <v/>
      </c>
      <c r="R340" s="51" t="str">
        <f>IF(M340="","",IF(M340&lt;&gt;'Tabelas auxiliares'!$B$236,"FOLHA DE PESSOAL",IF(Q340='Tabelas auxiliares'!$A$237,"CUSTEIO",IF(Q340='Tabelas auxiliares'!$A$236,"INVESTIMENTO","ERRO - VERIFICAR"))))</f>
        <v/>
      </c>
      <c r="S340" s="64" t="str">
        <f t="shared" si="11"/>
        <v/>
      </c>
    </row>
    <row r="341" spans="17:19" x14ac:dyDescent="0.25">
      <c r="Q341" s="51" t="str">
        <f t="shared" si="10"/>
        <v/>
      </c>
      <c r="R341" s="51" t="str">
        <f>IF(M341="","",IF(M341&lt;&gt;'Tabelas auxiliares'!$B$236,"FOLHA DE PESSOAL",IF(Q341='Tabelas auxiliares'!$A$237,"CUSTEIO",IF(Q341='Tabelas auxiliares'!$A$236,"INVESTIMENTO","ERRO - VERIFICAR"))))</f>
        <v/>
      </c>
      <c r="S341" s="64" t="str">
        <f t="shared" si="11"/>
        <v/>
      </c>
    </row>
    <row r="342" spans="17:19" x14ac:dyDescent="0.25">
      <c r="Q342" s="51" t="str">
        <f t="shared" si="10"/>
        <v/>
      </c>
      <c r="R342" s="51" t="str">
        <f>IF(M342="","",IF(M342&lt;&gt;'Tabelas auxiliares'!$B$236,"FOLHA DE PESSOAL",IF(Q342='Tabelas auxiliares'!$A$237,"CUSTEIO",IF(Q342='Tabelas auxiliares'!$A$236,"INVESTIMENTO","ERRO - VERIFICAR"))))</f>
        <v/>
      </c>
      <c r="S342" s="64" t="str">
        <f t="shared" si="11"/>
        <v/>
      </c>
    </row>
    <row r="343" spans="17:19" x14ac:dyDescent="0.25">
      <c r="Q343" s="51" t="str">
        <f t="shared" si="10"/>
        <v/>
      </c>
      <c r="R343" s="51" t="str">
        <f>IF(M343="","",IF(M343&lt;&gt;'Tabelas auxiliares'!$B$236,"FOLHA DE PESSOAL",IF(Q343='Tabelas auxiliares'!$A$237,"CUSTEIO",IF(Q343='Tabelas auxiliares'!$A$236,"INVESTIMENTO","ERRO - VERIFICAR"))))</f>
        <v/>
      </c>
      <c r="S343" s="64" t="str">
        <f t="shared" si="11"/>
        <v/>
      </c>
    </row>
    <row r="344" spans="17:19" x14ac:dyDescent="0.25">
      <c r="Q344" s="51" t="str">
        <f t="shared" si="10"/>
        <v/>
      </c>
      <c r="R344" s="51" t="str">
        <f>IF(M344="","",IF(M344&lt;&gt;'Tabelas auxiliares'!$B$236,"FOLHA DE PESSOAL",IF(Q344='Tabelas auxiliares'!$A$237,"CUSTEIO",IF(Q344='Tabelas auxiliares'!$A$236,"INVESTIMENTO","ERRO - VERIFICAR"))))</f>
        <v/>
      </c>
      <c r="S344" s="64" t="str">
        <f t="shared" si="11"/>
        <v/>
      </c>
    </row>
    <row r="345" spans="17:19" x14ac:dyDescent="0.25">
      <c r="Q345" s="51" t="str">
        <f t="shared" si="10"/>
        <v/>
      </c>
      <c r="R345" s="51" t="str">
        <f>IF(M345="","",IF(M345&lt;&gt;'Tabelas auxiliares'!$B$236,"FOLHA DE PESSOAL",IF(Q345='Tabelas auxiliares'!$A$237,"CUSTEIO",IF(Q345='Tabelas auxiliares'!$A$236,"INVESTIMENTO","ERRO - VERIFICAR"))))</f>
        <v/>
      </c>
      <c r="S345" s="64" t="str">
        <f t="shared" si="11"/>
        <v/>
      </c>
    </row>
    <row r="346" spans="17:19" x14ac:dyDescent="0.25">
      <c r="Q346" s="51" t="str">
        <f t="shared" si="10"/>
        <v/>
      </c>
      <c r="R346" s="51" t="str">
        <f>IF(M346="","",IF(M346&lt;&gt;'Tabelas auxiliares'!$B$236,"FOLHA DE PESSOAL",IF(Q346='Tabelas auxiliares'!$A$237,"CUSTEIO",IF(Q346='Tabelas auxiliares'!$A$236,"INVESTIMENTO","ERRO - VERIFICAR"))))</f>
        <v/>
      </c>
      <c r="S346" s="64" t="str">
        <f t="shared" si="11"/>
        <v/>
      </c>
    </row>
    <row r="347" spans="17:19" x14ac:dyDescent="0.25">
      <c r="Q347" s="51" t="str">
        <f t="shared" si="10"/>
        <v/>
      </c>
      <c r="R347" s="51" t="str">
        <f>IF(M347="","",IF(M347&lt;&gt;'Tabelas auxiliares'!$B$236,"FOLHA DE PESSOAL",IF(Q347='Tabelas auxiliares'!$A$237,"CUSTEIO",IF(Q347='Tabelas auxiliares'!$A$236,"INVESTIMENTO","ERRO - VERIFICAR"))))</f>
        <v/>
      </c>
      <c r="S347" s="64" t="str">
        <f t="shared" si="11"/>
        <v/>
      </c>
    </row>
    <row r="348" spans="17:19" x14ac:dyDescent="0.25">
      <c r="Q348" s="51" t="str">
        <f t="shared" si="10"/>
        <v/>
      </c>
      <c r="R348" s="51" t="str">
        <f>IF(M348="","",IF(M348&lt;&gt;'Tabelas auxiliares'!$B$236,"FOLHA DE PESSOAL",IF(Q348='Tabelas auxiliares'!$A$237,"CUSTEIO",IF(Q348='Tabelas auxiliares'!$A$236,"INVESTIMENTO","ERRO - VERIFICAR"))))</f>
        <v/>
      </c>
      <c r="S348" s="64" t="str">
        <f t="shared" si="11"/>
        <v/>
      </c>
    </row>
    <row r="349" spans="17:19" x14ac:dyDescent="0.25">
      <c r="Q349" s="51" t="str">
        <f t="shared" si="10"/>
        <v/>
      </c>
      <c r="R349" s="51" t="str">
        <f>IF(M349="","",IF(M349&lt;&gt;'Tabelas auxiliares'!$B$236,"FOLHA DE PESSOAL",IF(Q349='Tabelas auxiliares'!$A$237,"CUSTEIO",IF(Q349='Tabelas auxiliares'!$A$236,"INVESTIMENTO","ERRO - VERIFICAR"))))</f>
        <v/>
      </c>
      <c r="S349" s="64" t="str">
        <f t="shared" si="11"/>
        <v/>
      </c>
    </row>
    <row r="350" spans="17:19" x14ac:dyDescent="0.25">
      <c r="Q350" s="51" t="str">
        <f t="shared" si="10"/>
        <v/>
      </c>
      <c r="R350" s="51" t="str">
        <f>IF(M350="","",IF(M350&lt;&gt;'Tabelas auxiliares'!$B$236,"FOLHA DE PESSOAL",IF(Q350='Tabelas auxiliares'!$A$237,"CUSTEIO",IF(Q350='Tabelas auxiliares'!$A$236,"INVESTIMENTO","ERRO - VERIFICAR"))))</f>
        <v/>
      </c>
      <c r="S350" s="64" t="str">
        <f t="shared" si="11"/>
        <v/>
      </c>
    </row>
    <row r="351" spans="17:19" x14ac:dyDescent="0.25">
      <c r="Q351" s="51" t="str">
        <f t="shared" si="10"/>
        <v/>
      </c>
      <c r="R351" s="51" t="str">
        <f>IF(M351="","",IF(M351&lt;&gt;'Tabelas auxiliares'!$B$236,"FOLHA DE PESSOAL",IF(Q351='Tabelas auxiliares'!$A$237,"CUSTEIO",IF(Q351='Tabelas auxiliares'!$A$236,"INVESTIMENTO","ERRO - VERIFICAR"))))</f>
        <v/>
      </c>
      <c r="S351" s="64" t="str">
        <f t="shared" si="11"/>
        <v/>
      </c>
    </row>
    <row r="352" spans="17:19" x14ac:dyDescent="0.25">
      <c r="Q352" s="51" t="str">
        <f t="shared" si="10"/>
        <v/>
      </c>
      <c r="R352" s="51" t="str">
        <f>IF(M352="","",IF(M352&lt;&gt;'Tabelas auxiliares'!$B$236,"FOLHA DE PESSOAL",IF(Q352='Tabelas auxiliares'!$A$237,"CUSTEIO",IF(Q352='Tabelas auxiliares'!$A$236,"INVESTIMENTO","ERRO - VERIFICAR"))))</f>
        <v/>
      </c>
      <c r="S352" s="64" t="str">
        <f t="shared" si="11"/>
        <v/>
      </c>
    </row>
    <row r="353" spans="17:19" x14ac:dyDescent="0.25">
      <c r="Q353" s="51" t="str">
        <f t="shared" si="10"/>
        <v/>
      </c>
      <c r="R353" s="51" t="str">
        <f>IF(M353="","",IF(M353&lt;&gt;'Tabelas auxiliares'!$B$236,"FOLHA DE PESSOAL",IF(Q353='Tabelas auxiliares'!$A$237,"CUSTEIO",IF(Q353='Tabelas auxiliares'!$A$236,"INVESTIMENTO","ERRO - VERIFICAR"))))</f>
        <v/>
      </c>
      <c r="S353" s="64" t="str">
        <f t="shared" si="11"/>
        <v/>
      </c>
    </row>
    <row r="354" spans="17:19" x14ac:dyDescent="0.25">
      <c r="Q354" s="51" t="str">
        <f t="shared" si="10"/>
        <v/>
      </c>
      <c r="R354" s="51" t="str">
        <f>IF(M354="","",IF(M354&lt;&gt;'Tabelas auxiliares'!$B$236,"FOLHA DE PESSOAL",IF(Q354='Tabelas auxiliares'!$A$237,"CUSTEIO",IF(Q354='Tabelas auxiliares'!$A$236,"INVESTIMENTO","ERRO - VERIFICAR"))))</f>
        <v/>
      </c>
      <c r="S354" s="64" t="str">
        <f t="shared" si="11"/>
        <v/>
      </c>
    </row>
    <row r="355" spans="17:19" x14ac:dyDescent="0.25">
      <c r="Q355" s="51" t="str">
        <f t="shared" si="10"/>
        <v/>
      </c>
      <c r="R355" s="51" t="str">
        <f>IF(M355="","",IF(M355&lt;&gt;'Tabelas auxiliares'!$B$236,"FOLHA DE PESSOAL",IF(Q355='Tabelas auxiliares'!$A$237,"CUSTEIO",IF(Q355='Tabelas auxiliares'!$A$236,"INVESTIMENTO","ERRO - VERIFICAR"))))</f>
        <v/>
      </c>
      <c r="S355" s="64" t="str">
        <f t="shared" si="11"/>
        <v/>
      </c>
    </row>
    <row r="356" spans="17:19" x14ac:dyDescent="0.25">
      <c r="Q356" s="51" t="str">
        <f t="shared" si="10"/>
        <v/>
      </c>
      <c r="R356" s="51" t="str">
        <f>IF(M356="","",IF(M356&lt;&gt;'Tabelas auxiliares'!$B$236,"FOLHA DE PESSOAL",IF(Q356='Tabelas auxiliares'!$A$237,"CUSTEIO",IF(Q356='Tabelas auxiliares'!$A$236,"INVESTIMENTO","ERRO - VERIFICAR"))))</f>
        <v/>
      </c>
      <c r="S356" s="64" t="str">
        <f t="shared" si="11"/>
        <v/>
      </c>
    </row>
    <row r="357" spans="17:19" x14ac:dyDescent="0.25">
      <c r="Q357" s="51" t="str">
        <f t="shared" si="10"/>
        <v/>
      </c>
      <c r="R357" s="51" t="str">
        <f>IF(M357="","",IF(M357&lt;&gt;'Tabelas auxiliares'!$B$236,"FOLHA DE PESSOAL",IF(Q357='Tabelas auxiliares'!$A$237,"CUSTEIO",IF(Q357='Tabelas auxiliares'!$A$236,"INVESTIMENTO","ERRO - VERIFICAR"))))</f>
        <v/>
      </c>
      <c r="S357" s="64" t="str">
        <f t="shared" si="11"/>
        <v/>
      </c>
    </row>
    <row r="358" spans="17:19" x14ac:dyDescent="0.25">
      <c r="Q358" s="51" t="str">
        <f t="shared" si="10"/>
        <v/>
      </c>
      <c r="R358" s="51" t="str">
        <f>IF(M358="","",IF(M358&lt;&gt;'Tabelas auxiliares'!$B$236,"FOLHA DE PESSOAL",IF(Q358='Tabelas auxiliares'!$A$237,"CUSTEIO",IF(Q358='Tabelas auxiliares'!$A$236,"INVESTIMENTO","ERRO - VERIFICAR"))))</f>
        <v/>
      </c>
      <c r="S358" s="64" t="str">
        <f t="shared" si="11"/>
        <v/>
      </c>
    </row>
    <row r="359" spans="17:19" x14ac:dyDescent="0.25">
      <c r="Q359" s="51" t="str">
        <f t="shared" si="10"/>
        <v/>
      </c>
      <c r="R359" s="51" t="str">
        <f>IF(M359="","",IF(M359&lt;&gt;'Tabelas auxiliares'!$B$236,"FOLHA DE PESSOAL",IF(Q359='Tabelas auxiliares'!$A$237,"CUSTEIO",IF(Q359='Tabelas auxiliares'!$A$236,"INVESTIMENTO","ERRO - VERIFICAR"))))</f>
        <v/>
      </c>
      <c r="S359" s="64" t="str">
        <f t="shared" si="11"/>
        <v/>
      </c>
    </row>
    <row r="360" spans="17:19" x14ac:dyDescent="0.25">
      <c r="Q360" s="51" t="str">
        <f t="shared" si="10"/>
        <v/>
      </c>
      <c r="R360" s="51" t="str">
        <f>IF(M360="","",IF(M360&lt;&gt;'Tabelas auxiliares'!$B$236,"FOLHA DE PESSOAL",IF(Q360='Tabelas auxiliares'!$A$237,"CUSTEIO",IF(Q360='Tabelas auxiliares'!$A$236,"INVESTIMENTO","ERRO - VERIFICAR"))))</f>
        <v/>
      </c>
      <c r="S360" s="64" t="str">
        <f t="shared" si="11"/>
        <v/>
      </c>
    </row>
    <row r="361" spans="17:19" x14ac:dyDescent="0.25">
      <c r="Q361" s="51" t="str">
        <f t="shared" si="10"/>
        <v/>
      </c>
      <c r="R361" s="51" t="str">
        <f>IF(M361="","",IF(M361&lt;&gt;'Tabelas auxiliares'!$B$236,"FOLHA DE PESSOAL",IF(Q361='Tabelas auxiliares'!$A$237,"CUSTEIO",IF(Q361='Tabelas auxiliares'!$A$236,"INVESTIMENTO","ERRO - VERIFICAR"))))</f>
        <v/>
      </c>
      <c r="S361" s="64" t="str">
        <f t="shared" si="11"/>
        <v/>
      </c>
    </row>
    <row r="362" spans="17:19" x14ac:dyDescent="0.25">
      <c r="Q362" s="51" t="str">
        <f t="shared" si="10"/>
        <v/>
      </c>
      <c r="R362" s="51" t="str">
        <f>IF(M362="","",IF(M362&lt;&gt;'Tabelas auxiliares'!$B$236,"FOLHA DE PESSOAL",IF(Q362='Tabelas auxiliares'!$A$237,"CUSTEIO",IF(Q362='Tabelas auxiliares'!$A$236,"INVESTIMENTO","ERRO - VERIFICAR"))))</f>
        <v/>
      </c>
      <c r="S362" s="64" t="str">
        <f t="shared" si="11"/>
        <v/>
      </c>
    </row>
    <row r="363" spans="17:19" x14ac:dyDescent="0.25">
      <c r="Q363" s="51" t="str">
        <f t="shared" si="10"/>
        <v/>
      </c>
      <c r="R363" s="51" t="str">
        <f>IF(M363="","",IF(M363&lt;&gt;'Tabelas auxiliares'!$B$236,"FOLHA DE PESSOAL",IF(Q363='Tabelas auxiliares'!$A$237,"CUSTEIO",IF(Q363='Tabelas auxiliares'!$A$236,"INVESTIMENTO","ERRO - VERIFICAR"))))</f>
        <v/>
      </c>
      <c r="S363" s="64" t="str">
        <f t="shared" si="11"/>
        <v/>
      </c>
    </row>
    <row r="364" spans="17:19" x14ac:dyDescent="0.25">
      <c r="Q364" s="51" t="str">
        <f t="shared" si="10"/>
        <v/>
      </c>
      <c r="R364" s="51" t="str">
        <f>IF(M364="","",IF(M364&lt;&gt;'Tabelas auxiliares'!$B$236,"FOLHA DE PESSOAL",IF(Q364='Tabelas auxiliares'!$A$237,"CUSTEIO",IF(Q364='Tabelas auxiliares'!$A$236,"INVESTIMENTO","ERRO - VERIFICAR"))))</f>
        <v/>
      </c>
      <c r="S364" s="64" t="str">
        <f t="shared" si="11"/>
        <v/>
      </c>
    </row>
    <row r="365" spans="17:19" x14ac:dyDescent="0.25">
      <c r="Q365" s="51" t="str">
        <f t="shared" si="10"/>
        <v/>
      </c>
      <c r="R365" s="51" t="str">
        <f>IF(M365="","",IF(M365&lt;&gt;'Tabelas auxiliares'!$B$236,"FOLHA DE PESSOAL",IF(Q365='Tabelas auxiliares'!$A$237,"CUSTEIO",IF(Q365='Tabelas auxiliares'!$A$236,"INVESTIMENTO","ERRO - VERIFICAR"))))</f>
        <v/>
      </c>
      <c r="S365" s="64" t="str">
        <f t="shared" si="11"/>
        <v/>
      </c>
    </row>
    <row r="366" spans="17:19" x14ac:dyDescent="0.25">
      <c r="Q366" s="51" t="str">
        <f t="shared" si="10"/>
        <v/>
      </c>
      <c r="R366" s="51" t="str">
        <f>IF(M366="","",IF(M366&lt;&gt;'Tabelas auxiliares'!$B$236,"FOLHA DE PESSOAL",IF(Q366='Tabelas auxiliares'!$A$237,"CUSTEIO",IF(Q366='Tabelas auxiliares'!$A$236,"INVESTIMENTO","ERRO - VERIFICAR"))))</f>
        <v/>
      </c>
      <c r="S366" s="64" t="str">
        <f t="shared" si="11"/>
        <v/>
      </c>
    </row>
    <row r="367" spans="17:19" x14ac:dyDescent="0.25">
      <c r="Q367" s="51" t="str">
        <f t="shared" si="10"/>
        <v/>
      </c>
      <c r="R367" s="51" t="str">
        <f>IF(M367="","",IF(M367&lt;&gt;'Tabelas auxiliares'!$B$236,"FOLHA DE PESSOAL",IF(Q367='Tabelas auxiliares'!$A$237,"CUSTEIO",IF(Q367='Tabelas auxiliares'!$A$236,"INVESTIMENTO","ERRO - VERIFICAR"))))</f>
        <v/>
      </c>
      <c r="S367" s="64" t="str">
        <f t="shared" si="11"/>
        <v/>
      </c>
    </row>
    <row r="368" spans="17:19" x14ac:dyDescent="0.25">
      <c r="Q368" s="51" t="str">
        <f t="shared" si="10"/>
        <v/>
      </c>
      <c r="R368" s="51" t="str">
        <f>IF(M368="","",IF(M368&lt;&gt;'Tabelas auxiliares'!$B$236,"FOLHA DE PESSOAL",IF(Q368='Tabelas auxiliares'!$A$237,"CUSTEIO",IF(Q368='Tabelas auxiliares'!$A$236,"INVESTIMENTO","ERRO - VERIFICAR"))))</f>
        <v/>
      </c>
      <c r="S368" s="64" t="str">
        <f t="shared" si="11"/>
        <v/>
      </c>
    </row>
    <row r="369" spans="17:19" x14ac:dyDescent="0.25">
      <c r="Q369" s="51" t="str">
        <f t="shared" si="10"/>
        <v/>
      </c>
      <c r="R369" s="51" t="str">
        <f>IF(M369="","",IF(M369&lt;&gt;'Tabelas auxiliares'!$B$236,"FOLHA DE PESSOAL",IF(Q369='Tabelas auxiliares'!$A$237,"CUSTEIO",IF(Q369='Tabelas auxiliares'!$A$236,"INVESTIMENTO","ERRO - VERIFICAR"))))</f>
        <v/>
      </c>
      <c r="S369" s="64" t="str">
        <f t="shared" si="11"/>
        <v/>
      </c>
    </row>
    <row r="370" spans="17:19" x14ac:dyDescent="0.25">
      <c r="Q370" s="51" t="str">
        <f t="shared" si="10"/>
        <v/>
      </c>
      <c r="R370" s="51" t="str">
        <f>IF(M370="","",IF(M370&lt;&gt;'Tabelas auxiliares'!$B$236,"FOLHA DE PESSOAL",IF(Q370='Tabelas auxiliares'!$A$237,"CUSTEIO",IF(Q370='Tabelas auxiliares'!$A$236,"INVESTIMENTO","ERRO - VERIFICAR"))))</f>
        <v/>
      </c>
      <c r="S370" s="64" t="str">
        <f t="shared" si="11"/>
        <v/>
      </c>
    </row>
    <row r="371" spans="17:19" x14ac:dyDescent="0.25">
      <c r="Q371" s="51" t="str">
        <f t="shared" si="10"/>
        <v/>
      </c>
      <c r="R371" s="51" t="str">
        <f>IF(M371="","",IF(M371&lt;&gt;'Tabelas auxiliares'!$B$236,"FOLHA DE PESSOAL",IF(Q371='Tabelas auxiliares'!$A$237,"CUSTEIO",IF(Q371='Tabelas auxiliares'!$A$236,"INVESTIMENTO","ERRO - VERIFICAR"))))</f>
        <v/>
      </c>
      <c r="S371" s="64" t="str">
        <f t="shared" si="11"/>
        <v/>
      </c>
    </row>
    <row r="372" spans="17:19" x14ac:dyDescent="0.25">
      <c r="Q372" s="51" t="str">
        <f t="shared" si="10"/>
        <v/>
      </c>
      <c r="R372" s="51" t="str">
        <f>IF(M372="","",IF(M372&lt;&gt;'Tabelas auxiliares'!$B$236,"FOLHA DE PESSOAL",IF(Q372='Tabelas auxiliares'!$A$237,"CUSTEIO",IF(Q372='Tabelas auxiliares'!$A$236,"INVESTIMENTO","ERRO - VERIFICAR"))))</f>
        <v/>
      </c>
      <c r="S372" s="64" t="str">
        <f t="shared" si="11"/>
        <v/>
      </c>
    </row>
    <row r="373" spans="17:19" x14ac:dyDescent="0.25">
      <c r="Q373" s="51" t="str">
        <f t="shared" si="10"/>
        <v/>
      </c>
      <c r="R373" s="51" t="str">
        <f>IF(M373="","",IF(M373&lt;&gt;'Tabelas auxiliares'!$B$236,"FOLHA DE PESSOAL",IF(Q373='Tabelas auxiliares'!$A$237,"CUSTEIO",IF(Q373='Tabelas auxiliares'!$A$236,"INVESTIMENTO","ERRO - VERIFICAR"))))</f>
        <v/>
      </c>
      <c r="S373" s="64" t="str">
        <f t="shared" si="11"/>
        <v/>
      </c>
    </row>
    <row r="374" spans="17:19" x14ac:dyDescent="0.25">
      <c r="Q374" s="51" t="str">
        <f t="shared" si="10"/>
        <v/>
      </c>
      <c r="R374" s="51" t="str">
        <f>IF(M374="","",IF(M374&lt;&gt;'Tabelas auxiliares'!$B$236,"FOLHA DE PESSOAL",IF(Q374='Tabelas auxiliares'!$A$237,"CUSTEIO",IF(Q374='Tabelas auxiliares'!$A$236,"INVESTIMENTO","ERRO - VERIFICAR"))))</f>
        <v/>
      </c>
      <c r="S374" s="64" t="str">
        <f t="shared" si="11"/>
        <v/>
      </c>
    </row>
    <row r="375" spans="17:19" x14ac:dyDescent="0.25">
      <c r="Q375" s="51" t="str">
        <f t="shared" si="10"/>
        <v/>
      </c>
      <c r="R375" s="51" t="str">
        <f>IF(M375="","",IF(M375&lt;&gt;'Tabelas auxiliares'!$B$236,"FOLHA DE PESSOAL",IF(Q375='Tabelas auxiliares'!$A$237,"CUSTEIO",IF(Q375='Tabelas auxiliares'!$A$236,"INVESTIMENTO","ERRO - VERIFICAR"))))</f>
        <v/>
      </c>
      <c r="S375" s="64" t="str">
        <f t="shared" si="11"/>
        <v/>
      </c>
    </row>
    <row r="376" spans="17:19" x14ac:dyDescent="0.25">
      <c r="Q376" s="51" t="str">
        <f t="shared" si="10"/>
        <v/>
      </c>
      <c r="R376" s="51" t="str">
        <f>IF(M376="","",IF(M376&lt;&gt;'Tabelas auxiliares'!$B$236,"FOLHA DE PESSOAL",IF(Q376='Tabelas auxiliares'!$A$237,"CUSTEIO",IF(Q376='Tabelas auxiliares'!$A$236,"INVESTIMENTO","ERRO - VERIFICAR"))))</f>
        <v/>
      </c>
      <c r="S376" s="64" t="str">
        <f t="shared" si="11"/>
        <v/>
      </c>
    </row>
    <row r="377" spans="17:19" x14ac:dyDescent="0.25">
      <c r="Q377" s="51" t="str">
        <f t="shared" si="10"/>
        <v/>
      </c>
      <c r="R377" s="51" t="str">
        <f>IF(M377="","",IF(M377&lt;&gt;'Tabelas auxiliares'!$B$236,"FOLHA DE PESSOAL",IF(Q377='Tabelas auxiliares'!$A$237,"CUSTEIO",IF(Q377='Tabelas auxiliares'!$A$236,"INVESTIMENTO","ERRO - VERIFICAR"))))</f>
        <v/>
      </c>
      <c r="S377" s="64" t="str">
        <f t="shared" si="11"/>
        <v/>
      </c>
    </row>
    <row r="378" spans="17:19" x14ac:dyDescent="0.25">
      <c r="Q378" s="51" t="str">
        <f t="shared" si="10"/>
        <v/>
      </c>
      <c r="R378" s="51" t="str">
        <f>IF(M378="","",IF(M378&lt;&gt;'Tabelas auxiliares'!$B$236,"FOLHA DE PESSOAL",IF(Q378='Tabelas auxiliares'!$A$237,"CUSTEIO",IF(Q378='Tabelas auxiliares'!$A$236,"INVESTIMENTO","ERRO - VERIFICAR"))))</f>
        <v/>
      </c>
      <c r="S378" s="64" t="str">
        <f t="shared" si="11"/>
        <v/>
      </c>
    </row>
    <row r="379" spans="17:19" x14ac:dyDescent="0.25">
      <c r="Q379" s="51" t="str">
        <f t="shared" si="10"/>
        <v/>
      </c>
      <c r="R379" s="51" t="str">
        <f>IF(M379="","",IF(M379&lt;&gt;'Tabelas auxiliares'!$B$236,"FOLHA DE PESSOAL",IF(Q379='Tabelas auxiliares'!$A$237,"CUSTEIO",IF(Q379='Tabelas auxiliares'!$A$236,"INVESTIMENTO","ERRO - VERIFICAR"))))</f>
        <v/>
      </c>
      <c r="S379" s="64" t="str">
        <f t="shared" si="11"/>
        <v/>
      </c>
    </row>
    <row r="380" spans="17:19" x14ac:dyDescent="0.25">
      <c r="Q380" s="51" t="str">
        <f t="shared" si="10"/>
        <v/>
      </c>
      <c r="R380" s="51" t="str">
        <f>IF(M380="","",IF(M380&lt;&gt;'Tabelas auxiliares'!$B$236,"FOLHA DE PESSOAL",IF(Q380='Tabelas auxiliares'!$A$237,"CUSTEIO",IF(Q380='Tabelas auxiliares'!$A$236,"INVESTIMENTO","ERRO - VERIFICAR"))))</f>
        <v/>
      </c>
      <c r="S380" s="64" t="str">
        <f t="shared" si="11"/>
        <v/>
      </c>
    </row>
    <row r="381" spans="17:19" x14ac:dyDescent="0.25">
      <c r="Q381" s="51" t="str">
        <f t="shared" si="10"/>
        <v/>
      </c>
      <c r="R381" s="51" t="str">
        <f>IF(M381="","",IF(M381&lt;&gt;'Tabelas auxiliares'!$B$236,"FOLHA DE PESSOAL",IF(Q381='Tabelas auxiliares'!$A$237,"CUSTEIO",IF(Q381='Tabelas auxiliares'!$A$236,"INVESTIMENTO","ERRO - VERIFICAR"))))</f>
        <v/>
      </c>
      <c r="S381" s="64" t="str">
        <f t="shared" si="11"/>
        <v/>
      </c>
    </row>
    <row r="382" spans="17:19" x14ac:dyDescent="0.25">
      <c r="Q382" s="51" t="str">
        <f t="shared" si="10"/>
        <v/>
      </c>
      <c r="R382" s="51" t="str">
        <f>IF(M382="","",IF(M382&lt;&gt;'Tabelas auxiliares'!$B$236,"FOLHA DE PESSOAL",IF(Q382='Tabelas auxiliares'!$A$237,"CUSTEIO",IF(Q382='Tabelas auxiliares'!$A$236,"INVESTIMENTO","ERRO - VERIFICAR"))))</f>
        <v/>
      </c>
      <c r="S382" s="64" t="str">
        <f t="shared" si="11"/>
        <v/>
      </c>
    </row>
    <row r="383" spans="17:19" x14ac:dyDescent="0.25">
      <c r="Q383" s="51" t="str">
        <f t="shared" si="10"/>
        <v/>
      </c>
      <c r="R383" s="51" t="str">
        <f>IF(M383="","",IF(M383&lt;&gt;'Tabelas auxiliares'!$B$236,"FOLHA DE PESSOAL",IF(Q383='Tabelas auxiliares'!$A$237,"CUSTEIO",IF(Q383='Tabelas auxiliares'!$A$236,"INVESTIMENTO","ERRO - VERIFICAR"))))</f>
        <v/>
      </c>
      <c r="S383" s="64" t="str">
        <f t="shared" si="11"/>
        <v/>
      </c>
    </row>
    <row r="384" spans="17:19" x14ac:dyDescent="0.25">
      <c r="Q384" s="51" t="str">
        <f t="shared" si="10"/>
        <v/>
      </c>
      <c r="R384" s="51" t="str">
        <f>IF(M384="","",IF(M384&lt;&gt;'Tabelas auxiliares'!$B$236,"FOLHA DE PESSOAL",IF(Q384='Tabelas auxiliares'!$A$237,"CUSTEIO",IF(Q384='Tabelas auxiliares'!$A$236,"INVESTIMENTO","ERRO - VERIFICAR"))))</f>
        <v/>
      </c>
      <c r="S384" s="64" t="str">
        <f t="shared" si="11"/>
        <v/>
      </c>
    </row>
    <row r="385" spans="17:19" x14ac:dyDescent="0.25">
      <c r="Q385" s="51" t="str">
        <f t="shared" si="10"/>
        <v/>
      </c>
      <c r="R385" s="51" t="str">
        <f>IF(M385="","",IF(M385&lt;&gt;'Tabelas auxiliares'!$B$236,"FOLHA DE PESSOAL",IF(Q385='Tabelas auxiliares'!$A$237,"CUSTEIO",IF(Q385='Tabelas auxiliares'!$A$236,"INVESTIMENTO","ERRO - VERIFICAR"))))</f>
        <v/>
      </c>
      <c r="S385" s="64" t="str">
        <f t="shared" si="11"/>
        <v/>
      </c>
    </row>
    <row r="386" spans="17:19" x14ac:dyDescent="0.25">
      <c r="Q386" s="51" t="str">
        <f t="shared" si="10"/>
        <v/>
      </c>
      <c r="R386" s="51" t="str">
        <f>IF(M386="","",IF(M386&lt;&gt;'Tabelas auxiliares'!$B$236,"FOLHA DE PESSOAL",IF(Q386='Tabelas auxiliares'!$A$237,"CUSTEIO",IF(Q386='Tabelas auxiliares'!$A$236,"INVESTIMENTO","ERRO - VERIFICAR"))))</f>
        <v/>
      </c>
      <c r="S386" s="64" t="str">
        <f t="shared" si="11"/>
        <v/>
      </c>
    </row>
    <row r="387" spans="17:19" x14ac:dyDescent="0.25">
      <c r="Q387" s="51" t="str">
        <f t="shared" si="10"/>
        <v/>
      </c>
      <c r="R387" s="51" t="str">
        <f>IF(M387="","",IF(M387&lt;&gt;'Tabelas auxiliares'!$B$236,"FOLHA DE PESSOAL",IF(Q387='Tabelas auxiliares'!$A$237,"CUSTEIO",IF(Q387='Tabelas auxiliares'!$A$236,"INVESTIMENTO","ERRO - VERIFICAR"))))</f>
        <v/>
      </c>
      <c r="S387" s="64" t="str">
        <f t="shared" si="11"/>
        <v/>
      </c>
    </row>
    <row r="388" spans="17:19" x14ac:dyDescent="0.25">
      <c r="Q388" s="51" t="str">
        <f t="shared" ref="Q388:Q451" si="12">LEFT(O388,1)</f>
        <v/>
      </c>
      <c r="R388" s="51" t="str">
        <f>IF(M388="","",IF(M388&lt;&gt;'Tabelas auxiliares'!$B$236,"FOLHA DE PESSOAL",IF(Q388='Tabelas auxiliares'!$A$237,"CUSTEIO",IF(Q388='Tabelas auxiliares'!$A$236,"INVESTIMENTO","ERRO - VERIFICAR"))))</f>
        <v/>
      </c>
      <c r="S388" s="64" t="str">
        <f t="shared" si="11"/>
        <v/>
      </c>
    </row>
    <row r="389" spans="17:19" x14ac:dyDescent="0.25">
      <c r="Q389" s="51" t="str">
        <f t="shared" si="12"/>
        <v/>
      </c>
      <c r="R389" s="51" t="str">
        <f>IF(M389="","",IF(M389&lt;&gt;'Tabelas auxiliares'!$B$236,"FOLHA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IF(M390="","",IF(M390&lt;&gt;'Tabelas auxiliares'!$B$236,"FOLHA DE PESSOAL",IF(Q390='Tabelas auxiliares'!$A$237,"CUSTEIO",IF(Q390='Tabelas auxiliares'!$A$236,"INVESTIMENTO","ERRO - VERIFICAR"))))</f>
        <v/>
      </c>
      <c r="S390" s="64" t="str">
        <f t="shared" si="13"/>
        <v/>
      </c>
    </row>
    <row r="391" spans="17:19" x14ac:dyDescent="0.25">
      <c r="Q391" s="51" t="str">
        <f t="shared" si="12"/>
        <v/>
      </c>
      <c r="R391" s="51" t="str">
        <f>IF(M391="","",IF(M391&lt;&gt;'Tabelas auxiliares'!$B$236,"FOLHA DE PESSOAL",IF(Q391='Tabelas auxiliares'!$A$237,"CUSTEIO",IF(Q391='Tabelas auxiliares'!$A$236,"INVESTIMENTO","ERRO - VERIFICAR"))))</f>
        <v/>
      </c>
      <c r="S391" s="64" t="str">
        <f t="shared" si="13"/>
        <v/>
      </c>
    </row>
    <row r="392" spans="17:19" x14ac:dyDescent="0.25">
      <c r="Q392" s="51" t="str">
        <f t="shared" si="12"/>
        <v/>
      </c>
      <c r="R392" s="51" t="str">
        <f>IF(M392="","",IF(M392&lt;&gt;'Tabelas auxiliares'!$B$236,"FOLHA DE PESSOAL",IF(Q392='Tabelas auxiliares'!$A$237,"CUSTEIO",IF(Q392='Tabelas auxiliares'!$A$236,"INVESTIMENTO","ERRO - VERIFICAR"))))</f>
        <v/>
      </c>
      <c r="S392" s="64" t="str">
        <f t="shared" si="13"/>
        <v/>
      </c>
    </row>
    <row r="393" spans="17:19" x14ac:dyDescent="0.25">
      <c r="Q393" s="51" t="str">
        <f t="shared" si="12"/>
        <v/>
      </c>
      <c r="R393" s="51" t="str">
        <f>IF(M393="","",IF(M393&lt;&gt;'Tabelas auxiliares'!$B$236,"FOLHA DE PESSOAL",IF(Q393='Tabelas auxiliares'!$A$237,"CUSTEIO",IF(Q393='Tabelas auxiliares'!$A$236,"INVESTIMENTO","ERRO - VERIFICAR"))))</f>
        <v/>
      </c>
      <c r="S393" s="64" t="str">
        <f t="shared" si="13"/>
        <v/>
      </c>
    </row>
    <row r="394" spans="17:19" x14ac:dyDescent="0.25">
      <c r="Q394" s="51" t="str">
        <f t="shared" si="12"/>
        <v/>
      </c>
      <c r="R394" s="51" t="str">
        <f>IF(M394="","",IF(M394&lt;&gt;'Tabelas auxiliares'!$B$236,"FOLHA DE PESSOAL",IF(Q394='Tabelas auxiliares'!$A$237,"CUSTEIO",IF(Q394='Tabelas auxiliares'!$A$236,"INVESTIMENTO","ERRO - VERIFICAR"))))</f>
        <v/>
      </c>
      <c r="S394" s="64" t="str">
        <f t="shared" si="13"/>
        <v/>
      </c>
    </row>
    <row r="395" spans="17:19" x14ac:dyDescent="0.25">
      <c r="Q395" s="51" t="str">
        <f t="shared" si="12"/>
        <v/>
      </c>
      <c r="R395" s="51" t="str">
        <f>IF(M395="","",IF(M395&lt;&gt;'Tabelas auxiliares'!$B$236,"FOLHA DE PESSOAL",IF(Q395='Tabelas auxiliares'!$A$237,"CUSTEIO",IF(Q395='Tabelas auxiliares'!$A$236,"INVESTIMENTO","ERRO - VERIFICAR"))))</f>
        <v/>
      </c>
      <c r="S395" s="64" t="str">
        <f t="shared" si="13"/>
        <v/>
      </c>
    </row>
    <row r="396" spans="17:19" x14ac:dyDescent="0.25">
      <c r="Q396" s="51" t="str">
        <f t="shared" si="12"/>
        <v/>
      </c>
      <c r="R396" s="51" t="str">
        <f>IF(M396="","",IF(M396&lt;&gt;'Tabelas auxiliares'!$B$236,"FOLHA DE PESSOAL",IF(Q396='Tabelas auxiliares'!$A$237,"CUSTEIO",IF(Q396='Tabelas auxiliares'!$A$236,"INVESTIMENTO","ERRO - VERIFICAR"))))</f>
        <v/>
      </c>
      <c r="S396" s="64" t="str">
        <f t="shared" si="13"/>
        <v/>
      </c>
    </row>
    <row r="397" spans="17:19" x14ac:dyDescent="0.25">
      <c r="Q397" s="51" t="str">
        <f t="shared" si="12"/>
        <v/>
      </c>
      <c r="R397" s="51" t="str">
        <f>IF(M397="","",IF(M397&lt;&gt;'Tabelas auxiliares'!$B$236,"FOLHA DE PESSOAL",IF(Q397='Tabelas auxiliares'!$A$237,"CUSTEIO",IF(Q397='Tabelas auxiliares'!$A$236,"INVESTIMENTO","ERRO - VERIFICAR"))))</f>
        <v/>
      </c>
      <c r="S397" s="64" t="str">
        <f t="shared" si="13"/>
        <v/>
      </c>
    </row>
    <row r="398" spans="17:19" x14ac:dyDescent="0.25">
      <c r="Q398" s="51" t="str">
        <f t="shared" si="12"/>
        <v/>
      </c>
      <c r="R398" s="51" t="str">
        <f>IF(M398="","",IF(M398&lt;&gt;'Tabelas auxiliares'!$B$236,"FOLHA DE PESSOAL",IF(Q398='Tabelas auxiliares'!$A$237,"CUSTEIO",IF(Q398='Tabelas auxiliares'!$A$236,"INVESTIMENTO","ERRO - VERIFICAR"))))</f>
        <v/>
      </c>
      <c r="S398" s="64" t="str">
        <f t="shared" si="13"/>
        <v/>
      </c>
    </row>
    <row r="399" spans="17:19" x14ac:dyDescent="0.25">
      <c r="Q399" s="51" t="str">
        <f t="shared" si="12"/>
        <v/>
      </c>
      <c r="R399" s="51" t="str">
        <f>IF(M399="","",IF(M399&lt;&gt;'Tabelas auxiliares'!$B$236,"FOLHA DE PESSOAL",IF(Q399='Tabelas auxiliares'!$A$237,"CUSTEIO",IF(Q399='Tabelas auxiliares'!$A$236,"INVESTIMENTO","ERRO - VERIFICAR"))))</f>
        <v/>
      </c>
      <c r="S399" s="64" t="str">
        <f t="shared" si="13"/>
        <v/>
      </c>
    </row>
    <row r="400" spans="17:19" x14ac:dyDescent="0.25">
      <c r="Q400" s="51" t="str">
        <f t="shared" si="12"/>
        <v/>
      </c>
      <c r="R400" s="51" t="str">
        <f>IF(M400="","",IF(M400&lt;&gt;'Tabelas auxiliares'!$B$236,"FOLHA DE PESSOAL",IF(Q400='Tabelas auxiliares'!$A$237,"CUSTEIO",IF(Q400='Tabelas auxiliares'!$A$236,"INVESTIMENTO","ERRO - VERIFICAR"))))</f>
        <v/>
      </c>
      <c r="S400" s="64" t="str">
        <f t="shared" si="13"/>
        <v/>
      </c>
    </row>
    <row r="401" spans="17:19" x14ac:dyDescent="0.25">
      <c r="Q401" s="51" t="str">
        <f t="shared" si="12"/>
        <v/>
      </c>
      <c r="R401" s="51" t="str">
        <f>IF(M401="","",IF(M401&lt;&gt;'Tabelas auxiliares'!$B$236,"FOLHA DE PESSOAL",IF(Q401='Tabelas auxiliares'!$A$237,"CUSTEIO",IF(Q401='Tabelas auxiliares'!$A$236,"INVESTIMENTO","ERRO - VERIFICAR"))))</f>
        <v/>
      </c>
      <c r="S401" s="64" t="str">
        <f t="shared" si="13"/>
        <v/>
      </c>
    </row>
    <row r="402" spans="17:19" x14ac:dyDescent="0.25">
      <c r="Q402" s="51" t="str">
        <f t="shared" si="12"/>
        <v/>
      </c>
      <c r="R402" s="51" t="str">
        <f>IF(M402="","",IF(M402&lt;&gt;'Tabelas auxiliares'!$B$236,"FOLHA DE PESSOAL",IF(Q402='Tabelas auxiliares'!$A$237,"CUSTEIO",IF(Q402='Tabelas auxiliares'!$A$236,"INVESTIMENTO","ERRO - VERIFICAR"))))</f>
        <v/>
      </c>
      <c r="S402" s="64" t="str">
        <f t="shared" si="13"/>
        <v/>
      </c>
    </row>
    <row r="403" spans="17:19" x14ac:dyDescent="0.25">
      <c r="Q403" s="51" t="str">
        <f t="shared" si="12"/>
        <v/>
      </c>
      <c r="R403" s="51" t="str">
        <f>IF(M403="","",IF(M403&lt;&gt;'Tabelas auxiliares'!$B$236,"FOLHA DE PESSOAL",IF(Q403='Tabelas auxiliares'!$A$237,"CUSTEIO",IF(Q403='Tabelas auxiliares'!$A$236,"INVESTIMENTO","ERRO - VERIFICAR"))))</f>
        <v/>
      </c>
      <c r="S403" s="64" t="str">
        <f t="shared" si="13"/>
        <v/>
      </c>
    </row>
    <row r="404" spans="17:19" x14ac:dyDescent="0.25">
      <c r="Q404" s="51" t="str">
        <f t="shared" si="12"/>
        <v/>
      </c>
      <c r="R404" s="51" t="str">
        <f>IF(M404="","",IF(M404&lt;&gt;'Tabelas auxiliares'!$B$236,"FOLHA DE PESSOAL",IF(Q404='Tabelas auxiliares'!$A$237,"CUSTEIO",IF(Q404='Tabelas auxiliares'!$A$236,"INVESTIMENTO","ERRO - VERIFICAR"))))</f>
        <v/>
      </c>
      <c r="S404" s="64" t="str">
        <f t="shared" si="13"/>
        <v/>
      </c>
    </row>
    <row r="405" spans="17:19" x14ac:dyDescent="0.25">
      <c r="Q405" s="51" t="str">
        <f t="shared" si="12"/>
        <v/>
      </c>
      <c r="R405" s="51" t="str">
        <f>IF(M405="","",IF(M405&lt;&gt;'Tabelas auxiliares'!$B$236,"FOLHA DE PESSOAL",IF(Q405='Tabelas auxiliares'!$A$237,"CUSTEIO",IF(Q405='Tabelas auxiliares'!$A$236,"INVESTIMENTO","ERRO - VERIFICAR"))))</f>
        <v/>
      </c>
      <c r="S405" s="64" t="str">
        <f t="shared" si="13"/>
        <v/>
      </c>
    </row>
    <row r="406" spans="17:19" x14ac:dyDescent="0.25">
      <c r="Q406" s="51" t="str">
        <f t="shared" si="12"/>
        <v/>
      </c>
      <c r="R406" s="51" t="str">
        <f>IF(M406="","",IF(M406&lt;&gt;'Tabelas auxiliares'!$B$236,"FOLHA DE PESSOAL",IF(Q406='Tabelas auxiliares'!$A$237,"CUSTEIO",IF(Q406='Tabelas auxiliares'!$A$236,"INVESTIMENTO","ERRO - VERIFICAR"))))</f>
        <v/>
      </c>
      <c r="S406" s="64" t="str">
        <f t="shared" si="13"/>
        <v/>
      </c>
    </row>
    <row r="407" spans="17:19" x14ac:dyDescent="0.25">
      <c r="Q407" s="51" t="str">
        <f t="shared" si="12"/>
        <v/>
      </c>
      <c r="R407" s="51" t="str">
        <f>IF(M407="","",IF(M407&lt;&gt;'Tabelas auxiliares'!$B$236,"FOLHA DE PESSOAL",IF(Q407='Tabelas auxiliares'!$A$237,"CUSTEIO",IF(Q407='Tabelas auxiliares'!$A$236,"INVESTIMENTO","ERRO - VERIFICAR"))))</f>
        <v/>
      </c>
      <c r="S407" s="64" t="str">
        <f t="shared" si="13"/>
        <v/>
      </c>
    </row>
    <row r="408" spans="17:19" x14ac:dyDescent="0.25">
      <c r="Q408" s="51" t="str">
        <f t="shared" si="12"/>
        <v/>
      </c>
      <c r="R408" s="51" t="str">
        <f>IF(M408="","",IF(M408&lt;&gt;'Tabelas auxiliares'!$B$236,"FOLHA DE PESSOAL",IF(Q408='Tabelas auxiliares'!$A$237,"CUSTEIO",IF(Q408='Tabelas auxiliares'!$A$236,"INVESTIMENTO","ERRO - VERIFICAR"))))</f>
        <v/>
      </c>
      <c r="S408" s="64" t="str">
        <f t="shared" si="13"/>
        <v/>
      </c>
    </row>
    <row r="409" spans="17:19" x14ac:dyDescent="0.25">
      <c r="Q409" s="51" t="str">
        <f t="shared" si="12"/>
        <v/>
      </c>
      <c r="R409" s="51" t="str">
        <f>IF(M409="","",IF(M409&lt;&gt;'Tabelas auxiliares'!$B$236,"FOLHA DE PESSOAL",IF(Q409='Tabelas auxiliares'!$A$237,"CUSTEIO",IF(Q409='Tabelas auxiliares'!$A$236,"INVESTIMENTO","ERRO - VERIFICAR"))))</f>
        <v/>
      </c>
      <c r="S409" s="64" t="str">
        <f t="shared" si="13"/>
        <v/>
      </c>
    </row>
    <row r="410" spans="17:19" x14ac:dyDescent="0.25">
      <c r="Q410" s="51" t="str">
        <f t="shared" si="12"/>
        <v/>
      </c>
      <c r="R410" s="51" t="str">
        <f>IF(M410="","",IF(M410&lt;&gt;'Tabelas auxiliares'!$B$236,"FOLHA DE PESSOAL",IF(Q410='Tabelas auxiliares'!$A$237,"CUSTEIO",IF(Q410='Tabelas auxiliares'!$A$236,"INVESTIMENTO","ERRO - VERIFICAR"))))</f>
        <v/>
      </c>
      <c r="S410" s="64" t="str">
        <f t="shared" si="13"/>
        <v/>
      </c>
    </row>
    <row r="411" spans="17:19" x14ac:dyDescent="0.25">
      <c r="Q411" s="51" t="str">
        <f t="shared" si="12"/>
        <v/>
      </c>
      <c r="R411" s="51" t="str">
        <f>IF(M411="","",IF(M411&lt;&gt;'Tabelas auxiliares'!$B$236,"FOLHA DE PESSOAL",IF(Q411='Tabelas auxiliares'!$A$237,"CUSTEIO",IF(Q411='Tabelas auxiliares'!$A$236,"INVESTIMENTO","ERRO - VERIFICAR"))))</f>
        <v/>
      </c>
      <c r="S411" s="64" t="str">
        <f t="shared" si="13"/>
        <v/>
      </c>
    </row>
    <row r="412" spans="17:19" x14ac:dyDescent="0.25">
      <c r="Q412" s="51" t="str">
        <f t="shared" si="12"/>
        <v/>
      </c>
      <c r="R412" s="51" t="str">
        <f>IF(M412="","",IF(M412&lt;&gt;'Tabelas auxiliares'!$B$236,"FOLHA DE PESSOAL",IF(Q412='Tabelas auxiliares'!$A$237,"CUSTEIO",IF(Q412='Tabelas auxiliares'!$A$236,"INVESTIMENTO","ERRO - VERIFICAR"))))</f>
        <v/>
      </c>
      <c r="S412" s="64" t="str">
        <f t="shared" si="13"/>
        <v/>
      </c>
    </row>
    <row r="413" spans="17:19" x14ac:dyDescent="0.25">
      <c r="Q413" s="51" t="str">
        <f t="shared" si="12"/>
        <v/>
      </c>
      <c r="R413" s="51" t="str">
        <f>IF(M413="","",IF(M413&lt;&gt;'Tabelas auxiliares'!$B$236,"FOLHA DE PESSOAL",IF(Q413='Tabelas auxiliares'!$A$237,"CUSTEIO",IF(Q413='Tabelas auxiliares'!$A$236,"INVESTIMENTO","ERRO - VERIFICAR"))))</f>
        <v/>
      </c>
      <c r="S413" s="64" t="str">
        <f t="shared" si="13"/>
        <v/>
      </c>
    </row>
    <row r="414" spans="17:19" x14ac:dyDescent="0.25">
      <c r="Q414" s="51" t="str">
        <f t="shared" si="12"/>
        <v/>
      </c>
      <c r="R414" s="51" t="str">
        <f>IF(M414="","",IF(M414&lt;&gt;'Tabelas auxiliares'!$B$236,"FOLHA DE PESSOAL",IF(Q414='Tabelas auxiliares'!$A$237,"CUSTEIO",IF(Q414='Tabelas auxiliares'!$A$236,"INVESTIMENTO","ERRO - VERIFICAR"))))</f>
        <v/>
      </c>
      <c r="S414" s="64" t="str">
        <f t="shared" si="13"/>
        <v/>
      </c>
    </row>
    <row r="415" spans="17:19" x14ac:dyDescent="0.25">
      <c r="Q415" s="51" t="str">
        <f t="shared" si="12"/>
        <v/>
      </c>
      <c r="R415" s="51" t="str">
        <f>IF(M415="","",IF(M415&lt;&gt;'Tabelas auxiliares'!$B$236,"FOLHA DE PESSOAL",IF(Q415='Tabelas auxiliares'!$A$237,"CUSTEIO",IF(Q415='Tabelas auxiliares'!$A$236,"INVESTIMENTO","ERRO - VERIFICAR"))))</f>
        <v/>
      </c>
      <c r="S415" s="64" t="str">
        <f t="shared" si="13"/>
        <v/>
      </c>
    </row>
    <row r="416" spans="17:19" x14ac:dyDescent="0.25">
      <c r="Q416" s="51" t="str">
        <f t="shared" si="12"/>
        <v/>
      </c>
      <c r="R416" s="51" t="str">
        <f>IF(M416="","",IF(M416&lt;&gt;'Tabelas auxiliares'!$B$236,"FOLHA DE PESSOAL",IF(Q416='Tabelas auxiliares'!$A$237,"CUSTEIO",IF(Q416='Tabelas auxiliares'!$A$236,"INVESTIMENTO","ERRO - VERIFICAR"))))</f>
        <v/>
      </c>
      <c r="S416" s="64" t="str">
        <f t="shared" si="13"/>
        <v/>
      </c>
    </row>
    <row r="417" spans="17:19" x14ac:dyDescent="0.25">
      <c r="Q417" s="51" t="str">
        <f t="shared" si="12"/>
        <v/>
      </c>
      <c r="R417" s="51" t="str">
        <f>IF(M417="","",IF(M417&lt;&gt;'Tabelas auxiliares'!$B$236,"FOLHA DE PESSOAL",IF(Q417='Tabelas auxiliares'!$A$237,"CUSTEIO",IF(Q417='Tabelas auxiliares'!$A$236,"INVESTIMENTO","ERRO - VERIFICAR"))))</f>
        <v/>
      </c>
      <c r="S417" s="64" t="str">
        <f t="shared" si="13"/>
        <v/>
      </c>
    </row>
    <row r="418" spans="17:19" x14ac:dyDescent="0.25">
      <c r="Q418" s="51" t="str">
        <f t="shared" si="12"/>
        <v/>
      </c>
      <c r="R418" s="51" t="str">
        <f>IF(M418="","",IF(M418&lt;&gt;'Tabelas auxiliares'!$B$236,"FOLHA DE PESSOAL",IF(Q418='Tabelas auxiliares'!$A$237,"CUSTEIO",IF(Q418='Tabelas auxiliares'!$A$236,"INVESTIMENTO","ERRO - VERIFICAR"))))</f>
        <v/>
      </c>
      <c r="S418" s="64" t="str">
        <f t="shared" si="13"/>
        <v/>
      </c>
    </row>
    <row r="419" spans="17:19" x14ac:dyDescent="0.25">
      <c r="Q419" s="51" t="str">
        <f t="shared" si="12"/>
        <v/>
      </c>
      <c r="R419" s="51" t="str">
        <f>IF(M419="","",IF(M419&lt;&gt;'Tabelas auxiliares'!$B$236,"FOLHA DE PESSOAL",IF(Q419='Tabelas auxiliares'!$A$237,"CUSTEIO",IF(Q419='Tabelas auxiliares'!$A$236,"INVESTIMENTO","ERRO - VERIFICAR"))))</f>
        <v/>
      </c>
      <c r="S419" s="64" t="str">
        <f t="shared" si="13"/>
        <v/>
      </c>
    </row>
    <row r="420" spans="17:19" x14ac:dyDescent="0.25">
      <c r="Q420" s="51" t="str">
        <f t="shared" si="12"/>
        <v/>
      </c>
      <c r="R420" s="51" t="str">
        <f>IF(M420="","",IF(M420&lt;&gt;'Tabelas auxiliares'!$B$236,"FOLHA DE PESSOAL",IF(Q420='Tabelas auxiliares'!$A$237,"CUSTEIO",IF(Q420='Tabelas auxiliares'!$A$236,"INVESTIMENTO","ERRO - VERIFICAR"))))</f>
        <v/>
      </c>
      <c r="S420" s="64" t="str">
        <f t="shared" si="13"/>
        <v/>
      </c>
    </row>
    <row r="421" spans="17:19" x14ac:dyDescent="0.25">
      <c r="Q421" s="51" t="str">
        <f t="shared" si="12"/>
        <v/>
      </c>
      <c r="R421" s="51" t="str">
        <f>IF(M421="","",IF(M421&lt;&gt;'Tabelas auxiliares'!$B$236,"FOLHA DE PESSOAL",IF(Q421='Tabelas auxiliares'!$A$237,"CUSTEIO",IF(Q421='Tabelas auxiliares'!$A$236,"INVESTIMENTO","ERRO - VERIFICAR"))))</f>
        <v/>
      </c>
      <c r="S421" s="64" t="str">
        <f t="shared" si="13"/>
        <v/>
      </c>
    </row>
    <row r="422" spans="17:19" x14ac:dyDescent="0.25">
      <c r="Q422" s="51" t="str">
        <f t="shared" si="12"/>
        <v/>
      </c>
      <c r="R422" s="51" t="str">
        <f>IF(M422="","",IF(M422&lt;&gt;'Tabelas auxiliares'!$B$236,"FOLHA DE PESSOAL",IF(Q422='Tabelas auxiliares'!$A$237,"CUSTEIO",IF(Q422='Tabelas auxiliares'!$A$236,"INVESTIMENTO","ERRO - VERIFICAR"))))</f>
        <v/>
      </c>
      <c r="S422" s="64" t="str">
        <f t="shared" si="13"/>
        <v/>
      </c>
    </row>
    <row r="423" spans="17:19" x14ac:dyDescent="0.25">
      <c r="Q423" s="51" t="str">
        <f t="shared" si="12"/>
        <v/>
      </c>
      <c r="R423" s="51" t="str">
        <f>IF(M423="","",IF(M423&lt;&gt;'Tabelas auxiliares'!$B$236,"FOLHA DE PESSOAL",IF(Q423='Tabelas auxiliares'!$A$237,"CUSTEIO",IF(Q423='Tabelas auxiliares'!$A$236,"INVESTIMENTO","ERRO - VERIFICAR"))))</f>
        <v/>
      </c>
      <c r="S423" s="64" t="str">
        <f t="shared" si="13"/>
        <v/>
      </c>
    </row>
    <row r="424" spans="17:19" x14ac:dyDescent="0.25">
      <c r="Q424" s="51" t="str">
        <f t="shared" si="12"/>
        <v/>
      </c>
      <c r="R424" s="51" t="str">
        <f>IF(M424="","",IF(M424&lt;&gt;'Tabelas auxiliares'!$B$236,"FOLHA DE PESSOAL",IF(Q424='Tabelas auxiliares'!$A$237,"CUSTEIO",IF(Q424='Tabelas auxiliares'!$A$236,"INVESTIMENTO","ERRO - VERIFICAR"))))</f>
        <v/>
      </c>
      <c r="S424" s="64" t="str">
        <f t="shared" si="13"/>
        <v/>
      </c>
    </row>
    <row r="425" spans="17:19" x14ac:dyDescent="0.25">
      <c r="Q425" s="51" t="str">
        <f t="shared" si="12"/>
        <v/>
      </c>
      <c r="R425" s="51" t="str">
        <f>IF(M425="","",IF(M425&lt;&gt;'Tabelas auxiliares'!$B$236,"FOLHA DE PESSOAL",IF(Q425='Tabelas auxiliares'!$A$237,"CUSTEIO",IF(Q425='Tabelas auxiliares'!$A$236,"INVESTIMENTO","ERRO - VERIFICAR"))))</f>
        <v/>
      </c>
      <c r="S425" s="64" t="str">
        <f t="shared" si="13"/>
        <v/>
      </c>
    </row>
    <row r="426" spans="17:19" x14ac:dyDescent="0.25">
      <c r="Q426" s="51" t="str">
        <f t="shared" si="12"/>
        <v/>
      </c>
      <c r="R426" s="51" t="str">
        <f>IF(M426="","",IF(M426&lt;&gt;'Tabelas auxiliares'!$B$236,"FOLHA DE PESSOAL",IF(Q426='Tabelas auxiliares'!$A$237,"CUSTEIO",IF(Q426='Tabelas auxiliares'!$A$236,"INVESTIMENTO","ERRO - VERIFICAR"))))</f>
        <v/>
      </c>
      <c r="S426" s="64" t="str">
        <f t="shared" si="13"/>
        <v/>
      </c>
    </row>
    <row r="427" spans="17:19" x14ac:dyDescent="0.25">
      <c r="Q427" s="51" t="str">
        <f t="shared" si="12"/>
        <v/>
      </c>
      <c r="R427" s="51" t="str">
        <f>IF(M427="","",IF(M427&lt;&gt;'Tabelas auxiliares'!$B$236,"FOLHA DE PESSOAL",IF(Q427='Tabelas auxiliares'!$A$237,"CUSTEIO",IF(Q427='Tabelas auxiliares'!$A$236,"INVESTIMENTO","ERRO - VERIFICAR"))))</f>
        <v/>
      </c>
      <c r="S427" s="64" t="str">
        <f t="shared" si="13"/>
        <v/>
      </c>
    </row>
    <row r="428" spans="17:19" x14ac:dyDescent="0.25">
      <c r="Q428" s="51" t="str">
        <f t="shared" si="12"/>
        <v/>
      </c>
      <c r="R428" s="51" t="str">
        <f>IF(M428="","",IF(M428&lt;&gt;'Tabelas auxiliares'!$B$236,"FOLHA DE PESSOAL",IF(Q428='Tabelas auxiliares'!$A$237,"CUSTEIO",IF(Q428='Tabelas auxiliares'!$A$236,"INVESTIMENTO","ERRO - VERIFICAR"))))</f>
        <v/>
      </c>
      <c r="S428" s="64" t="str">
        <f t="shared" si="13"/>
        <v/>
      </c>
    </row>
    <row r="429" spans="17:19" x14ac:dyDescent="0.25">
      <c r="Q429" s="51" t="str">
        <f t="shared" si="12"/>
        <v/>
      </c>
      <c r="R429" s="51" t="str">
        <f>IF(M429="","",IF(M429&lt;&gt;'Tabelas auxiliares'!$B$236,"FOLHA DE PESSOAL",IF(Q429='Tabelas auxiliares'!$A$237,"CUSTEIO",IF(Q429='Tabelas auxiliares'!$A$236,"INVESTIMENTO","ERRO - VERIFICAR"))))</f>
        <v/>
      </c>
      <c r="S429" s="64" t="str">
        <f t="shared" si="13"/>
        <v/>
      </c>
    </row>
    <row r="430" spans="17:19" x14ac:dyDescent="0.25">
      <c r="Q430" s="51" t="str">
        <f t="shared" si="12"/>
        <v/>
      </c>
      <c r="R430" s="51" t="str">
        <f>IF(M430="","",IF(M430&lt;&gt;'Tabelas auxiliares'!$B$236,"FOLHA DE PESSOAL",IF(Q430='Tabelas auxiliares'!$A$237,"CUSTEIO",IF(Q430='Tabelas auxiliares'!$A$236,"INVESTIMENTO","ERRO - VERIFICAR"))))</f>
        <v/>
      </c>
      <c r="S430" s="64" t="str">
        <f t="shared" si="13"/>
        <v/>
      </c>
    </row>
    <row r="431" spans="17:19" x14ac:dyDescent="0.25">
      <c r="Q431" s="51" t="str">
        <f t="shared" si="12"/>
        <v/>
      </c>
      <c r="R431" s="51" t="str">
        <f>IF(M431="","",IF(M431&lt;&gt;'Tabelas auxiliares'!$B$236,"FOLHA DE PESSOAL",IF(Q431='Tabelas auxiliares'!$A$237,"CUSTEIO",IF(Q431='Tabelas auxiliares'!$A$236,"INVESTIMENTO","ERRO - VERIFICAR"))))</f>
        <v/>
      </c>
      <c r="S431" s="64" t="str">
        <f t="shared" si="13"/>
        <v/>
      </c>
    </row>
    <row r="432" spans="17:19" x14ac:dyDescent="0.25">
      <c r="Q432" s="51" t="str">
        <f t="shared" si="12"/>
        <v/>
      </c>
      <c r="R432" s="51" t="str">
        <f>IF(M432="","",IF(M432&lt;&gt;'Tabelas auxiliares'!$B$236,"FOLHA DE PESSOAL",IF(Q432='Tabelas auxiliares'!$A$237,"CUSTEIO",IF(Q432='Tabelas auxiliares'!$A$236,"INVESTIMENTO","ERRO - VERIFICAR"))))</f>
        <v/>
      </c>
      <c r="S432" s="64" t="str">
        <f t="shared" si="13"/>
        <v/>
      </c>
    </row>
    <row r="433" spans="17:19" x14ac:dyDescent="0.25">
      <c r="Q433" s="51" t="str">
        <f t="shared" si="12"/>
        <v/>
      </c>
      <c r="R433" s="51" t="str">
        <f>IF(M433="","",IF(M433&lt;&gt;'Tabelas auxiliares'!$B$236,"FOLHA DE PESSOAL",IF(Q433='Tabelas auxiliares'!$A$237,"CUSTEIO",IF(Q433='Tabelas auxiliares'!$A$236,"INVESTIMENTO","ERRO - VERIFICAR"))))</f>
        <v/>
      </c>
      <c r="S433" s="64" t="str">
        <f t="shared" si="13"/>
        <v/>
      </c>
    </row>
    <row r="434" spans="17:19" x14ac:dyDescent="0.25">
      <c r="Q434" s="51" t="str">
        <f t="shared" si="12"/>
        <v/>
      </c>
      <c r="R434" s="51" t="str">
        <f>IF(M434="","",IF(M434&lt;&gt;'Tabelas auxiliares'!$B$236,"FOLHA DE PESSOAL",IF(Q434='Tabelas auxiliares'!$A$237,"CUSTEIO",IF(Q434='Tabelas auxiliares'!$A$236,"INVESTIMENTO","ERRO - VERIFICAR"))))</f>
        <v/>
      </c>
      <c r="S434" s="64" t="str">
        <f t="shared" si="13"/>
        <v/>
      </c>
    </row>
    <row r="435" spans="17:19" x14ac:dyDescent="0.25">
      <c r="Q435" s="51" t="str">
        <f t="shared" si="12"/>
        <v/>
      </c>
      <c r="R435" s="51" t="str">
        <f>IF(M435="","",IF(M435&lt;&gt;'Tabelas auxiliares'!$B$236,"FOLHA DE PESSOAL",IF(Q435='Tabelas auxiliares'!$A$237,"CUSTEIO",IF(Q435='Tabelas auxiliares'!$A$236,"INVESTIMENTO","ERRO - VERIFICAR"))))</f>
        <v/>
      </c>
      <c r="S435" s="64" t="str">
        <f t="shared" si="13"/>
        <v/>
      </c>
    </row>
    <row r="436" spans="17:19" x14ac:dyDescent="0.25">
      <c r="Q436" s="51" t="str">
        <f t="shared" si="12"/>
        <v/>
      </c>
      <c r="R436" s="51" t="str">
        <f>IF(M436="","",IF(M436&lt;&gt;'Tabelas auxiliares'!$B$236,"FOLHA DE PESSOAL",IF(Q436='Tabelas auxiliares'!$A$237,"CUSTEIO",IF(Q436='Tabelas auxiliares'!$A$236,"INVESTIMENTO","ERRO - VERIFICAR"))))</f>
        <v/>
      </c>
      <c r="S436" s="64" t="str">
        <f t="shared" si="13"/>
        <v/>
      </c>
    </row>
    <row r="437" spans="17:19" x14ac:dyDescent="0.25">
      <c r="Q437" s="51" t="str">
        <f t="shared" si="12"/>
        <v/>
      </c>
      <c r="R437" s="51" t="str">
        <f>IF(M437="","",IF(M437&lt;&gt;'Tabelas auxiliares'!$B$236,"FOLHA DE PESSOAL",IF(Q437='Tabelas auxiliares'!$A$237,"CUSTEIO",IF(Q437='Tabelas auxiliares'!$A$236,"INVESTIMENTO","ERRO - VERIFICAR"))))</f>
        <v/>
      </c>
      <c r="S437" s="64" t="str">
        <f t="shared" si="13"/>
        <v/>
      </c>
    </row>
    <row r="438" spans="17:19" x14ac:dyDescent="0.25">
      <c r="Q438" s="51" t="str">
        <f t="shared" si="12"/>
        <v/>
      </c>
      <c r="R438" s="51" t="str">
        <f>IF(M438="","",IF(M438&lt;&gt;'Tabelas auxiliares'!$B$236,"FOLHA DE PESSOAL",IF(Q438='Tabelas auxiliares'!$A$237,"CUSTEIO",IF(Q438='Tabelas auxiliares'!$A$236,"INVESTIMENTO","ERRO - VERIFICAR"))))</f>
        <v/>
      </c>
      <c r="S438" s="64" t="str">
        <f t="shared" si="13"/>
        <v/>
      </c>
    </row>
    <row r="439" spans="17:19" x14ac:dyDescent="0.25">
      <c r="Q439" s="51" t="str">
        <f t="shared" si="12"/>
        <v/>
      </c>
      <c r="R439" s="51" t="str">
        <f>IF(M439="","",IF(M439&lt;&gt;'Tabelas auxiliares'!$B$236,"FOLHA DE PESSOAL",IF(Q439='Tabelas auxiliares'!$A$237,"CUSTEIO",IF(Q439='Tabelas auxiliares'!$A$236,"INVESTIMENTO","ERRO - VERIFICAR"))))</f>
        <v/>
      </c>
      <c r="S439" s="64" t="str">
        <f t="shared" si="13"/>
        <v/>
      </c>
    </row>
    <row r="440" spans="17:19" x14ac:dyDescent="0.25">
      <c r="Q440" s="51" t="str">
        <f t="shared" si="12"/>
        <v/>
      </c>
      <c r="R440" s="51" t="str">
        <f>IF(M440="","",IF(M440&lt;&gt;'Tabelas auxiliares'!$B$236,"FOLHA DE PESSOAL",IF(Q440='Tabelas auxiliares'!$A$237,"CUSTEIO",IF(Q440='Tabelas auxiliares'!$A$236,"INVESTIMENTO","ERRO - VERIFICAR"))))</f>
        <v/>
      </c>
      <c r="S440" s="64" t="str">
        <f t="shared" si="13"/>
        <v/>
      </c>
    </row>
    <row r="441" spans="17:19" x14ac:dyDescent="0.25">
      <c r="Q441" s="51" t="str">
        <f t="shared" si="12"/>
        <v/>
      </c>
      <c r="R441" s="51" t="str">
        <f>IF(M441="","",IF(M441&lt;&gt;'Tabelas auxiliares'!$B$236,"FOLHA DE PESSOAL",IF(Q441='Tabelas auxiliares'!$A$237,"CUSTEIO",IF(Q441='Tabelas auxiliares'!$A$236,"INVESTIMENTO","ERRO - VERIFICAR"))))</f>
        <v/>
      </c>
      <c r="S441" s="64" t="str">
        <f t="shared" si="13"/>
        <v/>
      </c>
    </row>
    <row r="442" spans="17:19" x14ac:dyDescent="0.25">
      <c r="Q442" s="51" t="str">
        <f t="shared" si="12"/>
        <v/>
      </c>
      <c r="R442" s="51" t="str">
        <f>IF(M442="","",IF(M442&lt;&gt;'Tabelas auxiliares'!$B$236,"FOLHA DE PESSOAL",IF(Q442='Tabelas auxiliares'!$A$237,"CUSTEIO",IF(Q442='Tabelas auxiliares'!$A$236,"INVESTIMENTO","ERRO - VERIFICAR"))))</f>
        <v/>
      </c>
      <c r="S442" s="64" t="str">
        <f t="shared" si="13"/>
        <v/>
      </c>
    </row>
    <row r="443" spans="17:19" x14ac:dyDescent="0.25">
      <c r="Q443" s="51" t="str">
        <f t="shared" si="12"/>
        <v/>
      </c>
      <c r="R443" s="51" t="str">
        <f>IF(M443="","",IF(M443&lt;&gt;'Tabelas auxiliares'!$B$236,"FOLHA DE PESSOAL",IF(Q443='Tabelas auxiliares'!$A$237,"CUSTEIO",IF(Q443='Tabelas auxiliares'!$A$236,"INVESTIMENTO","ERRO - VERIFICAR"))))</f>
        <v/>
      </c>
      <c r="S443" s="64" t="str">
        <f t="shared" si="13"/>
        <v/>
      </c>
    </row>
    <row r="444" spans="17:19" x14ac:dyDescent="0.25">
      <c r="Q444" s="51" t="str">
        <f t="shared" si="12"/>
        <v/>
      </c>
      <c r="R444" s="51" t="str">
        <f>IF(M444="","",IF(M444&lt;&gt;'Tabelas auxiliares'!$B$236,"FOLHA DE PESSOAL",IF(Q444='Tabelas auxiliares'!$A$237,"CUSTEIO",IF(Q444='Tabelas auxiliares'!$A$236,"INVESTIMENTO","ERRO - VERIFICAR"))))</f>
        <v/>
      </c>
      <c r="S444" s="64" t="str">
        <f t="shared" si="13"/>
        <v/>
      </c>
    </row>
    <row r="445" spans="17:19" x14ac:dyDescent="0.25">
      <c r="Q445" s="51" t="str">
        <f t="shared" si="12"/>
        <v/>
      </c>
      <c r="R445" s="51" t="str">
        <f>IF(M445="","",IF(M445&lt;&gt;'Tabelas auxiliares'!$B$236,"FOLHA DE PESSOAL",IF(Q445='Tabelas auxiliares'!$A$237,"CUSTEIO",IF(Q445='Tabelas auxiliares'!$A$236,"INVESTIMENTO","ERRO - VERIFICAR"))))</f>
        <v/>
      </c>
      <c r="S445" s="64" t="str">
        <f t="shared" si="13"/>
        <v/>
      </c>
    </row>
    <row r="446" spans="17:19" x14ac:dyDescent="0.25">
      <c r="Q446" s="51" t="str">
        <f t="shared" si="12"/>
        <v/>
      </c>
      <c r="R446" s="51" t="str">
        <f>IF(M446="","",IF(M446&lt;&gt;'Tabelas auxiliares'!$B$236,"FOLHA DE PESSOAL",IF(Q446='Tabelas auxiliares'!$A$237,"CUSTEIO",IF(Q446='Tabelas auxiliares'!$A$236,"INVESTIMENTO","ERRO - VERIFICAR"))))</f>
        <v/>
      </c>
      <c r="S446" s="64" t="str">
        <f t="shared" si="13"/>
        <v/>
      </c>
    </row>
    <row r="447" spans="17:19" x14ac:dyDescent="0.25">
      <c r="Q447" s="51" t="str">
        <f t="shared" si="12"/>
        <v/>
      </c>
      <c r="R447" s="51" t="str">
        <f>IF(M447="","",IF(M447&lt;&gt;'Tabelas auxiliares'!$B$236,"FOLHA DE PESSOAL",IF(Q447='Tabelas auxiliares'!$A$237,"CUSTEIO",IF(Q447='Tabelas auxiliares'!$A$236,"INVESTIMENTO","ERRO - VERIFICAR"))))</f>
        <v/>
      </c>
      <c r="S447" s="64" t="str">
        <f t="shared" si="13"/>
        <v/>
      </c>
    </row>
    <row r="448" spans="17:19" x14ac:dyDescent="0.25">
      <c r="Q448" s="51" t="str">
        <f t="shared" si="12"/>
        <v/>
      </c>
      <c r="R448" s="51" t="str">
        <f>IF(M448="","",IF(M448&lt;&gt;'Tabelas auxiliares'!$B$236,"FOLHA DE PESSOAL",IF(Q448='Tabelas auxiliares'!$A$237,"CUSTEIO",IF(Q448='Tabelas auxiliares'!$A$236,"INVESTIMENTO","ERRO - VERIFICAR"))))</f>
        <v/>
      </c>
      <c r="S448" s="64" t="str">
        <f t="shared" si="13"/>
        <v/>
      </c>
    </row>
    <row r="449" spans="17:19" x14ac:dyDescent="0.25">
      <c r="Q449" s="51" t="str">
        <f t="shared" si="12"/>
        <v/>
      </c>
      <c r="R449" s="51" t="str">
        <f>IF(M449="","",IF(M449&lt;&gt;'Tabelas auxiliares'!$B$236,"FOLHA DE PESSOAL",IF(Q449='Tabelas auxiliares'!$A$237,"CUSTEIO",IF(Q449='Tabelas auxiliares'!$A$236,"INVESTIMENTO","ERRO - VERIFICAR"))))</f>
        <v/>
      </c>
      <c r="S449" s="64" t="str">
        <f t="shared" si="13"/>
        <v/>
      </c>
    </row>
    <row r="450" spans="17:19" x14ac:dyDescent="0.25">
      <c r="Q450" s="51" t="str">
        <f t="shared" si="12"/>
        <v/>
      </c>
      <c r="R450" s="51" t="str">
        <f>IF(M450="","",IF(M450&lt;&gt;'Tabelas auxiliares'!$B$236,"FOLHA DE PESSOAL",IF(Q450='Tabelas auxiliares'!$A$237,"CUSTEIO",IF(Q450='Tabelas auxiliares'!$A$236,"INVESTIMENTO","ERRO - VERIFICAR"))))</f>
        <v/>
      </c>
      <c r="S450" s="64" t="str">
        <f t="shared" si="13"/>
        <v/>
      </c>
    </row>
    <row r="451" spans="17:19" x14ac:dyDescent="0.25">
      <c r="Q451" s="51" t="str">
        <f t="shared" si="12"/>
        <v/>
      </c>
      <c r="R451" s="51" t="str">
        <f>IF(M451="","",IF(M451&lt;&gt;'Tabelas auxiliares'!$B$236,"FOLHA DE PESSOAL",IF(Q451='Tabelas auxiliares'!$A$237,"CUSTEIO",IF(Q451='Tabelas auxiliares'!$A$236,"INVESTIMENTO","ERRO - VERIFICAR"))))</f>
        <v/>
      </c>
      <c r="S451" s="64" t="str">
        <f t="shared" si="13"/>
        <v/>
      </c>
    </row>
    <row r="452" spans="17:19" x14ac:dyDescent="0.25">
      <c r="Q452" s="51" t="str">
        <f t="shared" ref="Q452:Q515" si="14">LEFT(O452,1)</f>
        <v/>
      </c>
      <c r="R452" s="51" t="str">
        <f>IF(M452="","",IF(M452&lt;&gt;'Tabelas auxiliares'!$B$236,"FOLHA DE PESSOAL",IF(Q452='Tabelas auxiliares'!$A$237,"CUSTEIO",IF(Q452='Tabelas auxiliares'!$A$236,"INVESTIMENTO","ERRO - VERIFICAR"))))</f>
        <v/>
      </c>
      <c r="S452" s="64" t="str">
        <f t="shared" si="13"/>
        <v/>
      </c>
    </row>
    <row r="453" spans="17:19" x14ac:dyDescent="0.25">
      <c r="Q453" s="51" t="str">
        <f t="shared" si="14"/>
        <v/>
      </c>
      <c r="R453" s="51" t="str">
        <f>IF(M453="","",IF(M453&lt;&gt;'Tabelas auxiliares'!$B$236,"FOLHA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IF(M454="","",IF(M454&lt;&gt;'Tabelas auxiliares'!$B$236,"FOLHA DE PESSOAL",IF(Q454='Tabelas auxiliares'!$A$237,"CUSTEIO",IF(Q454='Tabelas auxiliares'!$A$236,"INVESTIMENTO","ERRO - VERIFICAR"))))</f>
        <v/>
      </c>
      <c r="S454" s="64" t="str">
        <f t="shared" si="15"/>
        <v/>
      </c>
    </row>
    <row r="455" spans="17:19" x14ac:dyDescent="0.25">
      <c r="Q455" s="51" t="str">
        <f t="shared" si="14"/>
        <v/>
      </c>
      <c r="R455" s="51" t="str">
        <f>IF(M455="","",IF(M455&lt;&gt;'Tabelas auxiliares'!$B$236,"FOLHA DE PESSOAL",IF(Q455='Tabelas auxiliares'!$A$237,"CUSTEIO",IF(Q455='Tabelas auxiliares'!$A$236,"INVESTIMENTO","ERRO - VERIFICAR"))))</f>
        <v/>
      </c>
      <c r="S455" s="64" t="str">
        <f t="shared" si="15"/>
        <v/>
      </c>
    </row>
    <row r="456" spans="17:19" x14ac:dyDescent="0.25">
      <c r="Q456" s="51" t="str">
        <f t="shared" si="14"/>
        <v/>
      </c>
      <c r="R456" s="51" t="str">
        <f>IF(M456="","",IF(M456&lt;&gt;'Tabelas auxiliares'!$B$236,"FOLHA DE PESSOAL",IF(Q456='Tabelas auxiliares'!$A$237,"CUSTEIO",IF(Q456='Tabelas auxiliares'!$A$236,"INVESTIMENTO","ERRO - VERIFICAR"))))</f>
        <v/>
      </c>
      <c r="S456" s="64" t="str">
        <f t="shared" si="15"/>
        <v/>
      </c>
    </row>
    <row r="457" spans="17:19" x14ac:dyDescent="0.25">
      <c r="Q457" s="51" t="str">
        <f t="shared" si="14"/>
        <v/>
      </c>
      <c r="R457" s="51" t="str">
        <f>IF(M457="","",IF(M457&lt;&gt;'Tabelas auxiliares'!$B$236,"FOLHA DE PESSOAL",IF(Q457='Tabelas auxiliares'!$A$237,"CUSTEIO",IF(Q457='Tabelas auxiliares'!$A$236,"INVESTIMENTO","ERRO - VERIFICAR"))))</f>
        <v/>
      </c>
      <c r="S457" s="64" t="str">
        <f t="shared" si="15"/>
        <v/>
      </c>
    </row>
    <row r="458" spans="17:19" x14ac:dyDescent="0.25">
      <c r="Q458" s="51" t="str">
        <f t="shared" si="14"/>
        <v/>
      </c>
      <c r="R458" s="51" t="str">
        <f>IF(M458="","",IF(M458&lt;&gt;'Tabelas auxiliares'!$B$236,"FOLHA DE PESSOAL",IF(Q458='Tabelas auxiliares'!$A$237,"CUSTEIO",IF(Q458='Tabelas auxiliares'!$A$236,"INVESTIMENTO","ERRO - VERIFICAR"))))</f>
        <v/>
      </c>
      <c r="S458" s="64" t="str">
        <f t="shared" si="15"/>
        <v/>
      </c>
    </row>
    <row r="459" spans="17:19" x14ac:dyDescent="0.25">
      <c r="Q459" s="51" t="str">
        <f t="shared" si="14"/>
        <v/>
      </c>
      <c r="R459" s="51" t="str">
        <f>IF(M459="","",IF(M459&lt;&gt;'Tabelas auxiliares'!$B$236,"FOLHA DE PESSOAL",IF(Q459='Tabelas auxiliares'!$A$237,"CUSTEIO",IF(Q459='Tabelas auxiliares'!$A$236,"INVESTIMENTO","ERRO - VERIFICAR"))))</f>
        <v/>
      </c>
      <c r="S459" s="64" t="str">
        <f t="shared" si="15"/>
        <v/>
      </c>
    </row>
    <row r="460" spans="17:19" x14ac:dyDescent="0.25">
      <c r="Q460" s="51" t="str">
        <f t="shared" si="14"/>
        <v/>
      </c>
      <c r="R460" s="51" t="str">
        <f>IF(M460="","",IF(M460&lt;&gt;'Tabelas auxiliares'!$B$236,"FOLHA DE PESSOAL",IF(Q460='Tabelas auxiliares'!$A$237,"CUSTEIO",IF(Q460='Tabelas auxiliares'!$A$236,"INVESTIMENTO","ERRO - VERIFICAR"))))</f>
        <v/>
      </c>
      <c r="S460" s="64" t="str">
        <f t="shared" si="15"/>
        <v/>
      </c>
    </row>
    <row r="461" spans="17:19" x14ac:dyDescent="0.25">
      <c r="Q461" s="51" t="str">
        <f t="shared" si="14"/>
        <v/>
      </c>
      <c r="R461" s="51" t="str">
        <f>IF(M461="","",IF(M461&lt;&gt;'Tabelas auxiliares'!$B$236,"FOLHA DE PESSOAL",IF(Q461='Tabelas auxiliares'!$A$237,"CUSTEIO",IF(Q461='Tabelas auxiliares'!$A$236,"INVESTIMENTO","ERRO - VERIFICAR"))))</f>
        <v/>
      </c>
      <c r="S461" s="64" t="str">
        <f t="shared" si="15"/>
        <v/>
      </c>
    </row>
    <row r="462" spans="17:19" x14ac:dyDescent="0.25">
      <c r="Q462" s="51" t="str">
        <f t="shared" si="14"/>
        <v/>
      </c>
      <c r="R462" s="51" t="str">
        <f>IF(M462="","",IF(M462&lt;&gt;'Tabelas auxiliares'!$B$236,"FOLHA DE PESSOAL",IF(Q462='Tabelas auxiliares'!$A$237,"CUSTEIO",IF(Q462='Tabelas auxiliares'!$A$236,"INVESTIMENTO","ERRO - VERIFICAR"))))</f>
        <v/>
      </c>
      <c r="S462" s="64" t="str">
        <f t="shared" si="15"/>
        <v/>
      </c>
    </row>
    <row r="463" spans="17:19" x14ac:dyDescent="0.25">
      <c r="Q463" s="51" t="str">
        <f t="shared" si="14"/>
        <v/>
      </c>
      <c r="R463" s="51" t="str">
        <f>IF(M463="","",IF(M463&lt;&gt;'Tabelas auxiliares'!$B$236,"FOLHA DE PESSOAL",IF(Q463='Tabelas auxiliares'!$A$237,"CUSTEIO",IF(Q463='Tabelas auxiliares'!$A$236,"INVESTIMENTO","ERRO - VERIFICAR"))))</f>
        <v/>
      </c>
      <c r="S463" s="64" t="str">
        <f t="shared" si="15"/>
        <v/>
      </c>
    </row>
    <row r="464" spans="17:19" x14ac:dyDescent="0.25">
      <c r="Q464" s="51" t="str">
        <f t="shared" si="14"/>
        <v/>
      </c>
      <c r="R464" s="51" t="str">
        <f>IF(M464="","",IF(M464&lt;&gt;'Tabelas auxiliares'!$B$236,"FOLHA DE PESSOAL",IF(Q464='Tabelas auxiliares'!$A$237,"CUSTEIO",IF(Q464='Tabelas auxiliares'!$A$236,"INVESTIMENTO","ERRO - VERIFICAR"))))</f>
        <v/>
      </c>
      <c r="S464" s="64" t="str">
        <f t="shared" si="15"/>
        <v/>
      </c>
    </row>
    <row r="465" spans="17:19" x14ac:dyDescent="0.25">
      <c r="Q465" s="51" t="str">
        <f t="shared" si="14"/>
        <v/>
      </c>
      <c r="R465" s="51" t="str">
        <f>IF(M465="","",IF(M465&lt;&gt;'Tabelas auxiliares'!$B$236,"FOLHA DE PESSOAL",IF(Q465='Tabelas auxiliares'!$A$237,"CUSTEIO",IF(Q465='Tabelas auxiliares'!$A$236,"INVESTIMENTO","ERRO - VERIFICAR"))))</f>
        <v/>
      </c>
      <c r="S465" s="64" t="str">
        <f t="shared" si="15"/>
        <v/>
      </c>
    </row>
    <row r="466" spans="17:19" x14ac:dyDescent="0.25">
      <c r="Q466" s="51" t="str">
        <f t="shared" si="14"/>
        <v/>
      </c>
      <c r="R466" s="51" t="str">
        <f>IF(M466="","",IF(M466&lt;&gt;'Tabelas auxiliares'!$B$236,"FOLHA DE PESSOAL",IF(Q466='Tabelas auxiliares'!$A$237,"CUSTEIO",IF(Q466='Tabelas auxiliares'!$A$236,"INVESTIMENTO","ERRO - VERIFICAR"))))</f>
        <v/>
      </c>
      <c r="S466" s="64" t="str">
        <f t="shared" si="15"/>
        <v/>
      </c>
    </row>
    <row r="467" spans="17:19" x14ac:dyDescent="0.25">
      <c r="Q467" s="51" t="str">
        <f t="shared" si="14"/>
        <v/>
      </c>
      <c r="R467" s="51" t="str">
        <f>IF(M467="","",IF(M467&lt;&gt;'Tabelas auxiliares'!$B$236,"FOLHA DE PESSOAL",IF(Q467='Tabelas auxiliares'!$A$237,"CUSTEIO",IF(Q467='Tabelas auxiliares'!$A$236,"INVESTIMENTO","ERRO - VERIFICAR"))))</f>
        <v/>
      </c>
      <c r="S467" s="64" t="str">
        <f t="shared" si="15"/>
        <v/>
      </c>
    </row>
    <row r="468" spans="17:19" x14ac:dyDescent="0.25">
      <c r="Q468" s="51" t="str">
        <f t="shared" si="14"/>
        <v/>
      </c>
      <c r="R468" s="51" t="str">
        <f>IF(M468="","",IF(M468&lt;&gt;'Tabelas auxiliares'!$B$236,"FOLHA DE PESSOAL",IF(Q468='Tabelas auxiliares'!$A$237,"CUSTEIO",IF(Q468='Tabelas auxiliares'!$A$236,"INVESTIMENTO","ERRO - VERIFICAR"))))</f>
        <v/>
      </c>
      <c r="S468" s="64" t="str">
        <f t="shared" si="15"/>
        <v/>
      </c>
    </row>
    <row r="469" spans="17:19" x14ac:dyDescent="0.25">
      <c r="Q469" s="51" t="str">
        <f t="shared" si="14"/>
        <v/>
      </c>
      <c r="R469" s="51" t="str">
        <f>IF(M469="","",IF(M469&lt;&gt;'Tabelas auxiliares'!$B$236,"FOLHA DE PESSOAL",IF(Q469='Tabelas auxiliares'!$A$237,"CUSTEIO",IF(Q469='Tabelas auxiliares'!$A$236,"INVESTIMENTO","ERRO - VERIFICAR"))))</f>
        <v/>
      </c>
      <c r="S469" s="64" t="str">
        <f t="shared" si="15"/>
        <v/>
      </c>
    </row>
    <row r="470" spans="17:19" x14ac:dyDescent="0.25">
      <c r="Q470" s="51" t="str">
        <f t="shared" si="14"/>
        <v/>
      </c>
      <c r="R470" s="51" t="str">
        <f>IF(M470="","",IF(M470&lt;&gt;'Tabelas auxiliares'!$B$236,"FOLHA DE PESSOAL",IF(Q470='Tabelas auxiliares'!$A$237,"CUSTEIO",IF(Q470='Tabelas auxiliares'!$A$236,"INVESTIMENTO","ERRO - VERIFICAR"))))</f>
        <v/>
      </c>
      <c r="S470" s="64" t="str">
        <f t="shared" si="15"/>
        <v/>
      </c>
    </row>
    <row r="471" spans="17:19" x14ac:dyDescent="0.25">
      <c r="Q471" s="51" t="str">
        <f t="shared" si="14"/>
        <v/>
      </c>
      <c r="R471" s="51" t="str">
        <f>IF(M471="","",IF(M471&lt;&gt;'Tabelas auxiliares'!$B$236,"FOLHA DE PESSOAL",IF(Q471='Tabelas auxiliares'!$A$237,"CUSTEIO",IF(Q471='Tabelas auxiliares'!$A$236,"INVESTIMENTO","ERRO - VERIFICAR"))))</f>
        <v/>
      </c>
      <c r="S471" s="64" t="str">
        <f t="shared" si="15"/>
        <v/>
      </c>
    </row>
    <row r="472" spans="17:19" x14ac:dyDescent="0.25">
      <c r="Q472" s="51" t="str">
        <f t="shared" si="14"/>
        <v/>
      </c>
      <c r="R472" s="51" t="str">
        <f>IF(M472="","",IF(M472&lt;&gt;'Tabelas auxiliares'!$B$236,"FOLHA DE PESSOAL",IF(Q472='Tabelas auxiliares'!$A$237,"CUSTEIO",IF(Q472='Tabelas auxiliares'!$A$236,"INVESTIMENTO","ERRO - VERIFICAR"))))</f>
        <v/>
      </c>
      <c r="S472" s="64" t="str">
        <f t="shared" si="15"/>
        <v/>
      </c>
    </row>
    <row r="473" spans="17:19" x14ac:dyDescent="0.25">
      <c r="Q473" s="51" t="str">
        <f t="shared" si="14"/>
        <v/>
      </c>
      <c r="R473" s="51" t="str">
        <f>IF(M473="","",IF(M473&lt;&gt;'Tabelas auxiliares'!$B$236,"FOLHA DE PESSOAL",IF(Q473='Tabelas auxiliares'!$A$237,"CUSTEIO",IF(Q473='Tabelas auxiliares'!$A$236,"INVESTIMENTO","ERRO - VERIFICAR"))))</f>
        <v/>
      </c>
      <c r="S473" s="64" t="str">
        <f t="shared" si="15"/>
        <v/>
      </c>
    </row>
    <row r="474" spans="17:19" x14ac:dyDescent="0.25">
      <c r="Q474" s="51" t="str">
        <f t="shared" si="14"/>
        <v/>
      </c>
      <c r="R474" s="51" t="str">
        <f>IF(M474="","",IF(M474&lt;&gt;'Tabelas auxiliares'!$B$236,"FOLHA DE PESSOAL",IF(Q474='Tabelas auxiliares'!$A$237,"CUSTEIO",IF(Q474='Tabelas auxiliares'!$A$236,"INVESTIMENTO","ERRO - VERIFICAR"))))</f>
        <v/>
      </c>
      <c r="S474" s="64" t="str">
        <f t="shared" si="15"/>
        <v/>
      </c>
    </row>
    <row r="475" spans="17:19" x14ac:dyDescent="0.25">
      <c r="Q475" s="51" t="str">
        <f t="shared" si="14"/>
        <v/>
      </c>
      <c r="R475" s="51" t="str">
        <f>IF(M475="","",IF(M475&lt;&gt;'Tabelas auxiliares'!$B$236,"FOLHA DE PESSOAL",IF(Q475='Tabelas auxiliares'!$A$237,"CUSTEIO",IF(Q475='Tabelas auxiliares'!$A$236,"INVESTIMENTO","ERRO - VERIFICAR"))))</f>
        <v/>
      </c>
      <c r="S475" s="64" t="str">
        <f t="shared" si="15"/>
        <v/>
      </c>
    </row>
    <row r="476" spans="17:19" x14ac:dyDescent="0.25">
      <c r="Q476" s="51" t="str">
        <f t="shared" si="14"/>
        <v/>
      </c>
      <c r="R476" s="51" t="str">
        <f>IF(M476="","",IF(M476&lt;&gt;'Tabelas auxiliares'!$B$236,"FOLHA DE PESSOAL",IF(Q476='Tabelas auxiliares'!$A$237,"CUSTEIO",IF(Q476='Tabelas auxiliares'!$A$236,"INVESTIMENTO","ERRO - VERIFICAR"))))</f>
        <v/>
      </c>
      <c r="S476" s="64" t="str">
        <f t="shared" si="15"/>
        <v/>
      </c>
    </row>
    <row r="477" spans="17:19" x14ac:dyDescent="0.25">
      <c r="Q477" s="51" t="str">
        <f t="shared" si="14"/>
        <v/>
      </c>
      <c r="R477" s="51" t="str">
        <f>IF(M477="","",IF(M477&lt;&gt;'Tabelas auxiliares'!$B$236,"FOLHA DE PESSOAL",IF(Q477='Tabelas auxiliares'!$A$237,"CUSTEIO",IF(Q477='Tabelas auxiliares'!$A$236,"INVESTIMENTO","ERRO - VERIFICAR"))))</f>
        <v/>
      </c>
      <c r="S477" s="64" t="str">
        <f t="shared" si="15"/>
        <v/>
      </c>
    </row>
    <row r="478" spans="17:19" x14ac:dyDescent="0.25">
      <c r="Q478" s="51" t="str">
        <f t="shared" si="14"/>
        <v/>
      </c>
      <c r="R478" s="51" t="str">
        <f>IF(M478="","",IF(M478&lt;&gt;'Tabelas auxiliares'!$B$236,"FOLHA DE PESSOAL",IF(Q478='Tabelas auxiliares'!$A$237,"CUSTEIO",IF(Q478='Tabelas auxiliares'!$A$236,"INVESTIMENTO","ERRO - VERIFICAR"))))</f>
        <v/>
      </c>
      <c r="S478" s="64" t="str">
        <f t="shared" si="15"/>
        <v/>
      </c>
    </row>
    <row r="479" spans="17:19" x14ac:dyDescent="0.25">
      <c r="Q479" s="51" t="str">
        <f t="shared" si="14"/>
        <v/>
      </c>
      <c r="R479" s="51" t="str">
        <f>IF(M479="","",IF(M479&lt;&gt;'Tabelas auxiliares'!$B$236,"FOLHA DE PESSOAL",IF(Q479='Tabelas auxiliares'!$A$237,"CUSTEIO",IF(Q479='Tabelas auxiliares'!$A$236,"INVESTIMENTO","ERRO - VERIFICAR"))))</f>
        <v/>
      </c>
      <c r="S479" s="64" t="str">
        <f t="shared" si="15"/>
        <v/>
      </c>
    </row>
    <row r="480" spans="17:19" x14ac:dyDescent="0.25">
      <c r="Q480" s="51" t="str">
        <f t="shared" si="14"/>
        <v/>
      </c>
      <c r="R480" s="51" t="str">
        <f>IF(M480="","",IF(M480&lt;&gt;'Tabelas auxiliares'!$B$236,"FOLHA DE PESSOAL",IF(Q480='Tabelas auxiliares'!$A$237,"CUSTEIO",IF(Q480='Tabelas auxiliares'!$A$236,"INVESTIMENTO","ERRO - VERIFICAR"))))</f>
        <v/>
      </c>
      <c r="S480" s="64" t="str">
        <f t="shared" si="15"/>
        <v/>
      </c>
    </row>
    <row r="481" spans="17:19" x14ac:dyDescent="0.25">
      <c r="Q481" s="51" t="str">
        <f t="shared" si="14"/>
        <v/>
      </c>
      <c r="R481" s="51" t="str">
        <f>IF(M481="","",IF(M481&lt;&gt;'Tabelas auxiliares'!$B$236,"FOLHA DE PESSOAL",IF(Q481='Tabelas auxiliares'!$A$237,"CUSTEIO",IF(Q481='Tabelas auxiliares'!$A$236,"INVESTIMENTO","ERRO - VERIFICAR"))))</f>
        <v/>
      </c>
      <c r="S481" s="64" t="str">
        <f t="shared" si="15"/>
        <v/>
      </c>
    </row>
    <row r="482" spans="17:19" x14ac:dyDescent="0.25">
      <c r="Q482" s="51" t="str">
        <f t="shared" si="14"/>
        <v/>
      </c>
      <c r="R482" s="51" t="str">
        <f>IF(M482="","",IF(M482&lt;&gt;'Tabelas auxiliares'!$B$236,"FOLHA DE PESSOAL",IF(Q482='Tabelas auxiliares'!$A$237,"CUSTEIO",IF(Q482='Tabelas auxiliares'!$A$236,"INVESTIMENTO","ERRO - VERIFICAR"))))</f>
        <v/>
      </c>
      <c r="S482" s="64" t="str">
        <f t="shared" si="15"/>
        <v/>
      </c>
    </row>
    <row r="483" spans="17:19" x14ac:dyDescent="0.25">
      <c r="Q483" s="51" t="str">
        <f t="shared" si="14"/>
        <v/>
      </c>
      <c r="R483" s="51" t="str">
        <f>IF(M483="","",IF(M483&lt;&gt;'Tabelas auxiliares'!$B$236,"FOLHA DE PESSOAL",IF(Q483='Tabelas auxiliares'!$A$237,"CUSTEIO",IF(Q483='Tabelas auxiliares'!$A$236,"INVESTIMENTO","ERRO - VERIFICAR"))))</f>
        <v/>
      </c>
      <c r="S483" s="64" t="str">
        <f t="shared" si="15"/>
        <v/>
      </c>
    </row>
    <row r="484" spans="17:19" x14ac:dyDescent="0.25">
      <c r="Q484" s="51" t="str">
        <f t="shared" si="14"/>
        <v/>
      </c>
      <c r="R484" s="51" t="str">
        <f>IF(M484="","",IF(M484&lt;&gt;'Tabelas auxiliares'!$B$236,"FOLHA DE PESSOAL",IF(Q484='Tabelas auxiliares'!$A$237,"CUSTEIO",IF(Q484='Tabelas auxiliares'!$A$236,"INVESTIMENTO","ERRO - VERIFICAR"))))</f>
        <v/>
      </c>
      <c r="S484" s="64" t="str">
        <f t="shared" si="15"/>
        <v/>
      </c>
    </row>
    <row r="485" spans="17:19" x14ac:dyDescent="0.25">
      <c r="Q485" s="51" t="str">
        <f t="shared" si="14"/>
        <v/>
      </c>
      <c r="R485" s="51" t="str">
        <f>IF(M485="","",IF(M485&lt;&gt;'Tabelas auxiliares'!$B$236,"FOLHA DE PESSOAL",IF(Q485='Tabelas auxiliares'!$A$237,"CUSTEIO",IF(Q485='Tabelas auxiliares'!$A$236,"INVESTIMENTO","ERRO - VERIFICAR"))))</f>
        <v/>
      </c>
      <c r="S485" s="64" t="str">
        <f t="shared" si="15"/>
        <v/>
      </c>
    </row>
    <row r="486" spans="17:19" x14ac:dyDescent="0.25">
      <c r="Q486" s="51" t="str">
        <f t="shared" si="14"/>
        <v/>
      </c>
      <c r="R486" s="51" t="str">
        <f>IF(M486="","",IF(M486&lt;&gt;'Tabelas auxiliares'!$B$236,"FOLHA DE PESSOAL",IF(Q486='Tabelas auxiliares'!$A$237,"CUSTEIO",IF(Q486='Tabelas auxiliares'!$A$236,"INVESTIMENTO","ERRO - VERIFICAR"))))</f>
        <v/>
      </c>
      <c r="S486" s="64" t="str">
        <f t="shared" si="15"/>
        <v/>
      </c>
    </row>
    <row r="487" spans="17:19" x14ac:dyDescent="0.25">
      <c r="Q487" s="51" t="str">
        <f t="shared" si="14"/>
        <v/>
      </c>
      <c r="R487" s="51" t="str">
        <f>IF(M487="","",IF(M487&lt;&gt;'Tabelas auxiliares'!$B$236,"FOLHA DE PESSOAL",IF(Q487='Tabelas auxiliares'!$A$237,"CUSTEIO",IF(Q487='Tabelas auxiliares'!$A$236,"INVESTIMENTO","ERRO - VERIFICAR"))))</f>
        <v/>
      </c>
      <c r="S487" s="64" t="str">
        <f t="shared" si="15"/>
        <v/>
      </c>
    </row>
    <row r="488" spans="17:19" x14ac:dyDescent="0.25">
      <c r="Q488" s="51" t="str">
        <f t="shared" si="14"/>
        <v/>
      </c>
      <c r="R488" s="51" t="str">
        <f>IF(M488="","",IF(M488&lt;&gt;'Tabelas auxiliares'!$B$236,"FOLHA DE PESSOAL",IF(Q488='Tabelas auxiliares'!$A$237,"CUSTEIO",IF(Q488='Tabelas auxiliares'!$A$236,"INVESTIMENTO","ERRO - VERIFICAR"))))</f>
        <v/>
      </c>
      <c r="S488" s="64" t="str">
        <f t="shared" si="15"/>
        <v/>
      </c>
    </row>
    <row r="489" spans="17:19" x14ac:dyDescent="0.25">
      <c r="Q489" s="51" t="str">
        <f t="shared" si="14"/>
        <v/>
      </c>
      <c r="R489" s="51" t="str">
        <f>IF(M489="","",IF(M489&lt;&gt;'Tabelas auxiliares'!$B$236,"FOLHA DE PESSOAL",IF(Q489='Tabelas auxiliares'!$A$237,"CUSTEIO",IF(Q489='Tabelas auxiliares'!$A$236,"INVESTIMENTO","ERRO - VERIFICAR"))))</f>
        <v/>
      </c>
      <c r="S489" s="64" t="str">
        <f t="shared" si="15"/>
        <v/>
      </c>
    </row>
    <row r="490" spans="17:19" x14ac:dyDescent="0.25">
      <c r="Q490" s="51" t="str">
        <f t="shared" si="14"/>
        <v/>
      </c>
      <c r="R490" s="51" t="str">
        <f>IF(M490="","",IF(M490&lt;&gt;'Tabelas auxiliares'!$B$236,"FOLHA DE PESSOAL",IF(Q490='Tabelas auxiliares'!$A$237,"CUSTEIO",IF(Q490='Tabelas auxiliares'!$A$236,"INVESTIMENTO","ERRO - VERIFICAR"))))</f>
        <v/>
      </c>
      <c r="S490" s="64" t="str">
        <f t="shared" si="15"/>
        <v/>
      </c>
    </row>
    <row r="491" spans="17:19" x14ac:dyDescent="0.25">
      <c r="Q491" s="51" t="str">
        <f t="shared" si="14"/>
        <v/>
      </c>
      <c r="R491" s="51" t="str">
        <f>IF(M491="","",IF(M491&lt;&gt;'Tabelas auxiliares'!$B$236,"FOLHA DE PESSOAL",IF(Q491='Tabelas auxiliares'!$A$237,"CUSTEIO",IF(Q491='Tabelas auxiliares'!$A$236,"INVESTIMENTO","ERRO - VERIFICAR"))))</f>
        <v/>
      </c>
      <c r="S491" s="64" t="str">
        <f t="shared" si="15"/>
        <v/>
      </c>
    </row>
    <row r="492" spans="17:19" x14ac:dyDescent="0.25">
      <c r="Q492" s="51" t="str">
        <f t="shared" si="14"/>
        <v/>
      </c>
      <c r="R492" s="51" t="str">
        <f>IF(M492="","",IF(M492&lt;&gt;'Tabelas auxiliares'!$B$236,"FOLHA DE PESSOAL",IF(Q492='Tabelas auxiliares'!$A$237,"CUSTEIO",IF(Q492='Tabelas auxiliares'!$A$236,"INVESTIMENTO","ERRO - VERIFICAR"))))</f>
        <v/>
      </c>
      <c r="S492" s="64" t="str">
        <f t="shared" si="15"/>
        <v/>
      </c>
    </row>
    <row r="493" spans="17:19" x14ac:dyDescent="0.25">
      <c r="Q493" s="51" t="str">
        <f t="shared" si="14"/>
        <v/>
      </c>
      <c r="R493" s="51" t="str">
        <f>IF(M493="","",IF(M493&lt;&gt;'Tabelas auxiliares'!$B$236,"FOLHA DE PESSOAL",IF(Q493='Tabelas auxiliares'!$A$237,"CUSTEIO",IF(Q493='Tabelas auxiliares'!$A$236,"INVESTIMENTO","ERRO - VERIFICAR"))))</f>
        <v/>
      </c>
      <c r="S493" s="64" t="str">
        <f t="shared" si="15"/>
        <v/>
      </c>
    </row>
    <row r="494" spans="17:19" x14ac:dyDescent="0.25">
      <c r="Q494" s="51" t="str">
        <f t="shared" si="14"/>
        <v/>
      </c>
      <c r="R494" s="51" t="str">
        <f>IF(M494="","",IF(M494&lt;&gt;'Tabelas auxiliares'!$B$236,"FOLHA DE PESSOAL",IF(Q494='Tabelas auxiliares'!$A$237,"CUSTEIO",IF(Q494='Tabelas auxiliares'!$A$236,"INVESTIMENTO","ERRO - VERIFICAR"))))</f>
        <v/>
      </c>
      <c r="S494" s="64" t="str">
        <f t="shared" si="15"/>
        <v/>
      </c>
    </row>
    <row r="495" spans="17:19" x14ac:dyDescent="0.25">
      <c r="Q495" s="51" t="str">
        <f t="shared" si="14"/>
        <v/>
      </c>
      <c r="R495" s="51" t="str">
        <f>IF(M495="","",IF(M495&lt;&gt;'Tabelas auxiliares'!$B$236,"FOLHA DE PESSOAL",IF(Q495='Tabelas auxiliares'!$A$237,"CUSTEIO",IF(Q495='Tabelas auxiliares'!$A$236,"INVESTIMENTO","ERRO - VERIFICAR"))))</f>
        <v/>
      </c>
      <c r="S495" s="64" t="str">
        <f t="shared" si="15"/>
        <v/>
      </c>
    </row>
    <row r="496" spans="17:19" x14ac:dyDescent="0.25">
      <c r="Q496" s="51" t="str">
        <f t="shared" si="14"/>
        <v/>
      </c>
      <c r="R496" s="51" t="str">
        <f>IF(M496="","",IF(M496&lt;&gt;'Tabelas auxiliares'!$B$236,"FOLHA DE PESSOAL",IF(Q496='Tabelas auxiliares'!$A$237,"CUSTEIO",IF(Q496='Tabelas auxiliares'!$A$236,"INVESTIMENTO","ERRO - VERIFICAR"))))</f>
        <v/>
      </c>
      <c r="S496" s="64" t="str">
        <f t="shared" si="15"/>
        <v/>
      </c>
    </row>
    <row r="497" spans="17:19" x14ac:dyDescent="0.25">
      <c r="Q497" s="51" t="str">
        <f t="shared" si="14"/>
        <v/>
      </c>
      <c r="R497" s="51" t="str">
        <f>IF(M497="","",IF(M497&lt;&gt;'Tabelas auxiliares'!$B$236,"FOLHA DE PESSOAL",IF(Q497='Tabelas auxiliares'!$A$237,"CUSTEIO",IF(Q497='Tabelas auxiliares'!$A$236,"INVESTIMENTO","ERRO - VERIFICAR"))))</f>
        <v/>
      </c>
      <c r="S497" s="64" t="str">
        <f t="shared" si="15"/>
        <v/>
      </c>
    </row>
    <row r="498" spans="17:19" x14ac:dyDescent="0.25">
      <c r="Q498" s="51" t="str">
        <f t="shared" si="14"/>
        <v/>
      </c>
      <c r="R498" s="51" t="str">
        <f>IF(M498="","",IF(M498&lt;&gt;'Tabelas auxiliares'!$B$236,"FOLHA DE PESSOAL",IF(Q498='Tabelas auxiliares'!$A$237,"CUSTEIO",IF(Q498='Tabelas auxiliares'!$A$236,"INVESTIMENTO","ERRO - VERIFICAR"))))</f>
        <v/>
      </c>
      <c r="S498" s="64" t="str">
        <f t="shared" si="15"/>
        <v/>
      </c>
    </row>
    <row r="499" spans="17:19" x14ac:dyDescent="0.25">
      <c r="Q499" s="51" t="str">
        <f t="shared" si="14"/>
        <v/>
      </c>
      <c r="R499" s="51" t="str">
        <f>IF(M499="","",IF(M499&lt;&gt;'Tabelas auxiliares'!$B$236,"FOLHA DE PESSOAL",IF(Q499='Tabelas auxiliares'!$A$237,"CUSTEIO",IF(Q499='Tabelas auxiliares'!$A$236,"INVESTIMENTO","ERRO - VERIFICAR"))))</f>
        <v/>
      </c>
      <c r="S499" s="64" t="str">
        <f t="shared" si="15"/>
        <v/>
      </c>
    </row>
    <row r="500" spans="17:19" x14ac:dyDescent="0.25">
      <c r="Q500" s="51" t="str">
        <f t="shared" si="14"/>
        <v/>
      </c>
      <c r="R500" s="51" t="str">
        <f>IF(M500="","",IF(M500&lt;&gt;'Tabelas auxiliares'!$B$236,"FOLHA DE PESSOAL",IF(Q500='Tabelas auxiliares'!$A$237,"CUSTEIO",IF(Q500='Tabelas auxiliares'!$A$236,"INVESTIMENTO","ERRO - VERIFICAR"))))</f>
        <v/>
      </c>
      <c r="S500" s="64" t="str">
        <f t="shared" si="15"/>
        <v/>
      </c>
    </row>
    <row r="501" spans="17:19" x14ac:dyDescent="0.25">
      <c r="Q501" s="51" t="str">
        <f t="shared" si="14"/>
        <v/>
      </c>
      <c r="R501" s="51" t="str">
        <f>IF(M501="","",IF(M501&lt;&gt;'Tabelas auxiliares'!$B$236,"FOLHA DE PESSOAL",IF(Q501='Tabelas auxiliares'!$A$237,"CUSTEIO",IF(Q501='Tabelas auxiliares'!$A$236,"INVESTIMENTO","ERRO - VERIFICAR"))))</f>
        <v/>
      </c>
      <c r="S501" s="64" t="str">
        <f t="shared" si="15"/>
        <v/>
      </c>
    </row>
    <row r="502" spans="17:19" x14ac:dyDescent="0.25">
      <c r="Q502" s="51" t="str">
        <f t="shared" si="14"/>
        <v/>
      </c>
      <c r="R502" s="51" t="str">
        <f>IF(M502="","",IF(M502&lt;&gt;'Tabelas auxiliares'!$B$236,"FOLHA DE PESSOAL",IF(Q502='Tabelas auxiliares'!$A$237,"CUSTEIO",IF(Q502='Tabelas auxiliares'!$A$236,"INVESTIMENTO","ERRO - VERIFICAR"))))</f>
        <v/>
      </c>
      <c r="S502" s="64" t="str">
        <f t="shared" si="15"/>
        <v/>
      </c>
    </row>
    <row r="503" spans="17:19" x14ac:dyDescent="0.25">
      <c r="Q503" s="51" t="str">
        <f t="shared" si="14"/>
        <v/>
      </c>
      <c r="R503" s="51" t="str">
        <f>IF(M503="","",IF(M503&lt;&gt;'Tabelas auxiliares'!$B$236,"FOLHA DE PESSOAL",IF(Q503='Tabelas auxiliares'!$A$237,"CUSTEIO",IF(Q503='Tabelas auxiliares'!$A$236,"INVESTIMENTO","ERRO - VERIFICAR"))))</f>
        <v/>
      </c>
      <c r="S503" s="64" t="str">
        <f t="shared" si="15"/>
        <v/>
      </c>
    </row>
    <row r="504" spans="17:19" x14ac:dyDescent="0.25">
      <c r="Q504" s="51" t="str">
        <f t="shared" si="14"/>
        <v/>
      </c>
      <c r="R504" s="51" t="str">
        <f>IF(M504="","",IF(M504&lt;&gt;'Tabelas auxiliares'!$B$236,"FOLHA DE PESSOAL",IF(Q504='Tabelas auxiliares'!$A$237,"CUSTEIO",IF(Q504='Tabelas auxiliares'!$A$236,"INVESTIMENTO","ERRO - VERIFICAR"))))</f>
        <v/>
      </c>
      <c r="S504" s="64" t="str">
        <f t="shared" si="15"/>
        <v/>
      </c>
    </row>
    <row r="505" spans="17:19" x14ac:dyDescent="0.25">
      <c r="Q505" s="51" t="str">
        <f t="shared" si="14"/>
        <v/>
      </c>
      <c r="R505" s="51" t="str">
        <f>IF(M505="","",IF(M505&lt;&gt;'Tabelas auxiliares'!$B$236,"FOLHA DE PESSOAL",IF(Q505='Tabelas auxiliares'!$A$237,"CUSTEIO",IF(Q505='Tabelas auxiliares'!$A$236,"INVESTIMENTO","ERRO - VERIFICAR"))))</f>
        <v/>
      </c>
      <c r="S505" s="64" t="str">
        <f t="shared" si="15"/>
        <v/>
      </c>
    </row>
    <row r="506" spans="17:19" x14ac:dyDescent="0.25">
      <c r="Q506" s="51" t="str">
        <f t="shared" si="14"/>
        <v/>
      </c>
      <c r="R506" s="51" t="str">
        <f>IF(M506="","",IF(M506&lt;&gt;'Tabelas auxiliares'!$B$236,"FOLHA DE PESSOAL",IF(Q506='Tabelas auxiliares'!$A$237,"CUSTEIO",IF(Q506='Tabelas auxiliares'!$A$236,"INVESTIMENTO","ERRO - VERIFICAR"))))</f>
        <v/>
      </c>
      <c r="S506" s="64" t="str">
        <f t="shared" si="15"/>
        <v/>
      </c>
    </row>
    <row r="507" spans="17:19" x14ac:dyDescent="0.25">
      <c r="Q507" s="51" t="str">
        <f t="shared" si="14"/>
        <v/>
      </c>
      <c r="R507" s="51" t="str">
        <f>IF(M507="","",IF(M507&lt;&gt;'Tabelas auxiliares'!$B$236,"FOLHA DE PESSOAL",IF(Q507='Tabelas auxiliares'!$A$237,"CUSTEIO",IF(Q507='Tabelas auxiliares'!$A$236,"INVESTIMENTO","ERRO - VERIFICAR"))))</f>
        <v/>
      </c>
      <c r="S507" s="64" t="str">
        <f t="shared" si="15"/>
        <v/>
      </c>
    </row>
    <row r="508" spans="17:19" x14ac:dyDescent="0.25">
      <c r="Q508" s="51" t="str">
        <f t="shared" si="14"/>
        <v/>
      </c>
      <c r="R508" s="51" t="str">
        <f>IF(M508="","",IF(M508&lt;&gt;'Tabelas auxiliares'!$B$236,"FOLHA DE PESSOAL",IF(Q508='Tabelas auxiliares'!$A$237,"CUSTEIO",IF(Q508='Tabelas auxiliares'!$A$236,"INVESTIMENTO","ERRO - VERIFICAR"))))</f>
        <v/>
      </c>
      <c r="S508" s="64" t="str">
        <f t="shared" si="15"/>
        <v/>
      </c>
    </row>
    <row r="509" spans="17:19" x14ac:dyDescent="0.25">
      <c r="Q509" s="51" t="str">
        <f t="shared" si="14"/>
        <v/>
      </c>
      <c r="R509" s="51" t="str">
        <f>IF(M509="","",IF(M509&lt;&gt;'Tabelas auxiliares'!$B$236,"FOLHA DE PESSOAL",IF(Q509='Tabelas auxiliares'!$A$237,"CUSTEIO",IF(Q509='Tabelas auxiliares'!$A$236,"INVESTIMENTO","ERRO - VERIFICAR"))))</f>
        <v/>
      </c>
      <c r="S509" s="64" t="str">
        <f t="shared" si="15"/>
        <v/>
      </c>
    </row>
    <row r="510" spans="17:19" x14ac:dyDescent="0.25">
      <c r="Q510" s="51" t="str">
        <f t="shared" si="14"/>
        <v/>
      </c>
      <c r="R510" s="51" t="str">
        <f>IF(M510="","",IF(M510&lt;&gt;'Tabelas auxiliares'!$B$236,"FOLHA DE PESSOAL",IF(Q510='Tabelas auxiliares'!$A$237,"CUSTEIO",IF(Q510='Tabelas auxiliares'!$A$236,"INVESTIMENTO","ERRO - VERIFICAR"))))</f>
        <v/>
      </c>
      <c r="S510" s="64" t="str">
        <f t="shared" si="15"/>
        <v/>
      </c>
    </row>
    <row r="511" spans="17:19" x14ac:dyDescent="0.25">
      <c r="Q511" s="51" t="str">
        <f t="shared" si="14"/>
        <v/>
      </c>
      <c r="R511" s="51" t="str">
        <f>IF(M511="","",IF(M511&lt;&gt;'Tabelas auxiliares'!$B$236,"FOLHA DE PESSOAL",IF(Q511='Tabelas auxiliares'!$A$237,"CUSTEIO",IF(Q511='Tabelas auxiliares'!$A$236,"INVESTIMENTO","ERRO - VERIFICAR"))))</f>
        <v/>
      </c>
      <c r="S511" s="64" t="str">
        <f t="shared" si="15"/>
        <v/>
      </c>
    </row>
    <row r="512" spans="17:19" x14ac:dyDescent="0.25">
      <c r="Q512" s="51" t="str">
        <f t="shared" si="14"/>
        <v/>
      </c>
      <c r="R512" s="51" t="str">
        <f>IF(M512="","",IF(M512&lt;&gt;'Tabelas auxiliares'!$B$236,"FOLHA DE PESSOAL",IF(Q512='Tabelas auxiliares'!$A$237,"CUSTEIO",IF(Q512='Tabelas auxiliares'!$A$236,"INVESTIMENTO","ERRO - VERIFICAR"))))</f>
        <v/>
      </c>
      <c r="S512" s="64" t="str">
        <f t="shared" si="15"/>
        <v/>
      </c>
    </row>
    <row r="513" spans="17:19" x14ac:dyDescent="0.25">
      <c r="Q513" s="51" t="str">
        <f t="shared" si="14"/>
        <v/>
      </c>
      <c r="R513" s="51" t="str">
        <f>IF(M513="","",IF(M513&lt;&gt;'Tabelas auxiliares'!$B$236,"FOLHA DE PESSOAL",IF(Q513='Tabelas auxiliares'!$A$237,"CUSTEIO",IF(Q513='Tabelas auxiliares'!$A$236,"INVESTIMENTO","ERRO - VERIFICAR"))))</f>
        <v/>
      </c>
      <c r="S513" s="64" t="str">
        <f t="shared" si="15"/>
        <v/>
      </c>
    </row>
    <row r="514" spans="17:19" x14ac:dyDescent="0.25">
      <c r="Q514" s="51" t="str">
        <f t="shared" si="14"/>
        <v/>
      </c>
      <c r="R514" s="51" t="str">
        <f>IF(M514="","",IF(M514&lt;&gt;'Tabelas auxiliares'!$B$236,"FOLHA DE PESSOAL",IF(Q514='Tabelas auxiliares'!$A$237,"CUSTEIO",IF(Q514='Tabelas auxiliares'!$A$236,"INVESTIMENTO","ERRO - VERIFICAR"))))</f>
        <v/>
      </c>
      <c r="S514" s="64" t="str">
        <f t="shared" si="15"/>
        <v/>
      </c>
    </row>
    <row r="515" spans="17:19" x14ac:dyDescent="0.25">
      <c r="Q515" s="51" t="str">
        <f t="shared" si="14"/>
        <v/>
      </c>
      <c r="R515" s="51" t="str">
        <f>IF(M515="","",IF(M515&lt;&gt;'Tabelas auxiliares'!$B$236,"FOLHA DE PESSOAL",IF(Q515='Tabelas auxiliares'!$A$237,"CUSTEIO",IF(Q515='Tabelas auxiliares'!$A$236,"INVESTIMENTO","ERRO - VERIFICAR"))))</f>
        <v/>
      </c>
      <c r="S515" s="64" t="str">
        <f t="shared" si="15"/>
        <v/>
      </c>
    </row>
    <row r="516" spans="17:19" x14ac:dyDescent="0.25">
      <c r="Q516" s="51" t="str">
        <f t="shared" ref="Q516:Q579" si="16">LEFT(O516,1)</f>
        <v/>
      </c>
      <c r="R516" s="51" t="str">
        <f>IF(M516="","",IF(M516&lt;&gt;'Tabelas auxiliares'!$B$236,"FOLHA DE PESSOAL",IF(Q516='Tabelas auxiliares'!$A$237,"CUSTEIO",IF(Q516='Tabelas auxiliares'!$A$236,"INVESTIMENTO","ERRO - VERIFICAR"))))</f>
        <v/>
      </c>
      <c r="S516" s="64" t="str">
        <f t="shared" si="15"/>
        <v/>
      </c>
    </row>
    <row r="517" spans="17:19" x14ac:dyDescent="0.25">
      <c r="Q517" s="51" t="str">
        <f t="shared" si="16"/>
        <v/>
      </c>
      <c r="R517" s="51" t="str">
        <f>IF(M517="","",IF(M517&lt;&gt;'Tabelas auxiliares'!$B$236,"FOLHA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IF(M518="","",IF(M518&lt;&gt;'Tabelas auxiliares'!$B$236,"FOLHA DE PESSOAL",IF(Q518='Tabelas auxiliares'!$A$237,"CUSTEIO",IF(Q518='Tabelas auxiliares'!$A$236,"INVESTIMENTO","ERRO - VERIFICAR"))))</f>
        <v/>
      </c>
      <c r="S518" s="64" t="str">
        <f t="shared" si="17"/>
        <v/>
      </c>
    </row>
    <row r="519" spans="17:19" x14ac:dyDescent="0.25">
      <c r="Q519" s="51" t="str">
        <f t="shared" si="16"/>
        <v/>
      </c>
      <c r="R519" s="51" t="str">
        <f>IF(M519="","",IF(M519&lt;&gt;'Tabelas auxiliares'!$B$236,"FOLHA DE PESSOAL",IF(Q519='Tabelas auxiliares'!$A$237,"CUSTEIO",IF(Q519='Tabelas auxiliares'!$A$236,"INVESTIMENTO","ERRO - VERIFICAR"))))</f>
        <v/>
      </c>
      <c r="S519" s="64" t="str">
        <f t="shared" si="17"/>
        <v/>
      </c>
    </row>
    <row r="520" spans="17:19" x14ac:dyDescent="0.25">
      <c r="Q520" s="51" t="str">
        <f t="shared" si="16"/>
        <v/>
      </c>
      <c r="R520" s="51" t="str">
        <f>IF(M520="","",IF(M520&lt;&gt;'Tabelas auxiliares'!$B$236,"FOLHA DE PESSOAL",IF(Q520='Tabelas auxiliares'!$A$237,"CUSTEIO",IF(Q520='Tabelas auxiliares'!$A$236,"INVESTIMENTO","ERRO - VERIFICAR"))))</f>
        <v/>
      </c>
      <c r="S520" s="64" t="str">
        <f t="shared" si="17"/>
        <v/>
      </c>
    </row>
    <row r="521" spans="17:19" x14ac:dyDescent="0.25">
      <c r="Q521" s="51" t="str">
        <f t="shared" si="16"/>
        <v/>
      </c>
      <c r="R521" s="51" t="str">
        <f>IF(M521="","",IF(M521&lt;&gt;'Tabelas auxiliares'!$B$236,"FOLHA DE PESSOAL",IF(Q521='Tabelas auxiliares'!$A$237,"CUSTEIO",IF(Q521='Tabelas auxiliares'!$A$236,"INVESTIMENTO","ERRO - VERIFICAR"))))</f>
        <v/>
      </c>
      <c r="S521" s="64" t="str">
        <f t="shared" si="17"/>
        <v/>
      </c>
    </row>
    <row r="522" spans="17:19" x14ac:dyDescent="0.25">
      <c r="Q522" s="51" t="str">
        <f t="shared" si="16"/>
        <v/>
      </c>
      <c r="R522" s="51" t="str">
        <f>IF(M522="","",IF(M522&lt;&gt;'Tabelas auxiliares'!$B$236,"FOLHA DE PESSOAL",IF(Q522='Tabelas auxiliares'!$A$237,"CUSTEIO",IF(Q522='Tabelas auxiliares'!$A$236,"INVESTIMENTO","ERRO - VERIFICAR"))))</f>
        <v/>
      </c>
      <c r="S522" s="64" t="str">
        <f t="shared" si="17"/>
        <v/>
      </c>
    </row>
    <row r="523" spans="17:19" x14ac:dyDescent="0.25">
      <c r="Q523" s="51" t="str">
        <f t="shared" si="16"/>
        <v/>
      </c>
      <c r="R523" s="51" t="str">
        <f>IF(M523="","",IF(M523&lt;&gt;'Tabelas auxiliares'!$B$236,"FOLHA DE PESSOAL",IF(Q523='Tabelas auxiliares'!$A$237,"CUSTEIO",IF(Q523='Tabelas auxiliares'!$A$236,"INVESTIMENTO","ERRO - VERIFICAR"))))</f>
        <v/>
      </c>
      <c r="S523" s="64" t="str">
        <f t="shared" si="17"/>
        <v/>
      </c>
    </row>
    <row r="524" spans="17:19" x14ac:dyDescent="0.25">
      <c r="Q524" s="51" t="str">
        <f t="shared" si="16"/>
        <v/>
      </c>
      <c r="R524" s="51" t="str">
        <f>IF(M524="","",IF(M524&lt;&gt;'Tabelas auxiliares'!$B$236,"FOLHA DE PESSOAL",IF(Q524='Tabelas auxiliares'!$A$237,"CUSTEIO",IF(Q524='Tabelas auxiliares'!$A$236,"INVESTIMENTO","ERRO - VERIFICAR"))))</f>
        <v/>
      </c>
      <c r="S524" s="64" t="str">
        <f t="shared" si="17"/>
        <v/>
      </c>
    </row>
    <row r="525" spans="17:19" x14ac:dyDescent="0.25">
      <c r="Q525" s="51" t="str">
        <f t="shared" si="16"/>
        <v/>
      </c>
      <c r="R525" s="51" t="str">
        <f>IF(M525="","",IF(M525&lt;&gt;'Tabelas auxiliares'!$B$236,"FOLHA DE PESSOAL",IF(Q525='Tabelas auxiliares'!$A$237,"CUSTEIO",IF(Q525='Tabelas auxiliares'!$A$236,"INVESTIMENTO","ERRO - VERIFICAR"))))</f>
        <v/>
      </c>
      <c r="S525" s="64" t="str">
        <f t="shared" si="17"/>
        <v/>
      </c>
    </row>
    <row r="526" spans="17:19" x14ac:dyDescent="0.25">
      <c r="Q526" s="51" t="str">
        <f t="shared" si="16"/>
        <v/>
      </c>
      <c r="R526" s="51" t="str">
        <f>IF(M526="","",IF(M526&lt;&gt;'Tabelas auxiliares'!$B$236,"FOLHA DE PESSOAL",IF(Q526='Tabelas auxiliares'!$A$237,"CUSTEIO",IF(Q526='Tabelas auxiliares'!$A$236,"INVESTIMENTO","ERRO - VERIFICAR"))))</f>
        <v/>
      </c>
      <c r="S526" s="64" t="str">
        <f t="shared" si="17"/>
        <v/>
      </c>
    </row>
    <row r="527" spans="17:19" x14ac:dyDescent="0.25">
      <c r="Q527" s="51" t="str">
        <f t="shared" si="16"/>
        <v/>
      </c>
      <c r="R527" s="51" t="str">
        <f>IF(M527="","",IF(M527&lt;&gt;'Tabelas auxiliares'!$B$236,"FOLHA DE PESSOAL",IF(Q527='Tabelas auxiliares'!$A$237,"CUSTEIO",IF(Q527='Tabelas auxiliares'!$A$236,"INVESTIMENTO","ERRO - VERIFICAR"))))</f>
        <v/>
      </c>
      <c r="S527" s="64" t="str">
        <f t="shared" si="17"/>
        <v/>
      </c>
    </row>
    <row r="528" spans="17:19" x14ac:dyDescent="0.25">
      <c r="Q528" s="51" t="str">
        <f t="shared" si="16"/>
        <v/>
      </c>
      <c r="R528" s="51" t="str">
        <f>IF(M528="","",IF(M528&lt;&gt;'Tabelas auxiliares'!$B$236,"FOLHA DE PESSOAL",IF(Q528='Tabelas auxiliares'!$A$237,"CUSTEIO",IF(Q528='Tabelas auxiliares'!$A$236,"INVESTIMENTO","ERRO - VERIFICAR"))))</f>
        <v/>
      </c>
      <c r="S528" s="64" t="str">
        <f t="shared" si="17"/>
        <v/>
      </c>
    </row>
    <row r="529" spans="17:19" x14ac:dyDescent="0.25">
      <c r="Q529" s="51" t="str">
        <f t="shared" si="16"/>
        <v/>
      </c>
      <c r="R529" s="51" t="str">
        <f>IF(M529="","",IF(M529&lt;&gt;'Tabelas auxiliares'!$B$236,"FOLHA DE PESSOAL",IF(Q529='Tabelas auxiliares'!$A$237,"CUSTEIO",IF(Q529='Tabelas auxiliares'!$A$236,"INVESTIMENTO","ERRO - VERIFICAR"))))</f>
        <v/>
      </c>
      <c r="S529" s="64" t="str">
        <f t="shared" si="17"/>
        <v/>
      </c>
    </row>
    <row r="530" spans="17:19" x14ac:dyDescent="0.25">
      <c r="Q530" s="51" t="str">
        <f t="shared" si="16"/>
        <v/>
      </c>
      <c r="R530" s="51" t="str">
        <f>IF(M530="","",IF(M530&lt;&gt;'Tabelas auxiliares'!$B$236,"FOLHA DE PESSOAL",IF(Q530='Tabelas auxiliares'!$A$237,"CUSTEIO",IF(Q530='Tabelas auxiliares'!$A$236,"INVESTIMENTO","ERRO - VERIFICAR"))))</f>
        <v/>
      </c>
      <c r="S530" s="64" t="str">
        <f t="shared" si="17"/>
        <v/>
      </c>
    </row>
    <row r="531" spans="17:19" x14ac:dyDescent="0.25">
      <c r="Q531" s="51" t="str">
        <f t="shared" si="16"/>
        <v/>
      </c>
      <c r="R531" s="51" t="str">
        <f>IF(M531="","",IF(M531&lt;&gt;'Tabelas auxiliares'!$B$236,"FOLHA DE PESSOAL",IF(Q531='Tabelas auxiliares'!$A$237,"CUSTEIO",IF(Q531='Tabelas auxiliares'!$A$236,"INVESTIMENTO","ERRO - VERIFICAR"))))</f>
        <v/>
      </c>
      <c r="S531" s="64" t="str">
        <f t="shared" si="17"/>
        <v/>
      </c>
    </row>
    <row r="532" spans="17:19" x14ac:dyDescent="0.25">
      <c r="Q532" s="51" t="str">
        <f t="shared" si="16"/>
        <v/>
      </c>
      <c r="R532" s="51" t="str">
        <f>IF(M532="","",IF(M532&lt;&gt;'Tabelas auxiliares'!$B$236,"FOLHA DE PESSOAL",IF(Q532='Tabelas auxiliares'!$A$237,"CUSTEIO",IF(Q532='Tabelas auxiliares'!$A$236,"INVESTIMENTO","ERRO - VERIFICAR"))))</f>
        <v/>
      </c>
      <c r="S532" s="64" t="str">
        <f t="shared" si="17"/>
        <v/>
      </c>
    </row>
    <row r="533" spans="17:19" x14ac:dyDescent="0.25">
      <c r="Q533" s="51" t="str">
        <f t="shared" si="16"/>
        <v/>
      </c>
      <c r="R533" s="51" t="str">
        <f>IF(M533="","",IF(M533&lt;&gt;'Tabelas auxiliares'!$B$236,"FOLHA DE PESSOAL",IF(Q533='Tabelas auxiliares'!$A$237,"CUSTEIO",IF(Q533='Tabelas auxiliares'!$A$236,"INVESTIMENTO","ERRO - VERIFICAR"))))</f>
        <v/>
      </c>
      <c r="S533" s="64" t="str">
        <f t="shared" si="17"/>
        <v/>
      </c>
    </row>
    <row r="534" spans="17:19" x14ac:dyDescent="0.25">
      <c r="Q534" s="51" t="str">
        <f t="shared" si="16"/>
        <v/>
      </c>
      <c r="R534" s="51" t="str">
        <f>IF(M534="","",IF(M534&lt;&gt;'Tabelas auxiliares'!$B$236,"FOLHA DE PESSOAL",IF(Q534='Tabelas auxiliares'!$A$237,"CUSTEIO",IF(Q534='Tabelas auxiliares'!$A$236,"INVESTIMENTO","ERRO - VERIFICAR"))))</f>
        <v/>
      </c>
      <c r="S534" s="64" t="str">
        <f t="shared" si="17"/>
        <v/>
      </c>
    </row>
    <row r="535" spans="17:19" x14ac:dyDescent="0.25">
      <c r="Q535" s="51" t="str">
        <f t="shared" si="16"/>
        <v/>
      </c>
      <c r="R535" s="51" t="str">
        <f>IF(M535="","",IF(M535&lt;&gt;'Tabelas auxiliares'!$B$236,"FOLHA DE PESSOAL",IF(Q535='Tabelas auxiliares'!$A$237,"CUSTEIO",IF(Q535='Tabelas auxiliares'!$A$236,"INVESTIMENTO","ERRO - VERIFICAR"))))</f>
        <v/>
      </c>
      <c r="S535" s="64" t="str">
        <f t="shared" si="17"/>
        <v/>
      </c>
    </row>
    <row r="536" spans="17:19" x14ac:dyDescent="0.25">
      <c r="Q536" s="51" t="str">
        <f t="shared" si="16"/>
        <v/>
      </c>
      <c r="R536" s="51" t="str">
        <f>IF(M536="","",IF(M536&lt;&gt;'Tabelas auxiliares'!$B$236,"FOLHA DE PESSOAL",IF(Q536='Tabelas auxiliares'!$A$237,"CUSTEIO",IF(Q536='Tabelas auxiliares'!$A$236,"INVESTIMENTO","ERRO - VERIFICAR"))))</f>
        <v/>
      </c>
      <c r="S536" s="64" t="str">
        <f t="shared" si="17"/>
        <v/>
      </c>
    </row>
    <row r="537" spans="17:19" x14ac:dyDescent="0.25">
      <c r="Q537" s="51" t="str">
        <f t="shared" si="16"/>
        <v/>
      </c>
      <c r="R537" s="51" t="str">
        <f>IF(M537="","",IF(M537&lt;&gt;'Tabelas auxiliares'!$B$236,"FOLHA DE PESSOAL",IF(Q537='Tabelas auxiliares'!$A$237,"CUSTEIO",IF(Q537='Tabelas auxiliares'!$A$236,"INVESTIMENTO","ERRO - VERIFICAR"))))</f>
        <v/>
      </c>
      <c r="S537" s="64" t="str">
        <f t="shared" si="17"/>
        <v/>
      </c>
    </row>
    <row r="538" spans="17:19" x14ac:dyDescent="0.25">
      <c r="Q538" s="51" t="str">
        <f t="shared" si="16"/>
        <v/>
      </c>
      <c r="R538" s="51" t="str">
        <f>IF(M538="","",IF(M538&lt;&gt;'Tabelas auxiliares'!$B$236,"FOLHA DE PESSOAL",IF(Q538='Tabelas auxiliares'!$A$237,"CUSTEIO",IF(Q538='Tabelas auxiliares'!$A$236,"INVESTIMENTO","ERRO - VERIFICAR"))))</f>
        <v/>
      </c>
      <c r="S538" s="64" t="str">
        <f t="shared" si="17"/>
        <v/>
      </c>
    </row>
    <row r="539" spans="17:19" x14ac:dyDescent="0.25">
      <c r="Q539" s="51" t="str">
        <f t="shared" si="16"/>
        <v/>
      </c>
      <c r="R539" s="51" t="str">
        <f>IF(M539="","",IF(M539&lt;&gt;'Tabelas auxiliares'!$B$236,"FOLHA DE PESSOAL",IF(Q539='Tabelas auxiliares'!$A$237,"CUSTEIO",IF(Q539='Tabelas auxiliares'!$A$236,"INVESTIMENTO","ERRO - VERIFICAR"))))</f>
        <v/>
      </c>
      <c r="S539" s="64" t="str">
        <f t="shared" si="17"/>
        <v/>
      </c>
    </row>
    <row r="540" spans="17:19" x14ac:dyDescent="0.25">
      <c r="Q540" s="51" t="str">
        <f t="shared" si="16"/>
        <v/>
      </c>
      <c r="R540" s="51" t="str">
        <f>IF(M540="","",IF(M540&lt;&gt;'Tabelas auxiliares'!$B$236,"FOLHA DE PESSOAL",IF(Q540='Tabelas auxiliares'!$A$237,"CUSTEIO",IF(Q540='Tabelas auxiliares'!$A$236,"INVESTIMENTO","ERRO - VERIFICAR"))))</f>
        <v/>
      </c>
      <c r="S540" s="64" t="str">
        <f t="shared" si="17"/>
        <v/>
      </c>
    </row>
    <row r="541" spans="17:19" x14ac:dyDescent="0.25">
      <c r="Q541" s="51" t="str">
        <f t="shared" si="16"/>
        <v/>
      </c>
      <c r="R541" s="51" t="str">
        <f>IF(M541="","",IF(M541&lt;&gt;'Tabelas auxiliares'!$B$236,"FOLHA DE PESSOAL",IF(Q541='Tabelas auxiliares'!$A$237,"CUSTEIO",IF(Q541='Tabelas auxiliares'!$A$236,"INVESTIMENTO","ERRO - VERIFICAR"))))</f>
        <v/>
      </c>
      <c r="S541" s="64" t="str">
        <f t="shared" si="17"/>
        <v/>
      </c>
    </row>
    <row r="542" spans="17:19" x14ac:dyDescent="0.25">
      <c r="Q542" s="51" t="str">
        <f t="shared" si="16"/>
        <v/>
      </c>
      <c r="R542" s="51" t="str">
        <f>IF(M542="","",IF(M542&lt;&gt;'Tabelas auxiliares'!$B$236,"FOLHA DE PESSOAL",IF(Q542='Tabelas auxiliares'!$A$237,"CUSTEIO",IF(Q542='Tabelas auxiliares'!$A$236,"INVESTIMENTO","ERRO - VERIFICAR"))))</f>
        <v/>
      </c>
      <c r="S542" s="64" t="str">
        <f t="shared" si="17"/>
        <v/>
      </c>
    </row>
    <row r="543" spans="17:19" x14ac:dyDescent="0.25">
      <c r="Q543" s="51" t="str">
        <f t="shared" si="16"/>
        <v/>
      </c>
      <c r="R543" s="51" t="str">
        <f>IF(M543="","",IF(M543&lt;&gt;'Tabelas auxiliares'!$B$236,"FOLHA DE PESSOAL",IF(Q543='Tabelas auxiliares'!$A$237,"CUSTEIO",IF(Q543='Tabelas auxiliares'!$A$236,"INVESTIMENTO","ERRO - VERIFICAR"))))</f>
        <v/>
      </c>
      <c r="S543" s="64" t="str">
        <f t="shared" si="17"/>
        <v/>
      </c>
    </row>
    <row r="544" spans="17:19" x14ac:dyDescent="0.25">
      <c r="Q544" s="51" t="str">
        <f t="shared" si="16"/>
        <v/>
      </c>
      <c r="R544" s="51" t="str">
        <f>IF(M544="","",IF(M544&lt;&gt;'Tabelas auxiliares'!$B$236,"FOLHA DE PESSOAL",IF(Q544='Tabelas auxiliares'!$A$237,"CUSTEIO",IF(Q544='Tabelas auxiliares'!$A$236,"INVESTIMENTO","ERRO - VERIFICAR"))))</f>
        <v/>
      </c>
      <c r="S544" s="64" t="str">
        <f t="shared" si="17"/>
        <v/>
      </c>
    </row>
    <row r="545" spans="17:19" x14ac:dyDescent="0.25">
      <c r="Q545" s="51" t="str">
        <f t="shared" si="16"/>
        <v/>
      </c>
      <c r="R545" s="51" t="str">
        <f>IF(M545="","",IF(M545&lt;&gt;'Tabelas auxiliares'!$B$236,"FOLHA DE PESSOAL",IF(Q545='Tabelas auxiliares'!$A$237,"CUSTEIO",IF(Q545='Tabelas auxiliares'!$A$236,"INVESTIMENTO","ERRO - VERIFICAR"))))</f>
        <v/>
      </c>
      <c r="S545" s="64" t="str">
        <f t="shared" si="17"/>
        <v/>
      </c>
    </row>
    <row r="546" spans="17:19" x14ac:dyDescent="0.25">
      <c r="Q546" s="51" t="str">
        <f t="shared" si="16"/>
        <v/>
      </c>
      <c r="R546" s="51" t="str">
        <f>IF(M546="","",IF(M546&lt;&gt;'Tabelas auxiliares'!$B$236,"FOLHA DE PESSOAL",IF(Q546='Tabelas auxiliares'!$A$237,"CUSTEIO",IF(Q546='Tabelas auxiliares'!$A$236,"INVESTIMENTO","ERRO - VERIFICAR"))))</f>
        <v/>
      </c>
      <c r="S546" s="64" t="str">
        <f t="shared" si="17"/>
        <v/>
      </c>
    </row>
    <row r="547" spans="17:19" x14ac:dyDescent="0.25">
      <c r="Q547" s="51" t="str">
        <f t="shared" si="16"/>
        <v/>
      </c>
      <c r="R547" s="51" t="str">
        <f>IF(M547="","",IF(M547&lt;&gt;'Tabelas auxiliares'!$B$236,"FOLHA DE PESSOAL",IF(Q547='Tabelas auxiliares'!$A$237,"CUSTEIO",IF(Q547='Tabelas auxiliares'!$A$236,"INVESTIMENTO","ERRO - VERIFICAR"))))</f>
        <v/>
      </c>
      <c r="S547" s="64" t="str">
        <f t="shared" si="17"/>
        <v/>
      </c>
    </row>
    <row r="548" spans="17:19" x14ac:dyDescent="0.25">
      <c r="Q548" s="51" t="str">
        <f t="shared" si="16"/>
        <v/>
      </c>
      <c r="R548" s="51" t="str">
        <f>IF(M548="","",IF(M548&lt;&gt;'Tabelas auxiliares'!$B$236,"FOLHA DE PESSOAL",IF(Q548='Tabelas auxiliares'!$A$237,"CUSTEIO",IF(Q548='Tabelas auxiliares'!$A$236,"INVESTIMENTO","ERRO - VERIFICAR"))))</f>
        <v/>
      </c>
      <c r="S548" s="64" t="str">
        <f t="shared" si="17"/>
        <v/>
      </c>
    </row>
    <row r="549" spans="17:19" x14ac:dyDescent="0.25">
      <c r="Q549" s="51" t="str">
        <f t="shared" si="16"/>
        <v/>
      </c>
      <c r="R549" s="51" t="str">
        <f>IF(M549="","",IF(M549&lt;&gt;'Tabelas auxiliares'!$B$236,"FOLHA DE PESSOAL",IF(Q549='Tabelas auxiliares'!$A$237,"CUSTEIO",IF(Q549='Tabelas auxiliares'!$A$236,"INVESTIMENTO","ERRO - VERIFICAR"))))</f>
        <v/>
      </c>
      <c r="S549" s="64" t="str">
        <f t="shared" si="17"/>
        <v/>
      </c>
    </row>
    <row r="550" spans="17:19" x14ac:dyDescent="0.25">
      <c r="Q550" s="51" t="str">
        <f t="shared" si="16"/>
        <v/>
      </c>
      <c r="R550" s="51" t="str">
        <f>IF(M550="","",IF(M550&lt;&gt;'Tabelas auxiliares'!$B$236,"FOLHA DE PESSOAL",IF(Q550='Tabelas auxiliares'!$A$237,"CUSTEIO",IF(Q550='Tabelas auxiliares'!$A$236,"INVESTIMENTO","ERRO - VERIFICAR"))))</f>
        <v/>
      </c>
      <c r="S550" s="64" t="str">
        <f t="shared" si="17"/>
        <v/>
      </c>
    </row>
    <row r="551" spans="17:19" x14ac:dyDescent="0.25">
      <c r="Q551" s="51" t="str">
        <f t="shared" si="16"/>
        <v/>
      </c>
      <c r="R551" s="51" t="str">
        <f>IF(M551="","",IF(M551&lt;&gt;'Tabelas auxiliares'!$B$236,"FOLHA DE PESSOAL",IF(Q551='Tabelas auxiliares'!$A$237,"CUSTEIO",IF(Q551='Tabelas auxiliares'!$A$236,"INVESTIMENTO","ERRO - VERIFICAR"))))</f>
        <v/>
      </c>
      <c r="S551" s="64" t="str">
        <f t="shared" si="17"/>
        <v/>
      </c>
    </row>
    <row r="552" spans="17:19" x14ac:dyDescent="0.25">
      <c r="Q552" s="51" t="str">
        <f t="shared" si="16"/>
        <v/>
      </c>
      <c r="R552" s="51" t="str">
        <f>IF(M552="","",IF(M552&lt;&gt;'Tabelas auxiliares'!$B$236,"FOLHA DE PESSOAL",IF(Q552='Tabelas auxiliares'!$A$237,"CUSTEIO",IF(Q552='Tabelas auxiliares'!$A$236,"INVESTIMENTO","ERRO - VERIFICAR"))))</f>
        <v/>
      </c>
      <c r="S552" s="64" t="str">
        <f t="shared" si="17"/>
        <v/>
      </c>
    </row>
    <row r="553" spans="17:19" x14ac:dyDescent="0.25">
      <c r="Q553" s="51" t="str">
        <f t="shared" si="16"/>
        <v/>
      </c>
      <c r="R553" s="51" t="str">
        <f>IF(M553="","",IF(M553&lt;&gt;'Tabelas auxiliares'!$B$236,"FOLHA DE PESSOAL",IF(Q553='Tabelas auxiliares'!$A$237,"CUSTEIO",IF(Q553='Tabelas auxiliares'!$A$236,"INVESTIMENTO","ERRO - VERIFICAR"))))</f>
        <v/>
      </c>
      <c r="S553" s="64" t="str">
        <f t="shared" si="17"/>
        <v/>
      </c>
    </row>
    <row r="554" spans="17:19" x14ac:dyDescent="0.25">
      <c r="Q554" s="51" t="str">
        <f t="shared" si="16"/>
        <v/>
      </c>
      <c r="R554" s="51" t="str">
        <f>IF(M554="","",IF(M554&lt;&gt;'Tabelas auxiliares'!$B$236,"FOLHA DE PESSOAL",IF(Q554='Tabelas auxiliares'!$A$237,"CUSTEIO",IF(Q554='Tabelas auxiliares'!$A$236,"INVESTIMENTO","ERRO - VERIFICAR"))))</f>
        <v/>
      </c>
      <c r="S554" s="64" t="str">
        <f t="shared" si="17"/>
        <v/>
      </c>
    </row>
    <row r="555" spans="17:19" x14ac:dyDescent="0.25">
      <c r="Q555" s="51" t="str">
        <f t="shared" si="16"/>
        <v/>
      </c>
      <c r="R555" s="51" t="str">
        <f>IF(M555="","",IF(M555&lt;&gt;'Tabelas auxiliares'!$B$236,"FOLHA DE PESSOAL",IF(Q555='Tabelas auxiliares'!$A$237,"CUSTEIO",IF(Q555='Tabelas auxiliares'!$A$236,"INVESTIMENTO","ERRO - VERIFICAR"))))</f>
        <v/>
      </c>
      <c r="S555" s="64" t="str">
        <f t="shared" si="17"/>
        <v/>
      </c>
    </row>
    <row r="556" spans="17:19" x14ac:dyDescent="0.25">
      <c r="Q556" s="51" t="str">
        <f t="shared" si="16"/>
        <v/>
      </c>
      <c r="R556" s="51" t="str">
        <f>IF(M556="","",IF(M556&lt;&gt;'Tabelas auxiliares'!$B$236,"FOLHA DE PESSOAL",IF(Q556='Tabelas auxiliares'!$A$237,"CUSTEIO",IF(Q556='Tabelas auxiliares'!$A$236,"INVESTIMENTO","ERRO - VERIFICAR"))))</f>
        <v/>
      </c>
      <c r="S556" s="64" t="str">
        <f t="shared" si="17"/>
        <v/>
      </c>
    </row>
    <row r="557" spans="17:19" x14ac:dyDescent="0.25">
      <c r="Q557" s="51" t="str">
        <f t="shared" si="16"/>
        <v/>
      </c>
      <c r="R557" s="51" t="str">
        <f>IF(M557="","",IF(M557&lt;&gt;'Tabelas auxiliares'!$B$236,"FOLHA DE PESSOAL",IF(Q557='Tabelas auxiliares'!$A$237,"CUSTEIO",IF(Q557='Tabelas auxiliares'!$A$236,"INVESTIMENTO","ERRO - VERIFICAR"))))</f>
        <v/>
      </c>
      <c r="S557" s="64" t="str">
        <f t="shared" si="17"/>
        <v/>
      </c>
    </row>
    <row r="558" spans="17:19" x14ac:dyDescent="0.25">
      <c r="Q558" s="51" t="str">
        <f t="shared" si="16"/>
        <v/>
      </c>
      <c r="R558" s="51" t="str">
        <f>IF(M558="","",IF(M558&lt;&gt;'Tabelas auxiliares'!$B$236,"FOLHA DE PESSOAL",IF(Q558='Tabelas auxiliares'!$A$237,"CUSTEIO",IF(Q558='Tabelas auxiliares'!$A$236,"INVESTIMENTO","ERRO - VERIFICAR"))))</f>
        <v/>
      </c>
      <c r="S558" s="64" t="str">
        <f t="shared" si="17"/>
        <v/>
      </c>
    </row>
    <row r="559" spans="17:19" x14ac:dyDescent="0.25">
      <c r="Q559" s="51" t="str">
        <f t="shared" si="16"/>
        <v/>
      </c>
      <c r="R559" s="51" t="str">
        <f>IF(M559="","",IF(M559&lt;&gt;'Tabelas auxiliares'!$B$236,"FOLHA DE PESSOAL",IF(Q559='Tabelas auxiliares'!$A$237,"CUSTEIO",IF(Q559='Tabelas auxiliares'!$A$236,"INVESTIMENTO","ERRO - VERIFICAR"))))</f>
        <v/>
      </c>
      <c r="S559" s="64" t="str">
        <f t="shared" si="17"/>
        <v/>
      </c>
    </row>
    <row r="560" spans="17:19" x14ac:dyDescent="0.25">
      <c r="Q560" s="51" t="str">
        <f t="shared" si="16"/>
        <v/>
      </c>
      <c r="R560" s="51" t="str">
        <f>IF(M560="","",IF(M560&lt;&gt;'Tabelas auxiliares'!$B$236,"FOLHA DE PESSOAL",IF(Q560='Tabelas auxiliares'!$A$237,"CUSTEIO",IF(Q560='Tabelas auxiliares'!$A$236,"INVESTIMENTO","ERRO - VERIFICAR"))))</f>
        <v/>
      </c>
      <c r="S560" s="64" t="str">
        <f t="shared" si="17"/>
        <v/>
      </c>
    </row>
    <row r="561" spans="17:19" x14ac:dyDescent="0.25">
      <c r="Q561" s="51" t="str">
        <f t="shared" si="16"/>
        <v/>
      </c>
      <c r="R561" s="51" t="str">
        <f>IF(M561="","",IF(M561&lt;&gt;'Tabelas auxiliares'!$B$236,"FOLHA DE PESSOAL",IF(Q561='Tabelas auxiliares'!$A$237,"CUSTEIO",IF(Q561='Tabelas auxiliares'!$A$236,"INVESTIMENTO","ERRO - VERIFICAR"))))</f>
        <v/>
      </c>
      <c r="S561" s="64" t="str">
        <f t="shared" si="17"/>
        <v/>
      </c>
    </row>
    <row r="562" spans="17:19" x14ac:dyDescent="0.25">
      <c r="Q562" s="51" t="str">
        <f t="shared" si="16"/>
        <v/>
      </c>
      <c r="R562" s="51" t="str">
        <f>IF(M562="","",IF(M562&lt;&gt;'Tabelas auxiliares'!$B$236,"FOLHA DE PESSOAL",IF(Q562='Tabelas auxiliares'!$A$237,"CUSTEIO",IF(Q562='Tabelas auxiliares'!$A$236,"INVESTIMENTO","ERRO - VERIFICAR"))))</f>
        <v/>
      </c>
      <c r="S562" s="64" t="str">
        <f t="shared" si="17"/>
        <v/>
      </c>
    </row>
    <row r="563" spans="17:19" x14ac:dyDescent="0.25">
      <c r="Q563" s="51" t="str">
        <f t="shared" si="16"/>
        <v/>
      </c>
      <c r="R563" s="51" t="str">
        <f>IF(M563="","",IF(M563&lt;&gt;'Tabelas auxiliares'!$B$236,"FOLHA DE PESSOAL",IF(Q563='Tabelas auxiliares'!$A$237,"CUSTEIO",IF(Q563='Tabelas auxiliares'!$A$236,"INVESTIMENTO","ERRO - VERIFICAR"))))</f>
        <v/>
      </c>
      <c r="S563" s="64" t="str">
        <f t="shared" si="17"/>
        <v/>
      </c>
    </row>
    <row r="564" spans="17:19" x14ac:dyDescent="0.25">
      <c r="Q564" s="51" t="str">
        <f t="shared" si="16"/>
        <v/>
      </c>
      <c r="R564" s="51" t="str">
        <f>IF(M564="","",IF(M564&lt;&gt;'Tabelas auxiliares'!$B$236,"FOLHA DE PESSOAL",IF(Q564='Tabelas auxiliares'!$A$237,"CUSTEIO",IF(Q564='Tabelas auxiliares'!$A$236,"INVESTIMENTO","ERRO - VERIFICAR"))))</f>
        <v/>
      </c>
      <c r="S564" s="64" t="str">
        <f t="shared" si="17"/>
        <v/>
      </c>
    </row>
    <row r="565" spans="17:19" x14ac:dyDescent="0.25">
      <c r="Q565" s="51" t="str">
        <f t="shared" si="16"/>
        <v/>
      </c>
      <c r="R565" s="51" t="str">
        <f>IF(M565="","",IF(M565&lt;&gt;'Tabelas auxiliares'!$B$236,"FOLHA DE PESSOAL",IF(Q565='Tabelas auxiliares'!$A$237,"CUSTEIO",IF(Q565='Tabelas auxiliares'!$A$236,"INVESTIMENTO","ERRO - VERIFICAR"))))</f>
        <v/>
      </c>
      <c r="S565" s="64" t="str">
        <f t="shared" si="17"/>
        <v/>
      </c>
    </row>
    <row r="566" spans="17:19" x14ac:dyDescent="0.25">
      <c r="Q566" s="51" t="str">
        <f t="shared" si="16"/>
        <v/>
      </c>
      <c r="R566" s="51" t="str">
        <f>IF(M566="","",IF(M566&lt;&gt;'Tabelas auxiliares'!$B$236,"FOLHA DE PESSOAL",IF(Q566='Tabelas auxiliares'!$A$237,"CUSTEIO",IF(Q566='Tabelas auxiliares'!$A$236,"INVESTIMENTO","ERRO - VERIFICAR"))))</f>
        <v/>
      </c>
      <c r="S566" s="64" t="str">
        <f t="shared" si="17"/>
        <v/>
      </c>
    </row>
    <row r="567" spans="17:19" x14ac:dyDescent="0.25">
      <c r="Q567" s="51" t="str">
        <f t="shared" si="16"/>
        <v/>
      </c>
      <c r="R567" s="51" t="str">
        <f>IF(M567="","",IF(M567&lt;&gt;'Tabelas auxiliares'!$B$236,"FOLHA DE PESSOAL",IF(Q567='Tabelas auxiliares'!$A$237,"CUSTEIO",IF(Q567='Tabelas auxiliares'!$A$236,"INVESTIMENTO","ERRO - VERIFICAR"))))</f>
        <v/>
      </c>
      <c r="S567" s="64" t="str">
        <f t="shared" si="17"/>
        <v/>
      </c>
    </row>
    <row r="568" spans="17:19" x14ac:dyDescent="0.25">
      <c r="Q568" s="51" t="str">
        <f t="shared" si="16"/>
        <v/>
      </c>
      <c r="R568" s="51" t="str">
        <f>IF(M568="","",IF(M568&lt;&gt;'Tabelas auxiliares'!$B$236,"FOLHA DE PESSOAL",IF(Q568='Tabelas auxiliares'!$A$237,"CUSTEIO",IF(Q568='Tabelas auxiliares'!$A$236,"INVESTIMENTO","ERRO - VERIFICAR"))))</f>
        <v/>
      </c>
      <c r="S568" s="64" t="str">
        <f t="shared" si="17"/>
        <v/>
      </c>
    </row>
    <row r="569" spans="17:19" x14ac:dyDescent="0.25">
      <c r="Q569" s="51" t="str">
        <f t="shared" si="16"/>
        <v/>
      </c>
      <c r="R569" s="51" t="str">
        <f>IF(M569="","",IF(M569&lt;&gt;'Tabelas auxiliares'!$B$236,"FOLHA DE PESSOAL",IF(Q569='Tabelas auxiliares'!$A$237,"CUSTEIO",IF(Q569='Tabelas auxiliares'!$A$236,"INVESTIMENTO","ERRO - VERIFICAR"))))</f>
        <v/>
      </c>
      <c r="S569" s="64" t="str">
        <f t="shared" si="17"/>
        <v/>
      </c>
    </row>
    <row r="570" spans="17:19" x14ac:dyDescent="0.25">
      <c r="Q570" s="51" t="str">
        <f t="shared" si="16"/>
        <v/>
      </c>
      <c r="R570" s="51" t="str">
        <f>IF(M570="","",IF(M570&lt;&gt;'Tabelas auxiliares'!$B$236,"FOLHA DE PESSOAL",IF(Q570='Tabelas auxiliares'!$A$237,"CUSTEIO",IF(Q570='Tabelas auxiliares'!$A$236,"INVESTIMENTO","ERRO - VERIFICAR"))))</f>
        <v/>
      </c>
      <c r="S570" s="64" t="str">
        <f t="shared" si="17"/>
        <v/>
      </c>
    </row>
    <row r="571" spans="17:19" x14ac:dyDescent="0.25">
      <c r="Q571" s="51" t="str">
        <f t="shared" si="16"/>
        <v/>
      </c>
      <c r="R571" s="51" t="str">
        <f>IF(M571="","",IF(M571&lt;&gt;'Tabelas auxiliares'!$B$236,"FOLHA DE PESSOAL",IF(Q571='Tabelas auxiliares'!$A$237,"CUSTEIO",IF(Q571='Tabelas auxiliares'!$A$236,"INVESTIMENTO","ERRO - VERIFICAR"))))</f>
        <v/>
      </c>
      <c r="S571" s="64" t="str">
        <f t="shared" si="17"/>
        <v/>
      </c>
    </row>
    <row r="572" spans="17:19" x14ac:dyDescent="0.25">
      <c r="Q572" s="51" t="str">
        <f t="shared" si="16"/>
        <v/>
      </c>
      <c r="R572" s="51" t="str">
        <f>IF(M572="","",IF(M572&lt;&gt;'Tabelas auxiliares'!$B$236,"FOLHA DE PESSOAL",IF(Q572='Tabelas auxiliares'!$A$237,"CUSTEIO",IF(Q572='Tabelas auxiliares'!$A$236,"INVESTIMENTO","ERRO - VERIFICAR"))))</f>
        <v/>
      </c>
      <c r="S572" s="64" t="str">
        <f t="shared" si="17"/>
        <v/>
      </c>
    </row>
    <row r="573" spans="17:19" x14ac:dyDescent="0.25">
      <c r="Q573" s="51" t="str">
        <f t="shared" si="16"/>
        <v/>
      </c>
      <c r="R573" s="51" t="str">
        <f>IF(M573="","",IF(M573&lt;&gt;'Tabelas auxiliares'!$B$236,"FOLHA DE PESSOAL",IF(Q573='Tabelas auxiliares'!$A$237,"CUSTEIO",IF(Q573='Tabelas auxiliares'!$A$236,"INVESTIMENTO","ERRO - VERIFICAR"))))</f>
        <v/>
      </c>
      <c r="S573" s="64" t="str">
        <f t="shared" si="17"/>
        <v/>
      </c>
    </row>
    <row r="574" spans="17:19" x14ac:dyDescent="0.25">
      <c r="Q574" s="51" t="str">
        <f t="shared" si="16"/>
        <v/>
      </c>
      <c r="R574" s="51" t="str">
        <f>IF(M574="","",IF(M574&lt;&gt;'Tabelas auxiliares'!$B$236,"FOLHA DE PESSOAL",IF(Q574='Tabelas auxiliares'!$A$237,"CUSTEIO",IF(Q574='Tabelas auxiliares'!$A$236,"INVESTIMENTO","ERRO - VERIFICAR"))))</f>
        <v/>
      </c>
      <c r="S574" s="64" t="str">
        <f t="shared" si="17"/>
        <v/>
      </c>
    </row>
    <row r="575" spans="17:19" x14ac:dyDescent="0.25">
      <c r="Q575" s="51" t="str">
        <f t="shared" si="16"/>
        <v/>
      </c>
      <c r="R575" s="51" t="str">
        <f>IF(M575="","",IF(M575&lt;&gt;'Tabelas auxiliares'!$B$236,"FOLHA DE PESSOAL",IF(Q575='Tabelas auxiliares'!$A$237,"CUSTEIO",IF(Q575='Tabelas auxiliares'!$A$236,"INVESTIMENTO","ERRO - VERIFICAR"))))</f>
        <v/>
      </c>
      <c r="S575" s="64" t="str">
        <f t="shared" si="17"/>
        <v/>
      </c>
    </row>
    <row r="576" spans="17:19" x14ac:dyDescent="0.25">
      <c r="Q576" s="51" t="str">
        <f t="shared" si="16"/>
        <v/>
      </c>
      <c r="R576" s="51" t="str">
        <f>IF(M576="","",IF(M576&lt;&gt;'Tabelas auxiliares'!$B$236,"FOLHA DE PESSOAL",IF(Q576='Tabelas auxiliares'!$A$237,"CUSTEIO",IF(Q576='Tabelas auxiliares'!$A$236,"INVESTIMENTO","ERRO - VERIFICAR"))))</f>
        <v/>
      </c>
      <c r="S576" s="64" t="str">
        <f t="shared" si="17"/>
        <v/>
      </c>
    </row>
    <row r="577" spans="17:19" x14ac:dyDescent="0.25">
      <c r="Q577" s="51" t="str">
        <f t="shared" si="16"/>
        <v/>
      </c>
      <c r="R577" s="51" t="str">
        <f>IF(M577="","",IF(M577&lt;&gt;'Tabelas auxiliares'!$B$236,"FOLHA DE PESSOAL",IF(Q577='Tabelas auxiliares'!$A$237,"CUSTEIO",IF(Q577='Tabelas auxiliares'!$A$236,"INVESTIMENTO","ERRO - VERIFICAR"))))</f>
        <v/>
      </c>
      <c r="S577" s="64" t="str">
        <f t="shared" si="17"/>
        <v/>
      </c>
    </row>
    <row r="578" spans="17:19" x14ac:dyDescent="0.25">
      <c r="Q578" s="51" t="str">
        <f t="shared" si="16"/>
        <v/>
      </c>
      <c r="R578" s="51" t="str">
        <f>IF(M578="","",IF(M578&lt;&gt;'Tabelas auxiliares'!$B$236,"FOLHA DE PESSOAL",IF(Q578='Tabelas auxiliares'!$A$237,"CUSTEIO",IF(Q578='Tabelas auxiliares'!$A$236,"INVESTIMENTO","ERRO - VERIFICAR"))))</f>
        <v/>
      </c>
      <c r="S578" s="64" t="str">
        <f t="shared" si="17"/>
        <v/>
      </c>
    </row>
    <row r="579" spans="17:19" x14ac:dyDescent="0.25">
      <c r="Q579" s="51" t="str">
        <f t="shared" si="16"/>
        <v/>
      </c>
      <c r="R579" s="51" t="str">
        <f>IF(M579="","",IF(M579&lt;&gt;'Tabelas auxiliares'!$B$236,"FOLHA DE PESSOAL",IF(Q579='Tabelas auxiliares'!$A$237,"CUSTEIO",IF(Q579='Tabelas auxiliares'!$A$236,"INVESTIMENTO","ERRO - VERIFICAR"))))</f>
        <v/>
      </c>
      <c r="S579" s="64" t="str">
        <f t="shared" si="17"/>
        <v/>
      </c>
    </row>
    <row r="580" spans="17:19" x14ac:dyDescent="0.25">
      <c r="Q580" s="51" t="str">
        <f t="shared" ref="Q580:Q643" si="18">LEFT(O580,1)</f>
        <v/>
      </c>
      <c r="R580" s="51" t="str">
        <f>IF(M580="","",IF(M580&lt;&gt;'Tabelas auxiliares'!$B$236,"FOLHA DE PESSOAL",IF(Q580='Tabelas auxiliares'!$A$237,"CUSTEIO",IF(Q580='Tabelas auxiliares'!$A$236,"INVESTIMENTO","ERRO - VERIFICAR"))))</f>
        <v/>
      </c>
      <c r="S580" s="64" t="str">
        <f t="shared" si="17"/>
        <v/>
      </c>
    </row>
    <row r="581" spans="17:19" x14ac:dyDescent="0.25">
      <c r="Q581" s="51" t="str">
        <f t="shared" si="18"/>
        <v/>
      </c>
      <c r="R581" s="51" t="str">
        <f>IF(M581="","",IF(M581&lt;&gt;'Tabelas auxiliares'!$B$236,"FOLHA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IF(M582="","",IF(M582&lt;&gt;'Tabelas auxiliares'!$B$236,"FOLHA DE PESSOAL",IF(Q582='Tabelas auxiliares'!$A$237,"CUSTEIO",IF(Q582='Tabelas auxiliares'!$A$236,"INVESTIMENTO","ERRO - VERIFICAR"))))</f>
        <v/>
      </c>
      <c r="S582" s="64" t="str">
        <f t="shared" si="19"/>
        <v/>
      </c>
    </row>
    <row r="583" spans="17:19" x14ac:dyDescent="0.25">
      <c r="Q583" s="51" t="str">
        <f t="shared" si="18"/>
        <v/>
      </c>
      <c r="R583" s="51" t="str">
        <f>IF(M583="","",IF(M583&lt;&gt;'Tabelas auxiliares'!$B$236,"FOLHA DE PESSOAL",IF(Q583='Tabelas auxiliares'!$A$237,"CUSTEIO",IF(Q583='Tabelas auxiliares'!$A$236,"INVESTIMENTO","ERRO - VERIFICAR"))))</f>
        <v/>
      </c>
      <c r="S583" s="64" t="str">
        <f t="shared" si="19"/>
        <v/>
      </c>
    </row>
    <row r="584" spans="17:19" x14ac:dyDescent="0.25">
      <c r="Q584" s="51" t="str">
        <f t="shared" si="18"/>
        <v/>
      </c>
      <c r="R584" s="51" t="str">
        <f>IF(M584="","",IF(M584&lt;&gt;'Tabelas auxiliares'!$B$236,"FOLHA DE PESSOAL",IF(Q584='Tabelas auxiliares'!$A$237,"CUSTEIO",IF(Q584='Tabelas auxiliares'!$A$236,"INVESTIMENTO","ERRO - VERIFICAR"))))</f>
        <v/>
      </c>
      <c r="S584" s="64" t="str">
        <f t="shared" si="19"/>
        <v/>
      </c>
    </row>
    <row r="585" spans="17:19" x14ac:dyDescent="0.25">
      <c r="Q585" s="51" t="str">
        <f t="shared" si="18"/>
        <v/>
      </c>
      <c r="R585" s="51" t="str">
        <f>IF(M585="","",IF(M585&lt;&gt;'Tabelas auxiliares'!$B$236,"FOLHA DE PESSOAL",IF(Q585='Tabelas auxiliares'!$A$237,"CUSTEIO",IF(Q585='Tabelas auxiliares'!$A$236,"INVESTIMENTO","ERRO - VERIFICAR"))))</f>
        <v/>
      </c>
      <c r="S585" s="64" t="str">
        <f t="shared" si="19"/>
        <v/>
      </c>
    </row>
    <row r="586" spans="17:19" x14ac:dyDescent="0.25">
      <c r="Q586" s="51" t="str">
        <f t="shared" si="18"/>
        <v/>
      </c>
      <c r="R586" s="51" t="str">
        <f>IF(M586="","",IF(M586&lt;&gt;'Tabelas auxiliares'!$B$236,"FOLHA DE PESSOAL",IF(Q586='Tabelas auxiliares'!$A$237,"CUSTEIO",IF(Q586='Tabelas auxiliares'!$A$236,"INVESTIMENTO","ERRO - VERIFICAR"))))</f>
        <v/>
      </c>
      <c r="S586" s="64" t="str">
        <f t="shared" si="19"/>
        <v/>
      </c>
    </row>
    <row r="587" spans="17:19" x14ac:dyDescent="0.25">
      <c r="Q587" s="51" t="str">
        <f t="shared" si="18"/>
        <v/>
      </c>
      <c r="R587" s="51" t="str">
        <f>IF(M587="","",IF(M587&lt;&gt;'Tabelas auxiliares'!$B$236,"FOLHA DE PESSOAL",IF(Q587='Tabelas auxiliares'!$A$237,"CUSTEIO",IF(Q587='Tabelas auxiliares'!$A$236,"INVESTIMENTO","ERRO - VERIFICAR"))))</f>
        <v/>
      </c>
      <c r="S587" s="64" t="str">
        <f t="shared" si="19"/>
        <v/>
      </c>
    </row>
    <row r="588" spans="17:19" x14ac:dyDescent="0.25">
      <c r="Q588" s="51" t="str">
        <f t="shared" si="18"/>
        <v/>
      </c>
      <c r="R588" s="51" t="str">
        <f>IF(M588="","",IF(M588&lt;&gt;'Tabelas auxiliares'!$B$236,"FOLHA DE PESSOAL",IF(Q588='Tabelas auxiliares'!$A$237,"CUSTEIO",IF(Q588='Tabelas auxiliares'!$A$236,"INVESTIMENTO","ERRO - VERIFICAR"))))</f>
        <v/>
      </c>
      <c r="S588" s="64" t="str">
        <f t="shared" si="19"/>
        <v/>
      </c>
    </row>
    <row r="589" spans="17:19" x14ac:dyDescent="0.25">
      <c r="Q589" s="51" t="str">
        <f t="shared" si="18"/>
        <v/>
      </c>
      <c r="R589" s="51" t="str">
        <f>IF(M589="","",IF(M589&lt;&gt;'Tabelas auxiliares'!$B$236,"FOLHA DE PESSOAL",IF(Q589='Tabelas auxiliares'!$A$237,"CUSTEIO",IF(Q589='Tabelas auxiliares'!$A$236,"INVESTIMENTO","ERRO - VERIFICAR"))))</f>
        <v/>
      </c>
      <c r="S589" s="64" t="str">
        <f t="shared" si="19"/>
        <v/>
      </c>
    </row>
    <row r="590" spans="17:19" x14ac:dyDescent="0.25">
      <c r="Q590" s="51" t="str">
        <f t="shared" si="18"/>
        <v/>
      </c>
      <c r="R590" s="51" t="str">
        <f>IF(M590="","",IF(M590&lt;&gt;'Tabelas auxiliares'!$B$236,"FOLHA DE PESSOAL",IF(Q590='Tabelas auxiliares'!$A$237,"CUSTEIO",IF(Q590='Tabelas auxiliares'!$A$236,"INVESTIMENTO","ERRO - VERIFICAR"))))</f>
        <v/>
      </c>
      <c r="S590" s="64" t="str">
        <f t="shared" si="19"/>
        <v/>
      </c>
    </row>
    <row r="591" spans="17:19" x14ac:dyDescent="0.25">
      <c r="Q591" s="51" t="str">
        <f t="shared" si="18"/>
        <v/>
      </c>
      <c r="R591" s="51" t="str">
        <f>IF(M591="","",IF(M591&lt;&gt;'Tabelas auxiliares'!$B$236,"FOLHA DE PESSOAL",IF(Q591='Tabelas auxiliares'!$A$237,"CUSTEIO",IF(Q591='Tabelas auxiliares'!$A$236,"INVESTIMENTO","ERRO - VERIFICAR"))))</f>
        <v/>
      </c>
      <c r="S591" s="64" t="str">
        <f t="shared" si="19"/>
        <v/>
      </c>
    </row>
    <row r="592" spans="17:19" x14ac:dyDescent="0.25">
      <c r="Q592" s="51" t="str">
        <f t="shared" si="18"/>
        <v/>
      </c>
      <c r="R592" s="51" t="str">
        <f>IF(M592="","",IF(M592&lt;&gt;'Tabelas auxiliares'!$B$236,"FOLHA DE PESSOAL",IF(Q592='Tabelas auxiliares'!$A$237,"CUSTEIO",IF(Q592='Tabelas auxiliares'!$A$236,"INVESTIMENTO","ERRO - VERIFICAR"))))</f>
        <v/>
      </c>
      <c r="S592" s="64" t="str">
        <f t="shared" si="19"/>
        <v/>
      </c>
    </row>
    <row r="593" spans="17:19" x14ac:dyDescent="0.25">
      <c r="Q593" s="51" t="str">
        <f t="shared" si="18"/>
        <v/>
      </c>
      <c r="R593" s="51" t="str">
        <f>IF(M593="","",IF(M593&lt;&gt;'Tabelas auxiliares'!$B$236,"FOLHA DE PESSOAL",IF(Q593='Tabelas auxiliares'!$A$237,"CUSTEIO",IF(Q593='Tabelas auxiliares'!$A$236,"INVESTIMENTO","ERRO - VERIFICAR"))))</f>
        <v/>
      </c>
      <c r="S593" s="64" t="str">
        <f t="shared" si="19"/>
        <v/>
      </c>
    </row>
    <row r="594" spans="17:19" x14ac:dyDescent="0.25">
      <c r="Q594" s="51" t="str">
        <f t="shared" si="18"/>
        <v/>
      </c>
      <c r="R594" s="51" t="str">
        <f>IF(M594="","",IF(M594&lt;&gt;'Tabelas auxiliares'!$B$236,"FOLHA DE PESSOAL",IF(Q594='Tabelas auxiliares'!$A$237,"CUSTEIO",IF(Q594='Tabelas auxiliares'!$A$236,"INVESTIMENTO","ERRO - VERIFICAR"))))</f>
        <v/>
      </c>
      <c r="S594" s="64" t="str">
        <f t="shared" si="19"/>
        <v/>
      </c>
    </row>
    <row r="595" spans="17:19" x14ac:dyDescent="0.25">
      <c r="Q595" s="51" t="str">
        <f t="shared" si="18"/>
        <v/>
      </c>
      <c r="R595" s="51" t="str">
        <f>IF(M595="","",IF(M595&lt;&gt;'Tabelas auxiliares'!$B$236,"FOLHA DE PESSOAL",IF(Q595='Tabelas auxiliares'!$A$237,"CUSTEIO",IF(Q595='Tabelas auxiliares'!$A$236,"INVESTIMENTO","ERRO - VERIFICAR"))))</f>
        <v/>
      </c>
      <c r="S595" s="64" t="str">
        <f t="shared" si="19"/>
        <v/>
      </c>
    </row>
    <row r="596" spans="17:19" x14ac:dyDescent="0.25">
      <c r="Q596" s="51" t="str">
        <f t="shared" si="18"/>
        <v/>
      </c>
      <c r="R596" s="51" t="str">
        <f>IF(M596="","",IF(M596&lt;&gt;'Tabelas auxiliares'!$B$236,"FOLHA DE PESSOAL",IF(Q596='Tabelas auxiliares'!$A$237,"CUSTEIO",IF(Q596='Tabelas auxiliares'!$A$236,"INVESTIMENTO","ERRO - VERIFICAR"))))</f>
        <v/>
      </c>
      <c r="S596" s="64" t="str">
        <f t="shared" si="19"/>
        <v/>
      </c>
    </row>
    <row r="597" spans="17:19" x14ac:dyDescent="0.25">
      <c r="Q597" s="51" t="str">
        <f t="shared" si="18"/>
        <v/>
      </c>
      <c r="R597" s="51" t="str">
        <f>IF(M597="","",IF(M597&lt;&gt;'Tabelas auxiliares'!$B$236,"FOLHA DE PESSOAL",IF(Q597='Tabelas auxiliares'!$A$237,"CUSTEIO",IF(Q597='Tabelas auxiliares'!$A$236,"INVESTIMENTO","ERRO - VERIFICAR"))))</f>
        <v/>
      </c>
      <c r="S597" s="64" t="str">
        <f t="shared" si="19"/>
        <v/>
      </c>
    </row>
    <row r="598" spans="17:19" x14ac:dyDescent="0.25">
      <c r="Q598" s="51" t="str">
        <f t="shared" si="18"/>
        <v/>
      </c>
      <c r="R598" s="51" t="str">
        <f>IF(M598="","",IF(M598&lt;&gt;'Tabelas auxiliares'!$B$236,"FOLHA DE PESSOAL",IF(Q598='Tabelas auxiliares'!$A$237,"CUSTEIO",IF(Q598='Tabelas auxiliares'!$A$236,"INVESTIMENTO","ERRO - VERIFICAR"))))</f>
        <v/>
      </c>
      <c r="S598" s="64" t="str">
        <f t="shared" si="19"/>
        <v/>
      </c>
    </row>
    <row r="599" spans="17:19" x14ac:dyDescent="0.25">
      <c r="Q599" s="51" t="str">
        <f t="shared" si="18"/>
        <v/>
      </c>
      <c r="R599" s="51" t="str">
        <f>IF(M599="","",IF(M599&lt;&gt;'Tabelas auxiliares'!$B$236,"FOLHA DE PESSOAL",IF(Q599='Tabelas auxiliares'!$A$237,"CUSTEIO",IF(Q599='Tabelas auxiliares'!$A$236,"INVESTIMENTO","ERRO - VERIFICAR"))))</f>
        <v/>
      </c>
      <c r="S599" s="64" t="str">
        <f t="shared" si="19"/>
        <v/>
      </c>
    </row>
    <row r="600" spans="17:19" x14ac:dyDescent="0.25">
      <c r="Q600" s="51" t="str">
        <f t="shared" si="18"/>
        <v/>
      </c>
      <c r="R600" s="51" t="str">
        <f>IF(M600="","",IF(M600&lt;&gt;'Tabelas auxiliares'!$B$236,"FOLHA DE PESSOAL",IF(Q600='Tabelas auxiliares'!$A$237,"CUSTEIO",IF(Q600='Tabelas auxiliares'!$A$236,"INVESTIMENTO","ERRO - VERIFICAR"))))</f>
        <v/>
      </c>
      <c r="S600" s="64" t="str">
        <f t="shared" si="19"/>
        <v/>
      </c>
    </row>
    <row r="601" spans="17:19" x14ac:dyDescent="0.25">
      <c r="Q601" s="51" t="str">
        <f t="shared" si="18"/>
        <v/>
      </c>
      <c r="R601" s="51" t="str">
        <f>IF(M601="","",IF(M601&lt;&gt;'Tabelas auxiliares'!$B$236,"FOLHA DE PESSOAL",IF(Q601='Tabelas auxiliares'!$A$237,"CUSTEIO",IF(Q601='Tabelas auxiliares'!$A$236,"INVESTIMENTO","ERRO - VERIFICAR"))))</f>
        <v/>
      </c>
      <c r="S601" s="64" t="str">
        <f t="shared" si="19"/>
        <v/>
      </c>
    </row>
    <row r="602" spans="17:19" x14ac:dyDescent="0.25">
      <c r="Q602" s="51" t="str">
        <f t="shared" si="18"/>
        <v/>
      </c>
      <c r="R602" s="51" t="str">
        <f>IF(M602="","",IF(M602&lt;&gt;'Tabelas auxiliares'!$B$236,"FOLHA DE PESSOAL",IF(Q602='Tabelas auxiliares'!$A$237,"CUSTEIO",IF(Q602='Tabelas auxiliares'!$A$236,"INVESTIMENTO","ERRO - VERIFICAR"))))</f>
        <v/>
      </c>
      <c r="S602" s="64" t="str">
        <f t="shared" si="19"/>
        <v/>
      </c>
    </row>
    <row r="603" spans="17:19" x14ac:dyDescent="0.25">
      <c r="Q603" s="51" t="str">
        <f t="shared" si="18"/>
        <v/>
      </c>
      <c r="R603" s="51" t="str">
        <f>IF(M603="","",IF(M603&lt;&gt;'Tabelas auxiliares'!$B$236,"FOLHA DE PESSOAL",IF(Q603='Tabelas auxiliares'!$A$237,"CUSTEIO",IF(Q603='Tabelas auxiliares'!$A$236,"INVESTIMENTO","ERRO - VERIFICAR"))))</f>
        <v/>
      </c>
      <c r="S603" s="64" t="str">
        <f t="shared" si="19"/>
        <v/>
      </c>
    </row>
    <row r="604" spans="17:19" x14ac:dyDescent="0.25">
      <c r="Q604" s="51" t="str">
        <f t="shared" si="18"/>
        <v/>
      </c>
      <c r="R604" s="51" t="str">
        <f>IF(M604="","",IF(M604&lt;&gt;'Tabelas auxiliares'!$B$236,"FOLHA DE PESSOAL",IF(Q604='Tabelas auxiliares'!$A$237,"CUSTEIO",IF(Q604='Tabelas auxiliares'!$A$236,"INVESTIMENTO","ERRO - VERIFICAR"))))</f>
        <v/>
      </c>
      <c r="S604" s="64" t="str">
        <f t="shared" si="19"/>
        <v/>
      </c>
    </row>
    <row r="605" spans="17:19" x14ac:dyDescent="0.25">
      <c r="Q605" s="51" t="str">
        <f t="shared" si="18"/>
        <v/>
      </c>
      <c r="R605" s="51" t="str">
        <f>IF(M605="","",IF(M605&lt;&gt;'Tabelas auxiliares'!$B$236,"FOLHA DE PESSOAL",IF(Q605='Tabelas auxiliares'!$A$237,"CUSTEIO",IF(Q605='Tabelas auxiliares'!$A$236,"INVESTIMENTO","ERRO - VERIFICAR"))))</f>
        <v/>
      </c>
      <c r="S605" s="64" t="str">
        <f t="shared" si="19"/>
        <v/>
      </c>
    </row>
    <row r="606" spans="17:19" x14ac:dyDescent="0.25">
      <c r="Q606" s="51" t="str">
        <f t="shared" si="18"/>
        <v/>
      </c>
      <c r="R606" s="51" t="str">
        <f>IF(M606="","",IF(M606&lt;&gt;'Tabelas auxiliares'!$B$236,"FOLHA DE PESSOAL",IF(Q606='Tabelas auxiliares'!$A$237,"CUSTEIO",IF(Q606='Tabelas auxiliares'!$A$236,"INVESTIMENTO","ERRO - VERIFICAR"))))</f>
        <v/>
      </c>
      <c r="S606" s="64" t="str">
        <f t="shared" si="19"/>
        <v/>
      </c>
    </row>
    <row r="607" spans="17:19" x14ac:dyDescent="0.25">
      <c r="Q607" s="51" t="str">
        <f t="shared" si="18"/>
        <v/>
      </c>
      <c r="R607" s="51" t="str">
        <f>IF(M607="","",IF(M607&lt;&gt;'Tabelas auxiliares'!$B$236,"FOLHA DE PESSOAL",IF(Q607='Tabelas auxiliares'!$A$237,"CUSTEIO",IF(Q607='Tabelas auxiliares'!$A$236,"INVESTIMENTO","ERRO - VERIFICAR"))))</f>
        <v/>
      </c>
      <c r="S607" s="64" t="str">
        <f t="shared" si="19"/>
        <v/>
      </c>
    </row>
    <row r="608" spans="17:19" x14ac:dyDescent="0.25">
      <c r="Q608" s="51" t="str">
        <f t="shared" si="18"/>
        <v/>
      </c>
      <c r="R608" s="51" t="str">
        <f>IF(M608="","",IF(M608&lt;&gt;'Tabelas auxiliares'!$B$236,"FOLHA DE PESSOAL",IF(Q608='Tabelas auxiliares'!$A$237,"CUSTEIO",IF(Q608='Tabelas auxiliares'!$A$236,"INVESTIMENTO","ERRO - VERIFICAR"))))</f>
        <v/>
      </c>
      <c r="S608" s="64" t="str">
        <f t="shared" si="19"/>
        <v/>
      </c>
    </row>
    <row r="609" spans="17:19" x14ac:dyDescent="0.25">
      <c r="Q609" s="51" t="str">
        <f t="shared" si="18"/>
        <v/>
      </c>
      <c r="R609" s="51" t="str">
        <f>IF(M609="","",IF(M609&lt;&gt;'Tabelas auxiliares'!$B$236,"FOLHA DE PESSOAL",IF(Q609='Tabelas auxiliares'!$A$237,"CUSTEIO",IF(Q609='Tabelas auxiliares'!$A$236,"INVESTIMENTO","ERRO - VERIFICAR"))))</f>
        <v/>
      </c>
      <c r="S609" s="64" t="str">
        <f t="shared" si="19"/>
        <v/>
      </c>
    </row>
    <row r="610" spans="17:19" x14ac:dyDescent="0.25">
      <c r="Q610" s="51" t="str">
        <f t="shared" si="18"/>
        <v/>
      </c>
      <c r="R610" s="51" t="str">
        <f>IF(M610="","",IF(M610&lt;&gt;'Tabelas auxiliares'!$B$236,"FOLHA DE PESSOAL",IF(Q610='Tabelas auxiliares'!$A$237,"CUSTEIO",IF(Q610='Tabelas auxiliares'!$A$236,"INVESTIMENTO","ERRO - VERIFICAR"))))</f>
        <v/>
      </c>
      <c r="S610" s="64" t="str">
        <f t="shared" si="19"/>
        <v/>
      </c>
    </row>
    <row r="611" spans="17:19" x14ac:dyDescent="0.25">
      <c r="Q611" s="51" t="str">
        <f t="shared" si="18"/>
        <v/>
      </c>
      <c r="R611" s="51" t="str">
        <f>IF(M611="","",IF(M611&lt;&gt;'Tabelas auxiliares'!$B$236,"FOLHA DE PESSOAL",IF(Q611='Tabelas auxiliares'!$A$237,"CUSTEIO",IF(Q611='Tabelas auxiliares'!$A$236,"INVESTIMENTO","ERRO - VERIFICAR"))))</f>
        <v/>
      </c>
      <c r="S611" s="64" t="str">
        <f t="shared" si="19"/>
        <v/>
      </c>
    </row>
    <row r="612" spans="17:19" x14ac:dyDescent="0.25">
      <c r="Q612" s="51" t="str">
        <f t="shared" si="18"/>
        <v/>
      </c>
      <c r="R612" s="51" t="str">
        <f>IF(M612="","",IF(M612&lt;&gt;'Tabelas auxiliares'!$B$236,"FOLHA DE PESSOAL",IF(Q612='Tabelas auxiliares'!$A$237,"CUSTEIO",IF(Q612='Tabelas auxiliares'!$A$236,"INVESTIMENTO","ERRO - VERIFICAR"))))</f>
        <v/>
      </c>
      <c r="S612" s="64" t="str">
        <f t="shared" si="19"/>
        <v/>
      </c>
    </row>
    <row r="613" spans="17:19" x14ac:dyDescent="0.25">
      <c r="Q613" s="51" t="str">
        <f t="shared" si="18"/>
        <v/>
      </c>
      <c r="R613" s="51" t="str">
        <f>IF(M613="","",IF(M613&lt;&gt;'Tabelas auxiliares'!$B$236,"FOLHA DE PESSOAL",IF(Q613='Tabelas auxiliares'!$A$237,"CUSTEIO",IF(Q613='Tabelas auxiliares'!$A$236,"INVESTIMENTO","ERRO - VERIFICAR"))))</f>
        <v/>
      </c>
      <c r="S613" s="64" t="str">
        <f t="shared" si="19"/>
        <v/>
      </c>
    </row>
    <row r="614" spans="17:19" x14ac:dyDescent="0.25">
      <c r="Q614" s="51" t="str">
        <f t="shared" si="18"/>
        <v/>
      </c>
      <c r="R614" s="51" t="str">
        <f>IF(M614="","",IF(M614&lt;&gt;'Tabelas auxiliares'!$B$236,"FOLHA DE PESSOAL",IF(Q614='Tabelas auxiliares'!$A$237,"CUSTEIO",IF(Q614='Tabelas auxiliares'!$A$236,"INVESTIMENTO","ERRO - VERIFICAR"))))</f>
        <v/>
      </c>
      <c r="S614" s="64" t="str">
        <f t="shared" si="19"/>
        <v/>
      </c>
    </row>
    <row r="615" spans="17:19" x14ac:dyDescent="0.25">
      <c r="Q615" s="51" t="str">
        <f t="shared" si="18"/>
        <v/>
      </c>
      <c r="R615" s="51" t="str">
        <f>IF(M615="","",IF(M615&lt;&gt;'Tabelas auxiliares'!$B$236,"FOLHA DE PESSOAL",IF(Q615='Tabelas auxiliares'!$A$237,"CUSTEIO",IF(Q615='Tabelas auxiliares'!$A$236,"INVESTIMENTO","ERRO - VERIFICAR"))))</f>
        <v/>
      </c>
      <c r="S615" s="64" t="str">
        <f t="shared" si="19"/>
        <v/>
      </c>
    </row>
    <row r="616" spans="17:19" x14ac:dyDescent="0.25">
      <c r="Q616" s="51" t="str">
        <f t="shared" si="18"/>
        <v/>
      </c>
      <c r="R616" s="51" t="str">
        <f>IF(M616="","",IF(M616&lt;&gt;'Tabelas auxiliares'!$B$236,"FOLHA DE PESSOAL",IF(Q616='Tabelas auxiliares'!$A$237,"CUSTEIO",IF(Q616='Tabelas auxiliares'!$A$236,"INVESTIMENTO","ERRO - VERIFICAR"))))</f>
        <v/>
      </c>
      <c r="S616" s="64" t="str">
        <f t="shared" si="19"/>
        <v/>
      </c>
    </row>
    <row r="617" spans="17:19" x14ac:dyDescent="0.25">
      <c r="Q617" s="51" t="str">
        <f t="shared" si="18"/>
        <v/>
      </c>
      <c r="R617" s="51" t="str">
        <f>IF(M617="","",IF(M617&lt;&gt;'Tabelas auxiliares'!$B$236,"FOLHA DE PESSOAL",IF(Q617='Tabelas auxiliares'!$A$237,"CUSTEIO",IF(Q617='Tabelas auxiliares'!$A$236,"INVESTIMENTO","ERRO - VERIFICAR"))))</f>
        <v/>
      </c>
      <c r="S617" s="64" t="str">
        <f t="shared" si="19"/>
        <v/>
      </c>
    </row>
    <row r="618" spans="17:19" x14ac:dyDescent="0.25">
      <c r="Q618" s="51" t="str">
        <f t="shared" si="18"/>
        <v/>
      </c>
      <c r="R618" s="51" t="str">
        <f>IF(M618="","",IF(M618&lt;&gt;'Tabelas auxiliares'!$B$236,"FOLHA DE PESSOAL",IF(Q618='Tabelas auxiliares'!$A$237,"CUSTEIO",IF(Q618='Tabelas auxiliares'!$A$236,"INVESTIMENTO","ERRO - VERIFICAR"))))</f>
        <v/>
      </c>
      <c r="S618" s="64" t="str">
        <f t="shared" si="19"/>
        <v/>
      </c>
    </row>
    <row r="619" spans="17:19" x14ac:dyDescent="0.25">
      <c r="Q619" s="51" t="str">
        <f t="shared" si="18"/>
        <v/>
      </c>
      <c r="R619" s="51" t="str">
        <f>IF(M619="","",IF(M619&lt;&gt;'Tabelas auxiliares'!$B$236,"FOLHA DE PESSOAL",IF(Q619='Tabelas auxiliares'!$A$237,"CUSTEIO",IF(Q619='Tabelas auxiliares'!$A$236,"INVESTIMENTO","ERRO - VERIFICAR"))))</f>
        <v/>
      </c>
      <c r="S619" s="64" t="str">
        <f t="shared" si="19"/>
        <v/>
      </c>
    </row>
    <row r="620" spans="17:19" x14ac:dyDescent="0.25">
      <c r="Q620" s="51" t="str">
        <f t="shared" si="18"/>
        <v/>
      </c>
      <c r="R620" s="51" t="str">
        <f>IF(M620="","",IF(M620&lt;&gt;'Tabelas auxiliares'!$B$236,"FOLHA DE PESSOAL",IF(Q620='Tabelas auxiliares'!$A$237,"CUSTEIO",IF(Q620='Tabelas auxiliares'!$A$236,"INVESTIMENTO","ERRO - VERIFICAR"))))</f>
        <v/>
      </c>
      <c r="S620" s="64" t="str">
        <f t="shared" si="19"/>
        <v/>
      </c>
    </row>
    <row r="621" spans="17:19" x14ac:dyDescent="0.25">
      <c r="Q621" s="51" t="str">
        <f t="shared" si="18"/>
        <v/>
      </c>
      <c r="R621" s="51" t="str">
        <f>IF(M621="","",IF(M621&lt;&gt;'Tabelas auxiliares'!$B$236,"FOLHA DE PESSOAL",IF(Q621='Tabelas auxiliares'!$A$237,"CUSTEIO",IF(Q621='Tabelas auxiliares'!$A$236,"INVESTIMENTO","ERRO - VERIFICAR"))))</f>
        <v/>
      </c>
      <c r="S621" s="64" t="str">
        <f t="shared" si="19"/>
        <v/>
      </c>
    </row>
    <row r="622" spans="17:19" x14ac:dyDescent="0.25">
      <c r="Q622" s="51" t="str">
        <f t="shared" si="18"/>
        <v/>
      </c>
      <c r="R622" s="51" t="str">
        <f>IF(M622="","",IF(M622&lt;&gt;'Tabelas auxiliares'!$B$236,"FOLHA DE PESSOAL",IF(Q622='Tabelas auxiliares'!$A$237,"CUSTEIO",IF(Q622='Tabelas auxiliares'!$A$236,"INVESTIMENTO","ERRO - VERIFICAR"))))</f>
        <v/>
      </c>
      <c r="S622" s="64" t="str">
        <f t="shared" si="19"/>
        <v/>
      </c>
    </row>
    <row r="623" spans="17:19" x14ac:dyDescent="0.25">
      <c r="Q623" s="51" t="str">
        <f t="shared" si="18"/>
        <v/>
      </c>
      <c r="R623" s="51" t="str">
        <f>IF(M623="","",IF(M623&lt;&gt;'Tabelas auxiliares'!$B$236,"FOLHA DE PESSOAL",IF(Q623='Tabelas auxiliares'!$A$237,"CUSTEIO",IF(Q623='Tabelas auxiliares'!$A$236,"INVESTIMENTO","ERRO - VERIFICAR"))))</f>
        <v/>
      </c>
      <c r="S623" s="64" t="str">
        <f t="shared" si="19"/>
        <v/>
      </c>
    </row>
    <row r="624" spans="17:19" x14ac:dyDescent="0.25">
      <c r="Q624" s="51" t="str">
        <f t="shared" si="18"/>
        <v/>
      </c>
      <c r="R624" s="51" t="str">
        <f>IF(M624="","",IF(M624&lt;&gt;'Tabelas auxiliares'!$B$236,"FOLHA DE PESSOAL",IF(Q624='Tabelas auxiliares'!$A$237,"CUSTEIO",IF(Q624='Tabelas auxiliares'!$A$236,"INVESTIMENTO","ERRO - VERIFICAR"))))</f>
        <v/>
      </c>
      <c r="S624" s="64" t="str">
        <f t="shared" si="19"/>
        <v/>
      </c>
    </row>
    <row r="625" spans="17:19" x14ac:dyDescent="0.25">
      <c r="Q625" s="51" t="str">
        <f t="shared" si="18"/>
        <v/>
      </c>
      <c r="R625" s="51" t="str">
        <f>IF(M625="","",IF(M625&lt;&gt;'Tabelas auxiliares'!$B$236,"FOLHA DE PESSOAL",IF(Q625='Tabelas auxiliares'!$A$237,"CUSTEIO",IF(Q625='Tabelas auxiliares'!$A$236,"INVESTIMENTO","ERRO - VERIFICAR"))))</f>
        <v/>
      </c>
      <c r="S625" s="64" t="str">
        <f t="shared" si="19"/>
        <v/>
      </c>
    </row>
    <row r="626" spans="17:19" x14ac:dyDescent="0.25">
      <c r="Q626" s="51" t="str">
        <f t="shared" si="18"/>
        <v/>
      </c>
      <c r="R626" s="51" t="str">
        <f>IF(M626="","",IF(M626&lt;&gt;'Tabelas auxiliares'!$B$236,"FOLHA DE PESSOAL",IF(Q626='Tabelas auxiliares'!$A$237,"CUSTEIO",IF(Q626='Tabelas auxiliares'!$A$236,"INVESTIMENTO","ERRO - VERIFICAR"))))</f>
        <v/>
      </c>
      <c r="S626" s="64" t="str">
        <f t="shared" si="19"/>
        <v/>
      </c>
    </row>
    <row r="627" spans="17:19" x14ac:dyDescent="0.25">
      <c r="Q627" s="51" t="str">
        <f t="shared" si="18"/>
        <v/>
      </c>
      <c r="R627" s="51" t="str">
        <f>IF(M627="","",IF(M627&lt;&gt;'Tabelas auxiliares'!$B$236,"FOLHA DE PESSOAL",IF(Q627='Tabelas auxiliares'!$A$237,"CUSTEIO",IF(Q627='Tabelas auxiliares'!$A$236,"INVESTIMENTO","ERRO - VERIFICAR"))))</f>
        <v/>
      </c>
      <c r="S627" s="64" t="str">
        <f t="shared" si="19"/>
        <v/>
      </c>
    </row>
    <row r="628" spans="17:19" x14ac:dyDescent="0.25">
      <c r="Q628" s="51" t="str">
        <f t="shared" si="18"/>
        <v/>
      </c>
      <c r="R628" s="51" t="str">
        <f>IF(M628="","",IF(M628&lt;&gt;'Tabelas auxiliares'!$B$236,"FOLHA DE PESSOAL",IF(Q628='Tabelas auxiliares'!$A$237,"CUSTEIO",IF(Q628='Tabelas auxiliares'!$A$236,"INVESTIMENTO","ERRO - VERIFICAR"))))</f>
        <v/>
      </c>
      <c r="S628" s="64" t="str">
        <f t="shared" si="19"/>
        <v/>
      </c>
    </row>
    <row r="629" spans="17:19" x14ac:dyDescent="0.25">
      <c r="Q629" s="51" t="str">
        <f t="shared" si="18"/>
        <v/>
      </c>
      <c r="R629" s="51" t="str">
        <f>IF(M629="","",IF(M629&lt;&gt;'Tabelas auxiliares'!$B$236,"FOLHA DE PESSOAL",IF(Q629='Tabelas auxiliares'!$A$237,"CUSTEIO",IF(Q629='Tabelas auxiliares'!$A$236,"INVESTIMENTO","ERRO - VERIFICAR"))))</f>
        <v/>
      </c>
      <c r="S629" s="64" t="str">
        <f t="shared" si="19"/>
        <v/>
      </c>
    </row>
    <row r="630" spans="17:19" x14ac:dyDescent="0.25">
      <c r="Q630" s="51" t="str">
        <f t="shared" si="18"/>
        <v/>
      </c>
      <c r="R630" s="51" t="str">
        <f>IF(M630="","",IF(M630&lt;&gt;'Tabelas auxiliares'!$B$236,"FOLHA DE PESSOAL",IF(Q630='Tabelas auxiliares'!$A$237,"CUSTEIO",IF(Q630='Tabelas auxiliares'!$A$236,"INVESTIMENTO","ERRO - VERIFICAR"))))</f>
        <v/>
      </c>
      <c r="S630" s="64" t="str">
        <f t="shared" si="19"/>
        <v/>
      </c>
    </row>
    <row r="631" spans="17:19" x14ac:dyDescent="0.25">
      <c r="Q631" s="51" t="str">
        <f t="shared" si="18"/>
        <v/>
      </c>
      <c r="R631" s="51" t="str">
        <f>IF(M631="","",IF(M631&lt;&gt;'Tabelas auxiliares'!$B$236,"FOLHA DE PESSOAL",IF(Q631='Tabelas auxiliares'!$A$237,"CUSTEIO",IF(Q631='Tabelas auxiliares'!$A$236,"INVESTIMENTO","ERRO - VERIFICAR"))))</f>
        <v/>
      </c>
      <c r="S631" s="64" t="str">
        <f t="shared" si="19"/>
        <v/>
      </c>
    </row>
    <row r="632" spans="17:19" x14ac:dyDescent="0.25">
      <c r="Q632" s="51" t="str">
        <f t="shared" si="18"/>
        <v/>
      </c>
      <c r="R632" s="51" t="str">
        <f>IF(M632="","",IF(M632&lt;&gt;'Tabelas auxiliares'!$B$236,"FOLHA DE PESSOAL",IF(Q632='Tabelas auxiliares'!$A$237,"CUSTEIO",IF(Q632='Tabelas auxiliares'!$A$236,"INVESTIMENTO","ERRO - VERIFICAR"))))</f>
        <v/>
      </c>
      <c r="S632" s="64" t="str">
        <f t="shared" si="19"/>
        <v/>
      </c>
    </row>
    <row r="633" spans="17:19" x14ac:dyDescent="0.25">
      <c r="Q633" s="51" t="str">
        <f t="shared" si="18"/>
        <v/>
      </c>
      <c r="R633" s="51" t="str">
        <f>IF(M633="","",IF(M633&lt;&gt;'Tabelas auxiliares'!$B$236,"FOLHA DE PESSOAL",IF(Q633='Tabelas auxiliares'!$A$237,"CUSTEIO",IF(Q633='Tabelas auxiliares'!$A$236,"INVESTIMENTO","ERRO - VERIFICAR"))))</f>
        <v/>
      </c>
      <c r="S633" s="64" t="str">
        <f t="shared" si="19"/>
        <v/>
      </c>
    </row>
    <row r="634" spans="17:19" x14ac:dyDescent="0.25">
      <c r="Q634" s="51" t="str">
        <f t="shared" si="18"/>
        <v/>
      </c>
      <c r="R634" s="51" t="str">
        <f>IF(M634="","",IF(M634&lt;&gt;'Tabelas auxiliares'!$B$236,"FOLHA DE PESSOAL",IF(Q634='Tabelas auxiliares'!$A$237,"CUSTEIO",IF(Q634='Tabelas auxiliares'!$A$236,"INVESTIMENTO","ERRO - VERIFICAR"))))</f>
        <v/>
      </c>
      <c r="S634" s="64" t="str">
        <f t="shared" si="19"/>
        <v/>
      </c>
    </row>
    <row r="635" spans="17:19" x14ac:dyDescent="0.25">
      <c r="Q635" s="51" t="str">
        <f t="shared" si="18"/>
        <v/>
      </c>
      <c r="R635" s="51" t="str">
        <f>IF(M635="","",IF(M635&lt;&gt;'Tabelas auxiliares'!$B$236,"FOLHA DE PESSOAL",IF(Q635='Tabelas auxiliares'!$A$237,"CUSTEIO",IF(Q635='Tabelas auxiliares'!$A$236,"INVESTIMENTO","ERRO - VERIFICAR"))))</f>
        <v/>
      </c>
      <c r="S635" s="64" t="str">
        <f t="shared" si="19"/>
        <v/>
      </c>
    </row>
    <row r="636" spans="17:19" x14ac:dyDescent="0.25">
      <c r="Q636" s="51" t="str">
        <f t="shared" si="18"/>
        <v/>
      </c>
      <c r="R636" s="51" t="str">
        <f>IF(M636="","",IF(M636&lt;&gt;'Tabelas auxiliares'!$B$236,"FOLHA DE PESSOAL",IF(Q636='Tabelas auxiliares'!$A$237,"CUSTEIO",IF(Q636='Tabelas auxiliares'!$A$236,"INVESTIMENTO","ERRO - VERIFICAR"))))</f>
        <v/>
      </c>
      <c r="S636" s="64" t="str">
        <f t="shared" si="19"/>
        <v/>
      </c>
    </row>
    <row r="637" spans="17:19" x14ac:dyDescent="0.25">
      <c r="Q637" s="51" t="str">
        <f t="shared" si="18"/>
        <v/>
      </c>
      <c r="R637" s="51" t="str">
        <f>IF(M637="","",IF(M637&lt;&gt;'Tabelas auxiliares'!$B$236,"FOLHA DE PESSOAL",IF(Q637='Tabelas auxiliares'!$A$237,"CUSTEIO",IF(Q637='Tabelas auxiliares'!$A$236,"INVESTIMENTO","ERRO - VERIFICAR"))))</f>
        <v/>
      </c>
      <c r="S637" s="64" t="str">
        <f t="shared" si="19"/>
        <v/>
      </c>
    </row>
    <row r="638" spans="17:19" x14ac:dyDescent="0.25">
      <c r="Q638" s="51" t="str">
        <f t="shared" si="18"/>
        <v/>
      </c>
      <c r="R638" s="51" t="str">
        <f>IF(M638="","",IF(M638&lt;&gt;'Tabelas auxiliares'!$B$236,"FOLHA DE PESSOAL",IF(Q638='Tabelas auxiliares'!$A$237,"CUSTEIO",IF(Q638='Tabelas auxiliares'!$A$236,"INVESTIMENTO","ERRO - VERIFICAR"))))</f>
        <v/>
      </c>
      <c r="S638" s="64" t="str">
        <f t="shared" si="19"/>
        <v/>
      </c>
    </row>
    <row r="639" spans="17:19" x14ac:dyDescent="0.25">
      <c r="Q639" s="51" t="str">
        <f t="shared" si="18"/>
        <v/>
      </c>
      <c r="R639" s="51" t="str">
        <f>IF(M639="","",IF(M639&lt;&gt;'Tabelas auxiliares'!$B$236,"FOLHA DE PESSOAL",IF(Q639='Tabelas auxiliares'!$A$237,"CUSTEIO",IF(Q639='Tabelas auxiliares'!$A$236,"INVESTIMENTO","ERRO - VERIFICAR"))))</f>
        <v/>
      </c>
      <c r="S639" s="64" t="str">
        <f t="shared" si="19"/>
        <v/>
      </c>
    </row>
    <row r="640" spans="17:19" x14ac:dyDescent="0.25">
      <c r="Q640" s="51" t="str">
        <f t="shared" si="18"/>
        <v/>
      </c>
      <c r="R640" s="51" t="str">
        <f>IF(M640="","",IF(M640&lt;&gt;'Tabelas auxiliares'!$B$236,"FOLHA DE PESSOAL",IF(Q640='Tabelas auxiliares'!$A$237,"CUSTEIO",IF(Q640='Tabelas auxiliares'!$A$236,"INVESTIMENTO","ERRO - VERIFICAR"))))</f>
        <v/>
      </c>
      <c r="S640" s="64" t="str">
        <f t="shared" si="19"/>
        <v/>
      </c>
    </row>
    <row r="641" spans="17:19" x14ac:dyDescent="0.25">
      <c r="Q641" s="51" t="str">
        <f t="shared" si="18"/>
        <v/>
      </c>
      <c r="R641" s="51" t="str">
        <f>IF(M641="","",IF(M641&lt;&gt;'Tabelas auxiliares'!$B$236,"FOLHA DE PESSOAL",IF(Q641='Tabelas auxiliares'!$A$237,"CUSTEIO",IF(Q641='Tabelas auxiliares'!$A$236,"INVESTIMENTO","ERRO - VERIFICAR"))))</f>
        <v/>
      </c>
      <c r="S641" s="64" t="str">
        <f t="shared" si="19"/>
        <v/>
      </c>
    </row>
    <row r="642" spans="17:19" x14ac:dyDescent="0.25">
      <c r="Q642" s="51" t="str">
        <f t="shared" si="18"/>
        <v/>
      </c>
      <c r="R642" s="51" t="str">
        <f>IF(M642="","",IF(M642&lt;&gt;'Tabelas auxiliares'!$B$236,"FOLHA DE PESSOAL",IF(Q642='Tabelas auxiliares'!$A$237,"CUSTEIO",IF(Q642='Tabelas auxiliares'!$A$236,"INVESTIMENTO","ERRO - VERIFICAR"))))</f>
        <v/>
      </c>
      <c r="S642" s="64" t="str">
        <f t="shared" si="19"/>
        <v/>
      </c>
    </row>
    <row r="643" spans="17:19" x14ac:dyDescent="0.25">
      <c r="Q643" s="51" t="str">
        <f t="shared" si="18"/>
        <v/>
      </c>
      <c r="R643" s="51" t="str">
        <f>IF(M643="","",IF(M643&lt;&gt;'Tabelas auxiliares'!$B$236,"FOLHA DE PESSOAL",IF(Q643='Tabelas auxiliares'!$A$237,"CUSTEIO",IF(Q643='Tabelas auxiliares'!$A$236,"INVESTIMENTO","ERRO - VERIFICAR"))))</f>
        <v/>
      </c>
      <c r="S643" s="64" t="str">
        <f t="shared" si="19"/>
        <v/>
      </c>
    </row>
    <row r="644" spans="17:19" x14ac:dyDescent="0.25">
      <c r="Q644" s="51" t="str">
        <f t="shared" ref="Q644:Q707" si="20">LEFT(O644,1)</f>
        <v/>
      </c>
      <c r="R644" s="51" t="str">
        <f>IF(M644="","",IF(M644&lt;&gt;'Tabelas auxiliares'!$B$236,"FOLHA DE PESSOAL",IF(Q644='Tabelas auxiliares'!$A$237,"CUSTEIO",IF(Q644='Tabelas auxiliares'!$A$236,"INVESTIMENTO","ERRO - VERIFICAR"))))</f>
        <v/>
      </c>
      <c r="S644" s="64" t="str">
        <f t="shared" si="19"/>
        <v/>
      </c>
    </row>
    <row r="645" spans="17:19" x14ac:dyDescent="0.25">
      <c r="Q645" s="51" t="str">
        <f t="shared" si="20"/>
        <v/>
      </c>
      <c r="R645" s="51" t="str">
        <f>IF(M645="","",IF(M645&lt;&gt;'Tabelas auxiliares'!$B$236,"FOLHA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IF(M646="","",IF(M646&lt;&gt;'Tabelas auxiliares'!$B$236,"FOLHA DE PESSOAL",IF(Q646='Tabelas auxiliares'!$A$237,"CUSTEIO",IF(Q646='Tabelas auxiliares'!$A$236,"INVESTIMENTO","ERRO - VERIFICAR"))))</f>
        <v/>
      </c>
      <c r="S646" s="64" t="str">
        <f t="shared" si="21"/>
        <v/>
      </c>
    </row>
    <row r="647" spans="17:19" x14ac:dyDescent="0.25">
      <c r="Q647" s="51" t="str">
        <f t="shared" si="20"/>
        <v/>
      </c>
      <c r="R647" s="51" t="str">
        <f>IF(M647="","",IF(M647&lt;&gt;'Tabelas auxiliares'!$B$236,"FOLHA DE PESSOAL",IF(Q647='Tabelas auxiliares'!$A$237,"CUSTEIO",IF(Q647='Tabelas auxiliares'!$A$236,"INVESTIMENTO","ERRO - VERIFICAR"))))</f>
        <v/>
      </c>
      <c r="S647" s="64" t="str">
        <f t="shared" si="21"/>
        <v/>
      </c>
    </row>
    <row r="648" spans="17:19" x14ac:dyDescent="0.25">
      <c r="Q648" s="51" t="str">
        <f t="shared" si="20"/>
        <v/>
      </c>
      <c r="R648" s="51" t="str">
        <f>IF(M648="","",IF(M648&lt;&gt;'Tabelas auxiliares'!$B$236,"FOLHA DE PESSOAL",IF(Q648='Tabelas auxiliares'!$A$237,"CUSTEIO",IF(Q648='Tabelas auxiliares'!$A$236,"INVESTIMENTO","ERRO - VERIFICAR"))))</f>
        <v/>
      </c>
      <c r="S648" s="64" t="str">
        <f t="shared" si="21"/>
        <v/>
      </c>
    </row>
    <row r="649" spans="17:19" x14ac:dyDescent="0.25">
      <c r="Q649" s="51" t="str">
        <f t="shared" si="20"/>
        <v/>
      </c>
      <c r="R649" s="51" t="str">
        <f>IF(M649="","",IF(M649&lt;&gt;'Tabelas auxiliares'!$B$236,"FOLHA DE PESSOAL",IF(Q649='Tabelas auxiliares'!$A$237,"CUSTEIO",IF(Q649='Tabelas auxiliares'!$A$236,"INVESTIMENTO","ERRO - VERIFICAR"))))</f>
        <v/>
      </c>
      <c r="S649" s="64" t="str">
        <f t="shared" si="21"/>
        <v/>
      </c>
    </row>
    <row r="650" spans="17:19" x14ac:dyDescent="0.25">
      <c r="Q650" s="51" t="str">
        <f t="shared" si="20"/>
        <v/>
      </c>
      <c r="R650" s="51" t="str">
        <f>IF(M650="","",IF(M650&lt;&gt;'Tabelas auxiliares'!$B$236,"FOLHA DE PESSOAL",IF(Q650='Tabelas auxiliares'!$A$237,"CUSTEIO",IF(Q650='Tabelas auxiliares'!$A$236,"INVESTIMENTO","ERRO - VERIFICAR"))))</f>
        <v/>
      </c>
      <c r="S650" s="64" t="str">
        <f t="shared" si="21"/>
        <v/>
      </c>
    </row>
    <row r="651" spans="17:19" x14ac:dyDescent="0.25">
      <c r="Q651" s="51" t="str">
        <f t="shared" si="20"/>
        <v/>
      </c>
      <c r="R651" s="51" t="str">
        <f>IF(M651="","",IF(M651&lt;&gt;'Tabelas auxiliares'!$B$236,"FOLHA DE PESSOAL",IF(Q651='Tabelas auxiliares'!$A$237,"CUSTEIO",IF(Q651='Tabelas auxiliares'!$A$236,"INVESTIMENTO","ERRO - VERIFICAR"))))</f>
        <v/>
      </c>
      <c r="S651" s="64" t="str">
        <f t="shared" si="21"/>
        <v/>
      </c>
    </row>
    <row r="652" spans="17:19" x14ac:dyDescent="0.25">
      <c r="Q652" s="51" t="str">
        <f t="shared" si="20"/>
        <v/>
      </c>
      <c r="R652" s="51" t="str">
        <f>IF(M652="","",IF(M652&lt;&gt;'Tabelas auxiliares'!$B$236,"FOLHA DE PESSOAL",IF(Q652='Tabelas auxiliares'!$A$237,"CUSTEIO",IF(Q652='Tabelas auxiliares'!$A$236,"INVESTIMENTO","ERRO - VERIFICAR"))))</f>
        <v/>
      </c>
      <c r="S652" s="64" t="str">
        <f t="shared" si="21"/>
        <v/>
      </c>
    </row>
    <row r="653" spans="17:19" x14ac:dyDescent="0.25">
      <c r="Q653" s="51" t="str">
        <f t="shared" si="20"/>
        <v/>
      </c>
      <c r="R653" s="51" t="str">
        <f>IF(M653="","",IF(M653&lt;&gt;'Tabelas auxiliares'!$B$236,"FOLHA DE PESSOAL",IF(Q653='Tabelas auxiliares'!$A$237,"CUSTEIO",IF(Q653='Tabelas auxiliares'!$A$236,"INVESTIMENTO","ERRO - VERIFICAR"))))</f>
        <v/>
      </c>
      <c r="S653" s="64" t="str">
        <f t="shared" si="21"/>
        <v/>
      </c>
    </row>
    <row r="654" spans="17:19" x14ac:dyDescent="0.25">
      <c r="Q654" s="51" t="str">
        <f t="shared" si="20"/>
        <v/>
      </c>
      <c r="R654" s="51" t="str">
        <f>IF(M654="","",IF(M654&lt;&gt;'Tabelas auxiliares'!$B$236,"FOLHA DE PESSOAL",IF(Q654='Tabelas auxiliares'!$A$237,"CUSTEIO",IF(Q654='Tabelas auxiliares'!$A$236,"INVESTIMENTO","ERRO - VERIFICAR"))))</f>
        <v/>
      </c>
      <c r="S654" s="64" t="str">
        <f t="shared" si="21"/>
        <v/>
      </c>
    </row>
    <row r="655" spans="17:19" x14ac:dyDescent="0.25">
      <c r="Q655" s="51" t="str">
        <f t="shared" si="20"/>
        <v/>
      </c>
      <c r="R655" s="51" t="str">
        <f>IF(M655="","",IF(M655&lt;&gt;'Tabelas auxiliares'!$B$236,"FOLHA DE PESSOAL",IF(Q655='Tabelas auxiliares'!$A$237,"CUSTEIO",IF(Q655='Tabelas auxiliares'!$A$236,"INVESTIMENTO","ERRO - VERIFICAR"))))</f>
        <v/>
      </c>
      <c r="S655" s="64" t="str">
        <f t="shared" si="21"/>
        <v/>
      </c>
    </row>
    <row r="656" spans="17:19" x14ac:dyDescent="0.25">
      <c r="Q656" s="51" t="str">
        <f t="shared" si="20"/>
        <v/>
      </c>
      <c r="R656" s="51" t="str">
        <f>IF(M656="","",IF(M656&lt;&gt;'Tabelas auxiliares'!$B$236,"FOLHA DE PESSOAL",IF(Q656='Tabelas auxiliares'!$A$237,"CUSTEIO",IF(Q656='Tabelas auxiliares'!$A$236,"INVESTIMENTO","ERRO - VERIFICAR"))))</f>
        <v/>
      </c>
      <c r="S656" s="64" t="str">
        <f t="shared" si="21"/>
        <v/>
      </c>
    </row>
    <row r="657" spans="17:19" x14ac:dyDescent="0.25">
      <c r="Q657" s="51" t="str">
        <f t="shared" si="20"/>
        <v/>
      </c>
      <c r="R657" s="51" t="str">
        <f>IF(M657="","",IF(M657&lt;&gt;'Tabelas auxiliares'!$B$236,"FOLHA DE PESSOAL",IF(Q657='Tabelas auxiliares'!$A$237,"CUSTEIO",IF(Q657='Tabelas auxiliares'!$A$236,"INVESTIMENTO","ERRO - VERIFICAR"))))</f>
        <v/>
      </c>
      <c r="S657" s="64" t="str">
        <f t="shared" si="21"/>
        <v/>
      </c>
    </row>
    <row r="658" spans="17:19" x14ac:dyDescent="0.25">
      <c r="Q658" s="51" t="str">
        <f t="shared" si="20"/>
        <v/>
      </c>
      <c r="R658" s="51" t="str">
        <f>IF(M658="","",IF(M658&lt;&gt;'Tabelas auxiliares'!$B$236,"FOLHA DE PESSOAL",IF(Q658='Tabelas auxiliares'!$A$237,"CUSTEIO",IF(Q658='Tabelas auxiliares'!$A$236,"INVESTIMENTO","ERRO - VERIFICAR"))))</f>
        <v/>
      </c>
      <c r="S658" s="64" t="str">
        <f t="shared" si="21"/>
        <v/>
      </c>
    </row>
    <row r="659" spans="17:19" x14ac:dyDescent="0.25">
      <c r="Q659" s="51" t="str">
        <f t="shared" si="20"/>
        <v/>
      </c>
      <c r="R659" s="51" t="str">
        <f>IF(M659="","",IF(M659&lt;&gt;'Tabelas auxiliares'!$B$236,"FOLHA DE PESSOAL",IF(Q659='Tabelas auxiliares'!$A$237,"CUSTEIO",IF(Q659='Tabelas auxiliares'!$A$236,"INVESTIMENTO","ERRO - VERIFICAR"))))</f>
        <v/>
      </c>
      <c r="S659" s="64" t="str">
        <f t="shared" si="21"/>
        <v/>
      </c>
    </row>
    <row r="660" spans="17:19" x14ac:dyDescent="0.25">
      <c r="Q660" s="51" t="str">
        <f t="shared" si="20"/>
        <v/>
      </c>
      <c r="R660" s="51" t="str">
        <f>IF(M660="","",IF(M660&lt;&gt;'Tabelas auxiliares'!$B$236,"FOLHA DE PESSOAL",IF(Q660='Tabelas auxiliares'!$A$237,"CUSTEIO",IF(Q660='Tabelas auxiliares'!$A$236,"INVESTIMENTO","ERRO - VERIFICAR"))))</f>
        <v/>
      </c>
      <c r="S660" s="64" t="str">
        <f t="shared" si="21"/>
        <v/>
      </c>
    </row>
    <row r="661" spans="17:19" x14ac:dyDescent="0.25">
      <c r="Q661" s="51" t="str">
        <f t="shared" si="20"/>
        <v/>
      </c>
      <c r="R661" s="51" t="str">
        <f>IF(M661="","",IF(M661&lt;&gt;'Tabelas auxiliares'!$B$236,"FOLHA DE PESSOAL",IF(Q661='Tabelas auxiliares'!$A$237,"CUSTEIO",IF(Q661='Tabelas auxiliares'!$A$236,"INVESTIMENTO","ERRO - VERIFICAR"))))</f>
        <v/>
      </c>
      <c r="S661" s="64" t="str">
        <f t="shared" si="21"/>
        <v/>
      </c>
    </row>
    <row r="662" spans="17:19" x14ac:dyDescent="0.25">
      <c r="Q662" s="51" t="str">
        <f t="shared" si="20"/>
        <v/>
      </c>
      <c r="R662" s="51" t="str">
        <f>IF(M662="","",IF(M662&lt;&gt;'Tabelas auxiliares'!$B$236,"FOLHA DE PESSOAL",IF(Q662='Tabelas auxiliares'!$A$237,"CUSTEIO",IF(Q662='Tabelas auxiliares'!$A$236,"INVESTIMENTO","ERRO - VERIFICAR"))))</f>
        <v/>
      </c>
      <c r="S662" s="64" t="str">
        <f t="shared" si="21"/>
        <v/>
      </c>
    </row>
    <row r="663" spans="17:19" x14ac:dyDescent="0.25">
      <c r="Q663" s="51" t="str">
        <f t="shared" si="20"/>
        <v/>
      </c>
      <c r="R663" s="51" t="str">
        <f>IF(M663="","",IF(M663&lt;&gt;'Tabelas auxiliares'!$B$236,"FOLHA DE PESSOAL",IF(Q663='Tabelas auxiliares'!$A$237,"CUSTEIO",IF(Q663='Tabelas auxiliares'!$A$236,"INVESTIMENTO","ERRO - VERIFICAR"))))</f>
        <v/>
      </c>
      <c r="S663" s="64" t="str">
        <f t="shared" si="21"/>
        <v/>
      </c>
    </row>
    <row r="664" spans="17:19" x14ac:dyDescent="0.25">
      <c r="Q664" s="51" t="str">
        <f t="shared" si="20"/>
        <v/>
      </c>
      <c r="R664" s="51" t="str">
        <f>IF(M664="","",IF(M664&lt;&gt;'Tabelas auxiliares'!$B$236,"FOLHA DE PESSOAL",IF(Q664='Tabelas auxiliares'!$A$237,"CUSTEIO",IF(Q664='Tabelas auxiliares'!$A$236,"INVESTIMENTO","ERRO - VERIFICAR"))))</f>
        <v/>
      </c>
      <c r="S664" s="64" t="str">
        <f t="shared" si="21"/>
        <v/>
      </c>
    </row>
    <row r="665" spans="17:19" x14ac:dyDescent="0.25">
      <c r="Q665" s="51" t="str">
        <f t="shared" si="20"/>
        <v/>
      </c>
      <c r="R665" s="51" t="str">
        <f>IF(M665="","",IF(M665&lt;&gt;'Tabelas auxiliares'!$B$236,"FOLHA DE PESSOAL",IF(Q665='Tabelas auxiliares'!$A$237,"CUSTEIO",IF(Q665='Tabelas auxiliares'!$A$236,"INVESTIMENTO","ERRO - VERIFICAR"))))</f>
        <v/>
      </c>
      <c r="S665" s="64" t="str">
        <f t="shared" si="21"/>
        <v/>
      </c>
    </row>
    <row r="666" spans="17:19" x14ac:dyDescent="0.25">
      <c r="Q666" s="51" t="str">
        <f t="shared" si="20"/>
        <v/>
      </c>
      <c r="R666" s="51" t="str">
        <f>IF(M666="","",IF(M666&lt;&gt;'Tabelas auxiliares'!$B$236,"FOLHA DE PESSOAL",IF(Q666='Tabelas auxiliares'!$A$237,"CUSTEIO",IF(Q666='Tabelas auxiliares'!$A$236,"INVESTIMENTO","ERRO - VERIFICAR"))))</f>
        <v/>
      </c>
      <c r="S666" s="64" t="str">
        <f t="shared" si="21"/>
        <v/>
      </c>
    </row>
    <row r="667" spans="17:19" x14ac:dyDescent="0.25">
      <c r="Q667" s="51" t="str">
        <f t="shared" si="20"/>
        <v/>
      </c>
      <c r="R667" s="51" t="str">
        <f>IF(M667="","",IF(M667&lt;&gt;'Tabelas auxiliares'!$B$236,"FOLHA DE PESSOAL",IF(Q667='Tabelas auxiliares'!$A$237,"CUSTEIO",IF(Q667='Tabelas auxiliares'!$A$236,"INVESTIMENTO","ERRO - VERIFICAR"))))</f>
        <v/>
      </c>
      <c r="S667" s="64" t="str">
        <f t="shared" si="21"/>
        <v/>
      </c>
    </row>
    <row r="668" spans="17:19" x14ac:dyDescent="0.25">
      <c r="Q668" s="51" t="str">
        <f t="shared" si="20"/>
        <v/>
      </c>
      <c r="R668" s="51" t="str">
        <f>IF(M668="","",IF(M668&lt;&gt;'Tabelas auxiliares'!$B$236,"FOLHA DE PESSOAL",IF(Q668='Tabelas auxiliares'!$A$237,"CUSTEIO",IF(Q668='Tabelas auxiliares'!$A$236,"INVESTIMENTO","ERRO - VERIFICAR"))))</f>
        <v/>
      </c>
      <c r="S668" s="64" t="str">
        <f t="shared" si="21"/>
        <v/>
      </c>
    </row>
    <row r="669" spans="17:19" x14ac:dyDescent="0.25">
      <c r="Q669" s="51" t="str">
        <f t="shared" si="20"/>
        <v/>
      </c>
      <c r="R669" s="51" t="str">
        <f>IF(M669="","",IF(M669&lt;&gt;'Tabelas auxiliares'!$B$236,"FOLHA DE PESSOAL",IF(Q669='Tabelas auxiliares'!$A$237,"CUSTEIO",IF(Q669='Tabelas auxiliares'!$A$236,"INVESTIMENTO","ERRO - VERIFICAR"))))</f>
        <v/>
      </c>
      <c r="S669" s="64" t="str">
        <f t="shared" si="21"/>
        <v/>
      </c>
    </row>
    <row r="670" spans="17:19" x14ac:dyDescent="0.25">
      <c r="Q670" s="51" t="str">
        <f t="shared" si="20"/>
        <v/>
      </c>
      <c r="R670" s="51" t="str">
        <f>IF(M670="","",IF(M670&lt;&gt;'Tabelas auxiliares'!$B$236,"FOLHA DE PESSOAL",IF(Q670='Tabelas auxiliares'!$A$237,"CUSTEIO",IF(Q670='Tabelas auxiliares'!$A$236,"INVESTIMENTO","ERRO - VERIFICAR"))))</f>
        <v/>
      </c>
      <c r="S670" s="64" t="str">
        <f t="shared" si="21"/>
        <v/>
      </c>
    </row>
    <row r="671" spans="17:19" x14ac:dyDescent="0.25">
      <c r="Q671" s="51" t="str">
        <f t="shared" si="20"/>
        <v/>
      </c>
      <c r="R671" s="51" t="str">
        <f>IF(M671="","",IF(M671&lt;&gt;'Tabelas auxiliares'!$B$236,"FOLHA DE PESSOAL",IF(Q671='Tabelas auxiliares'!$A$237,"CUSTEIO",IF(Q671='Tabelas auxiliares'!$A$236,"INVESTIMENTO","ERRO - VERIFICAR"))))</f>
        <v/>
      </c>
      <c r="S671" s="64" t="str">
        <f t="shared" si="21"/>
        <v/>
      </c>
    </row>
    <row r="672" spans="17:19" x14ac:dyDescent="0.25">
      <c r="Q672" s="51" t="str">
        <f t="shared" si="20"/>
        <v/>
      </c>
      <c r="R672" s="51" t="str">
        <f>IF(M672="","",IF(M672&lt;&gt;'Tabelas auxiliares'!$B$236,"FOLHA DE PESSOAL",IF(Q672='Tabelas auxiliares'!$A$237,"CUSTEIO",IF(Q672='Tabelas auxiliares'!$A$236,"INVESTIMENTO","ERRO - VERIFICAR"))))</f>
        <v/>
      </c>
      <c r="S672" s="64" t="str">
        <f t="shared" si="21"/>
        <v/>
      </c>
    </row>
    <row r="673" spans="17:19" x14ac:dyDescent="0.25">
      <c r="Q673" s="51" t="str">
        <f t="shared" si="20"/>
        <v/>
      </c>
      <c r="R673" s="51" t="str">
        <f>IF(M673="","",IF(M673&lt;&gt;'Tabelas auxiliares'!$B$236,"FOLHA DE PESSOAL",IF(Q673='Tabelas auxiliares'!$A$237,"CUSTEIO",IF(Q673='Tabelas auxiliares'!$A$236,"INVESTIMENTO","ERRO - VERIFICAR"))))</f>
        <v/>
      </c>
      <c r="S673" s="64" t="str">
        <f t="shared" si="21"/>
        <v/>
      </c>
    </row>
    <row r="674" spans="17:19" x14ac:dyDescent="0.25">
      <c r="Q674" s="51" t="str">
        <f t="shared" si="20"/>
        <v/>
      </c>
      <c r="R674" s="51" t="str">
        <f>IF(M674="","",IF(M674&lt;&gt;'Tabelas auxiliares'!$B$236,"FOLHA DE PESSOAL",IF(Q674='Tabelas auxiliares'!$A$237,"CUSTEIO",IF(Q674='Tabelas auxiliares'!$A$236,"INVESTIMENTO","ERRO - VERIFICAR"))))</f>
        <v/>
      </c>
      <c r="S674" s="64" t="str">
        <f t="shared" si="21"/>
        <v/>
      </c>
    </row>
    <row r="675" spans="17:19" x14ac:dyDescent="0.25">
      <c r="Q675" s="51" t="str">
        <f t="shared" si="20"/>
        <v/>
      </c>
      <c r="R675" s="51" t="str">
        <f>IF(M675="","",IF(M675&lt;&gt;'Tabelas auxiliares'!$B$236,"FOLHA DE PESSOAL",IF(Q675='Tabelas auxiliares'!$A$237,"CUSTEIO",IF(Q675='Tabelas auxiliares'!$A$236,"INVESTIMENTO","ERRO - VERIFICAR"))))</f>
        <v/>
      </c>
      <c r="S675" s="64" t="str">
        <f t="shared" si="21"/>
        <v/>
      </c>
    </row>
    <row r="676" spans="17:19" x14ac:dyDescent="0.25">
      <c r="Q676" s="51" t="str">
        <f t="shared" si="20"/>
        <v/>
      </c>
      <c r="R676" s="51" t="str">
        <f>IF(M676="","",IF(M676&lt;&gt;'Tabelas auxiliares'!$B$236,"FOLHA DE PESSOAL",IF(Q676='Tabelas auxiliares'!$A$237,"CUSTEIO",IF(Q676='Tabelas auxiliares'!$A$236,"INVESTIMENTO","ERRO - VERIFICAR"))))</f>
        <v/>
      </c>
      <c r="S676" s="64" t="str">
        <f t="shared" si="21"/>
        <v/>
      </c>
    </row>
    <row r="677" spans="17:19" x14ac:dyDescent="0.25">
      <c r="Q677" s="51" t="str">
        <f t="shared" si="20"/>
        <v/>
      </c>
      <c r="R677" s="51" t="str">
        <f>IF(M677="","",IF(M677&lt;&gt;'Tabelas auxiliares'!$B$236,"FOLHA DE PESSOAL",IF(Q677='Tabelas auxiliares'!$A$237,"CUSTEIO",IF(Q677='Tabelas auxiliares'!$A$236,"INVESTIMENTO","ERRO - VERIFICAR"))))</f>
        <v/>
      </c>
      <c r="S677" s="64" t="str">
        <f t="shared" si="21"/>
        <v/>
      </c>
    </row>
    <row r="678" spans="17:19" x14ac:dyDescent="0.25">
      <c r="Q678" s="51" t="str">
        <f t="shared" si="20"/>
        <v/>
      </c>
      <c r="R678" s="51" t="str">
        <f>IF(M678="","",IF(M678&lt;&gt;'Tabelas auxiliares'!$B$236,"FOLHA DE PESSOAL",IF(Q678='Tabelas auxiliares'!$A$237,"CUSTEIO",IF(Q678='Tabelas auxiliares'!$A$236,"INVESTIMENTO","ERRO - VERIFICAR"))))</f>
        <v/>
      </c>
      <c r="S678" s="64" t="str">
        <f t="shared" si="21"/>
        <v/>
      </c>
    </row>
    <row r="679" spans="17:19" x14ac:dyDescent="0.25">
      <c r="Q679" s="51" t="str">
        <f t="shared" si="20"/>
        <v/>
      </c>
      <c r="R679" s="51" t="str">
        <f>IF(M679="","",IF(M679&lt;&gt;'Tabelas auxiliares'!$B$236,"FOLHA DE PESSOAL",IF(Q679='Tabelas auxiliares'!$A$237,"CUSTEIO",IF(Q679='Tabelas auxiliares'!$A$236,"INVESTIMENTO","ERRO - VERIFICAR"))))</f>
        <v/>
      </c>
      <c r="S679" s="64" t="str">
        <f t="shared" si="21"/>
        <v/>
      </c>
    </row>
    <row r="680" spans="17:19" x14ac:dyDescent="0.25">
      <c r="Q680" s="51" t="str">
        <f t="shared" si="20"/>
        <v/>
      </c>
      <c r="R680" s="51" t="str">
        <f>IF(M680="","",IF(M680&lt;&gt;'Tabelas auxiliares'!$B$236,"FOLHA DE PESSOAL",IF(Q680='Tabelas auxiliares'!$A$237,"CUSTEIO",IF(Q680='Tabelas auxiliares'!$A$236,"INVESTIMENTO","ERRO - VERIFICAR"))))</f>
        <v/>
      </c>
      <c r="S680" s="64" t="str">
        <f t="shared" si="21"/>
        <v/>
      </c>
    </row>
    <row r="681" spans="17:19" x14ac:dyDescent="0.25">
      <c r="Q681" s="51" t="str">
        <f t="shared" si="20"/>
        <v/>
      </c>
      <c r="R681" s="51" t="str">
        <f>IF(M681="","",IF(M681&lt;&gt;'Tabelas auxiliares'!$B$236,"FOLHA DE PESSOAL",IF(Q681='Tabelas auxiliares'!$A$237,"CUSTEIO",IF(Q681='Tabelas auxiliares'!$A$236,"INVESTIMENTO","ERRO - VERIFICAR"))))</f>
        <v/>
      </c>
      <c r="S681" s="64" t="str">
        <f t="shared" si="21"/>
        <v/>
      </c>
    </row>
    <row r="682" spans="17:19" x14ac:dyDescent="0.25">
      <c r="Q682" s="51" t="str">
        <f t="shared" si="20"/>
        <v/>
      </c>
      <c r="R682" s="51" t="str">
        <f>IF(M682="","",IF(M682&lt;&gt;'Tabelas auxiliares'!$B$236,"FOLHA DE PESSOAL",IF(Q682='Tabelas auxiliares'!$A$237,"CUSTEIO",IF(Q682='Tabelas auxiliares'!$A$236,"INVESTIMENTO","ERRO - VERIFICAR"))))</f>
        <v/>
      </c>
      <c r="S682" s="64" t="str">
        <f t="shared" si="21"/>
        <v/>
      </c>
    </row>
    <row r="683" spans="17:19" x14ac:dyDescent="0.25">
      <c r="Q683" s="51" t="str">
        <f t="shared" si="20"/>
        <v/>
      </c>
      <c r="R683" s="51" t="str">
        <f>IF(M683="","",IF(M683&lt;&gt;'Tabelas auxiliares'!$B$236,"FOLHA DE PESSOAL",IF(Q683='Tabelas auxiliares'!$A$237,"CUSTEIO",IF(Q683='Tabelas auxiliares'!$A$236,"INVESTIMENTO","ERRO - VERIFICAR"))))</f>
        <v/>
      </c>
      <c r="S683" s="64" t="str">
        <f t="shared" si="21"/>
        <v/>
      </c>
    </row>
    <row r="684" spans="17:19" x14ac:dyDescent="0.25">
      <c r="Q684" s="51" t="str">
        <f t="shared" si="20"/>
        <v/>
      </c>
      <c r="R684" s="51" t="str">
        <f>IF(M684="","",IF(M684&lt;&gt;'Tabelas auxiliares'!$B$236,"FOLHA DE PESSOAL",IF(Q684='Tabelas auxiliares'!$A$237,"CUSTEIO",IF(Q684='Tabelas auxiliares'!$A$236,"INVESTIMENTO","ERRO - VERIFICAR"))))</f>
        <v/>
      </c>
      <c r="S684" s="64" t="str">
        <f t="shared" si="21"/>
        <v/>
      </c>
    </row>
    <row r="685" spans="17:19" x14ac:dyDescent="0.25">
      <c r="Q685" s="51" t="str">
        <f t="shared" si="20"/>
        <v/>
      </c>
      <c r="R685" s="51" t="str">
        <f>IF(M685="","",IF(M685&lt;&gt;'Tabelas auxiliares'!$B$236,"FOLHA DE PESSOAL",IF(Q685='Tabelas auxiliares'!$A$237,"CUSTEIO",IF(Q685='Tabelas auxiliares'!$A$236,"INVESTIMENTO","ERRO - VERIFICAR"))))</f>
        <v/>
      </c>
      <c r="S685" s="64" t="str">
        <f t="shared" si="21"/>
        <v/>
      </c>
    </row>
    <row r="686" spans="17:19" x14ac:dyDescent="0.25">
      <c r="Q686" s="51" t="str">
        <f t="shared" si="20"/>
        <v/>
      </c>
      <c r="R686" s="51" t="str">
        <f>IF(M686="","",IF(M686&lt;&gt;'Tabelas auxiliares'!$B$236,"FOLHA DE PESSOAL",IF(Q686='Tabelas auxiliares'!$A$237,"CUSTEIO",IF(Q686='Tabelas auxiliares'!$A$236,"INVESTIMENTO","ERRO - VERIFICAR"))))</f>
        <v/>
      </c>
      <c r="S686" s="64" t="str">
        <f t="shared" si="21"/>
        <v/>
      </c>
    </row>
    <row r="687" spans="17:19" x14ac:dyDescent="0.25">
      <c r="Q687" s="51" t="str">
        <f t="shared" si="20"/>
        <v/>
      </c>
      <c r="R687" s="51" t="str">
        <f>IF(M687="","",IF(M687&lt;&gt;'Tabelas auxiliares'!$B$236,"FOLHA DE PESSOAL",IF(Q687='Tabelas auxiliares'!$A$237,"CUSTEIO",IF(Q687='Tabelas auxiliares'!$A$236,"INVESTIMENTO","ERRO - VERIFICAR"))))</f>
        <v/>
      </c>
      <c r="S687" s="64" t="str">
        <f t="shared" si="21"/>
        <v/>
      </c>
    </row>
    <row r="688" spans="17:19" x14ac:dyDescent="0.25">
      <c r="Q688" s="51" t="str">
        <f t="shared" si="20"/>
        <v/>
      </c>
      <c r="R688" s="51" t="str">
        <f>IF(M688="","",IF(M688&lt;&gt;'Tabelas auxiliares'!$B$236,"FOLHA DE PESSOAL",IF(Q688='Tabelas auxiliares'!$A$237,"CUSTEIO",IF(Q688='Tabelas auxiliares'!$A$236,"INVESTIMENTO","ERRO - VERIFICAR"))))</f>
        <v/>
      </c>
      <c r="S688" s="64" t="str">
        <f t="shared" si="21"/>
        <v/>
      </c>
    </row>
    <row r="689" spans="17:19" x14ac:dyDescent="0.25">
      <c r="Q689" s="51" t="str">
        <f t="shared" si="20"/>
        <v/>
      </c>
      <c r="R689" s="51" t="str">
        <f>IF(M689="","",IF(M689&lt;&gt;'Tabelas auxiliares'!$B$236,"FOLHA DE PESSOAL",IF(Q689='Tabelas auxiliares'!$A$237,"CUSTEIO",IF(Q689='Tabelas auxiliares'!$A$236,"INVESTIMENTO","ERRO - VERIFICAR"))))</f>
        <v/>
      </c>
      <c r="S689" s="64" t="str">
        <f t="shared" si="21"/>
        <v/>
      </c>
    </row>
    <row r="690" spans="17:19" x14ac:dyDescent="0.25">
      <c r="Q690" s="51" t="str">
        <f t="shared" si="20"/>
        <v/>
      </c>
      <c r="R690" s="51" t="str">
        <f>IF(M690="","",IF(M690&lt;&gt;'Tabelas auxiliares'!$B$236,"FOLHA DE PESSOAL",IF(Q690='Tabelas auxiliares'!$A$237,"CUSTEIO",IF(Q690='Tabelas auxiliares'!$A$236,"INVESTIMENTO","ERRO - VERIFICAR"))))</f>
        <v/>
      </c>
      <c r="S690" s="64" t="str">
        <f t="shared" si="21"/>
        <v/>
      </c>
    </row>
    <row r="691" spans="17:19" x14ac:dyDescent="0.25">
      <c r="Q691" s="51" t="str">
        <f t="shared" si="20"/>
        <v/>
      </c>
      <c r="R691" s="51" t="str">
        <f>IF(M691="","",IF(M691&lt;&gt;'Tabelas auxiliares'!$B$236,"FOLHA DE PESSOAL",IF(Q691='Tabelas auxiliares'!$A$237,"CUSTEIO",IF(Q691='Tabelas auxiliares'!$A$236,"INVESTIMENTO","ERRO - VERIFICAR"))))</f>
        <v/>
      </c>
      <c r="S691" s="64" t="str">
        <f t="shared" si="21"/>
        <v/>
      </c>
    </row>
    <row r="692" spans="17:19" x14ac:dyDescent="0.25">
      <c r="Q692" s="51" t="str">
        <f t="shared" si="20"/>
        <v/>
      </c>
      <c r="R692" s="51" t="str">
        <f>IF(M692="","",IF(M692&lt;&gt;'Tabelas auxiliares'!$B$236,"FOLHA DE PESSOAL",IF(Q692='Tabelas auxiliares'!$A$237,"CUSTEIO",IF(Q692='Tabelas auxiliares'!$A$236,"INVESTIMENTO","ERRO - VERIFICAR"))))</f>
        <v/>
      </c>
      <c r="S692" s="64" t="str">
        <f t="shared" si="21"/>
        <v/>
      </c>
    </row>
    <row r="693" spans="17:19" x14ac:dyDescent="0.25">
      <c r="Q693" s="51" t="str">
        <f t="shared" si="20"/>
        <v/>
      </c>
      <c r="R693" s="51" t="str">
        <f>IF(M693="","",IF(M693&lt;&gt;'Tabelas auxiliares'!$B$236,"FOLHA DE PESSOAL",IF(Q693='Tabelas auxiliares'!$A$237,"CUSTEIO",IF(Q693='Tabelas auxiliares'!$A$236,"INVESTIMENTO","ERRO - VERIFICAR"))))</f>
        <v/>
      </c>
      <c r="S693" s="64" t="str">
        <f t="shared" si="21"/>
        <v/>
      </c>
    </row>
    <row r="694" spans="17:19" x14ac:dyDescent="0.25">
      <c r="Q694" s="51" t="str">
        <f t="shared" si="20"/>
        <v/>
      </c>
      <c r="R694" s="51" t="str">
        <f>IF(M694="","",IF(M694&lt;&gt;'Tabelas auxiliares'!$B$236,"FOLHA DE PESSOAL",IF(Q694='Tabelas auxiliares'!$A$237,"CUSTEIO",IF(Q694='Tabelas auxiliares'!$A$236,"INVESTIMENTO","ERRO - VERIFICAR"))))</f>
        <v/>
      </c>
      <c r="S694" s="64" t="str">
        <f t="shared" si="21"/>
        <v/>
      </c>
    </row>
    <row r="695" spans="17:19" x14ac:dyDescent="0.25">
      <c r="Q695" s="51" t="str">
        <f t="shared" si="20"/>
        <v/>
      </c>
      <c r="R695" s="51" t="str">
        <f>IF(M695="","",IF(M695&lt;&gt;'Tabelas auxiliares'!$B$236,"FOLHA DE PESSOAL",IF(Q695='Tabelas auxiliares'!$A$237,"CUSTEIO",IF(Q695='Tabelas auxiliares'!$A$236,"INVESTIMENTO","ERRO - VERIFICAR"))))</f>
        <v/>
      </c>
      <c r="S695" s="64" t="str">
        <f t="shared" si="21"/>
        <v/>
      </c>
    </row>
    <row r="696" spans="17:19" x14ac:dyDescent="0.25">
      <c r="Q696" s="51" t="str">
        <f t="shared" si="20"/>
        <v/>
      </c>
      <c r="R696" s="51" t="str">
        <f>IF(M696="","",IF(M696&lt;&gt;'Tabelas auxiliares'!$B$236,"FOLHA DE PESSOAL",IF(Q696='Tabelas auxiliares'!$A$237,"CUSTEIO",IF(Q696='Tabelas auxiliares'!$A$236,"INVESTIMENTO","ERRO - VERIFICAR"))))</f>
        <v/>
      </c>
      <c r="S696" s="64" t="str">
        <f t="shared" si="21"/>
        <v/>
      </c>
    </row>
    <row r="697" spans="17:19" x14ac:dyDescent="0.25">
      <c r="Q697" s="51" t="str">
        <f t="shared" si="20"/>
        <v/>
      </c>
      <c r="R697" s="51" t="str">
        <f>IF(M697="","",IF(M697&lt;&gt;'Tabelas auxiliares'!$B$236,"FOLHA DE PESSOAL",IF(Q697='Tabelas auxiliares'!$A$237,"CUSTEIO",IF(Q697='Tabelas auxiliares'!$A$236,"INVESTIMENTO","ERRO - VERIFICAR"))))</f>
        <v/>
      </c>
      <c r="S697" s="64" t="str">
        <f t="shared" si="21"/>
        <v/>
      </c>
    </row>
    <row r="698" spans="17:19" x14ac:dyDescent="0.25">
      <c r="Q698" s="51" t="str">
        <f t="shared" si="20"/>
        <v/>
      </c>
      <c r="R698" s="51" t="str">
        <f>IF(M698="","",IF(M698&lt;&gt;'Tabelas auxiliares'!$B$236,"FOLHA DE PESSOAL",IF(Q698='Tabelas auxiliares'!$A$237,"CUSTEIO",IF(Q698='Tabelas auxiliares'!$A$236,"INVESTIMENTO","ERRO - VERIFICAR"))))</f>
        <v/>
      </c>
      <c r="S698" s="64" t="str">
        <f t="shared" si="21"/>
        <v/>
      </c>
    </row>
    <row r="699" spans="17:19" x14ac:dyDescent="0.25">
      <c r="Q699" s="51" t="str">
        <f t="shared" si="20"/>
        <v/>
      </c>
      <c r="R699" s="51" t="str">
        <f>IF(M699="","",IF(M699&lt;&gt;'Tabelas auxiliares'!$B$236,"FOLHA DE PESSOAL",IF(Q699='Tabelas auxiliares'!$A$237,"CUSTEIO",IF(Q699='Tabelas auxiliares'!$A$236,"INVESTIMENTO","ERRO - VERIFICAR"))))</f>
        <v/>
      </c>
      <c r="S699" s="64" t="str">
        <f t="shared" si="21"/>
        <v/>
      </c>
    </row>
    <row r="700" spans="17:19" x14ac:dyDescent="0.25">
      <c r="Q700" s="51" t="str">
        <f t="shared" si="20"/>
        <v/>
      </c>
      <c r="R700" s="51" t="str">
        <f>IF(M700="","",IF(M700&lt;&gt;'Tabelas auxiliares'!$B$236,"FOLHA DE PESSOAL",IF(Q700='Tabelas auxiliares'!$A$237,"CUSTEIO",IF(Q700='Tabelas auxiliares'!$A$236,"INVESTIMENTO","ERRO - VERIFICAR"))))</f>
        <v/>
      </c>
      <c r="S700" s="64" t="str">
        <f t="shared" si="21"/>
        <v/>
      </c>
    </row>
    <row r="701" spans="17:19" x14ac:dyDescent="0.25">
      <c r="Q701" s="51" t="str">
        <f t="shared" si="20"/>
        <v/>
      </c>
      <c r="R701" s="51" t="str">
        <f>IF(M701="","",IF(M701&lt;&gt;'Tabelas auxiliares'!$B$236,"FOLHA DE PESSOAL",IF(Q701='Tabelas auxiliares'!$A$237,"CUSTEIO",IF(Q701='Tabelas auxiliares'!$A$236,"INVESTIMENTO","ERRO - VERIFICAR"))))</f>
        <v/>
      </c>
      <c r="S701" s="64" t="str">
        <f t="shared" si="21"/>
        <v/>
      </c>
    </row>
    <row r="702" spans="17:19" x14ac:dyDescent="0.25">
      <c r="Q702" s="51" t="str">
        <f t="shared" si="20"/>
        <v/>
      </c>
      <c r="R702" s="51" t="str">
        <f>IF(M702="","",IF(M702&lt;&gt;'Tabelas auxiliares'!$B$236,"FOLHA DE PESSOAL",IF(Q702='Tabelas auxiliares'!$A$237,"CUSTEIO",IF(Q702='Tabelas auxiliares'!$A$236,"INVESTIMENTO","ERRO - VERIFICAR"))))</f>
        <v/>
      </c>
      <c r="S702" s="64" t="str">
        <f t="shared" si="21"/>
        <v/>
      </c>
    </row>
    <row r="703" spans="17:19" x14ac:dyDescent="0.25">
      <c r="Q703" s="51" t="str">
        <f t="shared" si="20"/>
        <v/>
      </c>
      <c r="R703" s="51" t="str">
        <f>IF(M703="","",IF(M703&lt;&gt;'Tabelas auxiliares'!$B$236,"FOLHA DE PESSOAL",IF(Q703='Tabelas auxiliares'!$A$237,"CUSTEIO",IF(Q703='Tabelas auxiliares'!$A$236,"INVESTIMENTO","ERRO - VERIFICAR"))))</f>
        <v/>
      </c>
      <c r="S703" s="64" t="str">
        <f t="shared" si="21"/>
        <v/>
      </c>
    </row>
    <row r="704" spans="17:19" x14ac:dyDescent="0.25">
      <c r="Q704" s="51" t="str">
        <f t="shared" si="20"/>
        <v/>
      </c>
      <c r="R704" s="51" t="str">
        <f>IF(M704="","",IF(M704&lt;&gt;'Tabelas auxiliares'!$B$236,"FOLHA DE PESSOAL",IF(Q704='Tabelas auxiliares'!$A$237,"CUSTEIO",IF(Q704='Tabelas auxiliares'!$A$236,"INVESTIMENTO","ERRO - VERIFICAR"))))</f>
        <v/>
      </c>
      <c r="S704" s="64" t="str">
        <f t="shared" si="21"/>
        <v/>
      </c>
    </row>
    <row r="705" spans="17:19" x14ac:dyDescent="0.25">
      <c r="Q705" s="51" t="str">
        <f t="shared" si="20"/>
        <v/>
      </c>
      <c r="R705" s="51" t="str">
        <f>IF(M705="","",IF(M705&lt;&gt;'Tabelas auxiliares'!$B$236,"FOLHA DE PESSOAL",IF(Q705='Tabelas auxiliares'!$A$237,"CUSTEIO",IF(Q705='Tabelas auxiliares'!$A$236,"INVESTIMENTO","ERRO - VERIFICAR"))))</f>
        <v/>
      </c>
      <c r="S705" s="64" t="str">
        <f t="shared" si="21"/>
        <v/>
      </c>
    </row>
    <row r="706" spans="17:19" x14ac:dyDescent="0.25">
      <c r="Q706" s="51" t="str">
        <f t="shared" si="20"/>
        <v/>
      </c>
      <c r="R706" s="51" t="str">
        <f>IF(M706="","",IF(M706&lt;&gt;'Tabelas auxiliares'!$B$236,"FOLHA DE PESSOAL",IF(Q706='Tabelas auxiliares'!$A$237,"CUSTEIO",IF(Q706='Tabelas auxiliares'!$A$236,"INVESTIMENTO","ERRO - VERIFICAR"))))</f>
        <v/>
      </c>
      <c r="S706" s="64" t="str">
        <f t="shared" si="21"/>
        <v/>
      </c>
    </row>
    <row r="707" spans="17:19" x14ac:dyDescent="0.25">
      <c r="Q707" s="51" t="str">
        <f t="shared" si="20"/>
        <v/>
      </c>
      <c r="R707" s="51" t="str">
        <f>IF(M707="","",IF(M707&lt;&gt;'Tabelas auxiliares'!$B$236,"FOLHA DE PESSOAL",IF(Q707='Tabelas auxiliares'!$A$237,"CUSTEIO",IF(Q707='Tabelas auxiliares'!$A$236,"INVESTIMENTO","ERRO - VERIFICAR"))))</f>
        <v/>
      </c>
      <c r="S707" s="64" t="str">
        <f t="shared" si="21"/>
        <v/>
      </c>
    </row>
    <row r="708" spans="17:19" x14ac:dyDescent="0.25">
      <c r="Q708" s="51" t="str">
        <f t="shared" ref="Q708:Q771" si="22">LEFT(O708,1)</f>
        <v/>
      </c>
      <c r="R708" s="51" t="str">
        <f>IF(M708="","",IF(M708&lt;&gt;'Tabelas auxiliares'!$B$236,"FOLHA DE PESSOAL",IF(Q708='Tabelas auxiliares'!$A$237,"CUSTEIO",IF(Q708='Tabelas auxiliares'!$A$236,"INVESTIMENTO","ERRO - VERIFICAR"))))</f>
        <v/>
      </c>
      <c r="S708" s="64" t="str">
        <f t="shared" si="21"/>
        <v/>
      </c>
    </row>
    <row r="709" spans="17:19" x14ac:dyDescent="0.25">
      <c r="Q709" s="51" t="str">
        <f t="shared" si="22"/>
        <v/>
      </c>
      <c r="R709" s="51" t="str">
        <f>IF(M709="","",IF(M709&lt;&gt;'Tabelas auxiliares'!$B$236,"FOLHA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IF(M710="","",IF(M710&lt;&gt;'Tabelas auxiliares'!$B$236,"FOLHA DE PESSOAL",IF(Q710='Tabelas auxiliares'!$A$237,"CUSTEIO",IF(Q710='Tabelas auxiliares'!$A$236,"INVESTIMENTO","ERRO - VERIFICAR"))))</f>
        <v/>
      </c>
      <c r="S710" s="64" t="str">
        <f t="shared" si="23"/>
        <v/>
      </c>
    </row>
    <row r="711" spans="17:19" x14ac:dyDescent="0.25">
      <c r="Q711" s="51" t="str">
        <f t="shared" si="22"/>
        <v/>
      </c>
      <c r="R711" s="51" t="str">
        <f>IF(M711="","",IF(M711&lt;&gt;'Tabelas auxiliares'!$B$236,"FOLHA DE PESSOAL",IF(Q711='Tabelas auxiliares'!$A$237,"CUSTEIO",IF(Q711='Tabelas auxiliares'!$A$236,"INVESTIMENTO","ERRO - VERIFICAR"))))</f>
        <v/>
      </c>
      <c r="S711" s="64" t="str">
        <f t="shared" si="23"/>
        <v/>
      </c>
    </row>
    <row r="712" spans="17:19" x14ac:dyDescent="0.25">
      <c r="Q712" s="51" t="str">
        <f t="shared" si="22"/>
        <v/>
      </c>
      <c r="R712" s="51" t="str">
        <f>IF(M712="","",IF(M712&lt;&gt;'Tabelas auxiliares'!$B$236,"FOLHA DE PESSOAL",IF(Q712='Tabelas auxiliares'!$A$237,"CUSTEIO",IF(Q712='Tabelas auxiliares'!$A$236,"INVESTIMENTO","ERRO - VERIFICAR"))))</f>
        <v/>
      </c>
      <c r="S712" s="64" t="str">
        <f t="shared" si="23"/>
        <v/>
      </c>
    </row>
    <row r="713" spans="17:19" x14ac:dyDescent="0.25">
      <c r="Q713" s="51" t="str">
        <f t="shared" si="22"/>
        <v/>
      </c>
      <c r="R713" s="51" t="str">
        <f>IF(M713="","",IF(M713&lt;&gt;'Tabelas auxiliares'!$B$236,"FOLHA DE PESSOAL",IF(Q713='Tabelas auxiliares'!$A$237,"CUSTEIO",IF(Q713='Tabelas auxiliares'!$A$236,"INVESTIMENTO","ERRO - VERIFICAR"))))</f>
        <v/>
      </c>
      <c r="S713" s="64" t="str">
        <f t="shared" si="23"/>
        <v/>
      </c>
    </row>
    <row r="714" spans="17:19" x14ac:dyDescent="0.25">
      <c r="Q714" s="51" t="str">
        <f t="shared" si="22"/>
        <v/>
      </c>
      <c r="R714" s="51" t="str">
        <f>IF(M714="","",IF(M714&lt;&gt;'Tabelas auxiliares'!$B$236,"FOLHA DE PESSOAL",IF(Q714='Tabelas auxiliares'!$A$237,"CUSTEIO",IF(Q714='Tabelas auxiliares'!$A$236,"INVESTIMENTO","ERRO - VERIFICAR"))))</f>
        <v/>
      </c>
      <c r="S714" s="64" t="str">
        <f t="shared" si="23"/>
        <v/>
      </c>
    </row>
    <row r="715" spans="17:19" x14ac:dyDescent="0.25">
      <c r="Q715" s="51" t="str">
        <f t="shared" si="22"/>
        <v/>
      </c>
      <c r="R715" s="51" t="str">
        <f>IF(M715="","",IF(M715&lt;&gt;'Tabelas auxiliares'!$B$236,"FOLHA DE PESSOAL",IF(Q715='Tabelas auxiliares'!$A$237,"CUSTEIO",IF(Q715='Tabelas auxiliares'!$A$236,"INVESTIMENTO","ERRO - VERIFICAR"))))</f>
        <v/>
      </c>
      <c r="S715" s="64" t="str">
        <f t="shared" si="23"/>
        <v/>
      </c>
    </row>
    <row r="716" spans="17:19" x14ac:dyDescent="0.25">
      <c r="Q716" s="51" t="str">
        <f t="shared" si="22"/>
        <v/>
      </c>
      <c r="R716" s="51" t="str">
        <f>IF(M716="","",IF(M716&lt;&gt;'Tabelas auxiliares'!$B$236,"FOLHA DE PESSOAL",IF(Q716='Tabelas auxiliares'!$A$237,"CUSTEIO",IF(Q716='Tabelas auxiliares'!$A$236,"INVESTIMENTO","ERRO - VERIFICAR"))))</f>
        <v/>
      </c>
      <c r="S716" s="64" t="str">
        <f t="shared" si="23"/>
        <v/>
      </c>
    </row>
    <row r="717" spans="17:19" x14ac:dyDescent="0.25">
      <c r="Q717" s="51" t="str">
        <f t="shared" si="22"/>
        <v/>
      </c>
      <c r="R717" s="51" t="str">
        <f>IF(M717="","",IF(M717&lt;&gt;'Tabelas auxiliares'!$B$236,"FOLHA DE PESSOAL",IF(Q717='Tabelas auxiliares'!$A$237,"CUSTEIO",IF(Q717='Tabelas auxiliares'!$A$236,"INVESTIMENTO","ERRO - VERIFICAR"))))</f>
        <v/>
      </c>
      <c r="S717" s="64" t="str">
        <f t="shared" si="23"/>
        <v/>
      </c>
    </row>
    <row r="718" spans="17:19" x14ac:dyDescent="0.25">
      <c r="Q718" s="51" t="str">
        <f t="shared" si="22"/>
        <v/>
      </c>
      <c r="R718" s="51" t="str">
        <f>IF(M718="","",IF(M718&lt;&gt;'Tabelas auxiliares'!$B$236,"FOLHA DE PESSOAL",IF(Q718='Tabelas auxiliares'!$A$237,"CUSTEIO",IF(Q718='Tabelas auxiliares'!$A$236,"INVESTIMENTO","ERRO - VERIFICAR"))))</f>
        <v/>
      </c>
      <c r="S718" s="64" t="str">
        <f t="shared" si="23"/>
        <v/>
      </c>
    </row>
    <row r="719" spans="17:19" x14ac:dyDescent="0.25">
      <c r="Q719" s="51" t="str">
        <f t="shared" si="22"/>
        <v/>
      </c>
      <c r="R719" s="51" t="str">
        <f>IF(M719="","",IF(M719&lt;&gt;'Tabelas auxiliares'!$B$236,"FOLHA DE PESSOAL",IF(Q719='Tabelas auxiliares'!$A$237,"CUSTEIO",IF(Q719='Tabelas auxiliares'!$A$236,"INVESTIMENTO","ERRO - VERIFICAR"))))</f>
        <v/>
      </c>
      <c r="S719" s="64" t="str">
        <f t="shared" si="23"/>
        <v/>
      </c>
    </row>
    <row r="720" spans="17:19" x14ac:dyDescent="0.25">
      <c r="Q720" s="51" t="str">
        <f t="shared" si="22"/>
        <v/>
      </c>
      <c r="R720" s="51" t="str">
        <f>IF(M720="","",IF(M720&lt;&gt;'Tabelas auxiliares'!$B$236,"FOLHA DE PESSOAL",IF(Q720='Tabelas auxiliares'!$A$237,"CUSTEIO",IF(Q720='Tabelas auxiliares'!$A$236,"INVESTIMENTO","ERRO - VERIFICAR"))))</f>
        <v/>
      </c>
      <c r="S720" s="64" t="str">
        <f t="shared" si="23"/>
        <v/>
      </c>
    </row>
    <row r="721" spans="17:19" x14ac:dyDescent="0.25">
      <c r="Q721" s="51" t="str">
        <f t="shared" si="22"/>
        <v/>
      </c>
      <c r="R721" s="51" t="str">
        <f>IF(M721="","",IF(M721&lt;&gt;'Tabelas auxiliares'!$B$236,"FOLHA DE PESSOAL",IF(Q721='Tabelas auxiliares'!$A$237,"CUSTEIO",IF(Q721='Tabelas auxiliares'!$A$236,"INVESTIMENTO","ERRO - VERIFICAR"))))</f>
        <v/>
      </c>
      <c r="S721" s="64" t="str">
        <f t="shared" si="23"/>
        <v/>
      </c>
    </row>
    <row r="722" spans="17:19" x14ac:dyDescent="0.25">
      <c r="Q722" s="51" t="str">
        <f t="shared" si="22"/>
        <v/>
      </c>
      <c r="R722" s="51" t="str">
        <f>IF(M722="","",IF(M722&lt;&gt;'Tabelas auxiliares'!$B$236,"FOLHA DE PESSOAL",IF(Q722='Tabelas auxiliares'!$A$237,"CUSTEIO",IF(Q722='Tabelas auxiliares'!$A$236,"INVESTIMENTO","ERRO - VERIFICAR"))))</f>
        <v/>
      </c>
      <c r="S722" s="64" t="str">
        <f t="shared" si="23"/>
        <v/>
      </c>
    </row>
    <row r="723" spans="17:19" x14ac:dyDescent="0.25">
      <c r="Q723" s="51" t="str">
        <f t="shared" si="22"/>
        <v/>
      </c>
      <c r="R723" s="51" t="str">
        <f>IF(M723="","",IF(M723&lt;&gt;'Tabelas auxiliares'!$B$236,"FOLHA DE PESSOAL",IF(Q723='Tabelas auxiliares'!$A$237,"CUSTEIO",IF(Q723='Tabelas auxiliares'!$A$236,"INVESTIMENTO","ERRO - VERIFICAR"))))</f>
        <v/>
      </c>
      <c r="S723" s="64" t="str">
        <f t="shared" si="23"/>
        <v/>
      </c>
    </row>
    <row r="724" spans="17:19" x14ac:dyDescent="0.25">
      <c r="Q724" s="51" t="str">
        <f t="shared" si="22"/>
        <v/>
      </c>
      <c r="R724" s="51" t="str">
        <f>IF(M724="","",IF(M724&lt;&gt;'Tabelas auxiliares'!$B$236,"FOLHA DE PESSOAL",IF(Q724='Tabelas auxiliares'!$A$237,"CUSTEIO",IF(Q724='Tabelas auxiliares'!$A$236,"INVESTIMENTO","ERRO - VERIFICAR"))))</f>
        <v/>
      </c>
      <c r="S724" s="64" t="str">
        <f t="shared" si="23"/>
        <v/>
      </c>
    </row>
    <row r="725" spans="17:19" x14ac:dyDescent="0.25">
      <c r="Q725" s="51" t="str">
        <f t="shared" si="22"/>
        <v/>
      </c>
      <c r="R725" s="51" t="str">
        <f>IF(M725="","",IF(M725&lt;&gt;'Tabelas auxiliares'!$B$236,"FOLHA DE PESSOAL",IF(Q725='Tabelas auxiliares'!$A$237,"CUSTEIO",IF(Q725='Tabelas auxiliares'!$A$236,"INVESTIMENTO","ERRO - VERIFICAR"))))</f>
        <v/>
      </c>
      <c r="S725" s="64" t="str">
        <f t="shared" si="23"/>
        <v/>
      </c>
    </row>
    <row r="726" spans="17:19" x14ac:dyDescent="0.25">
      <c r="Q726" s="51" t="str">
        <f t="shared" si="22"/>
        <v/>
      </c>
      <c r="R726" s="51" t="str">
        <f>IF(M726="","",IF(M726&lt;&gt;'Tabelas auxiliares'!$B$236,"FOLHA DE PESSOAL",IF(Q726='Tabelas auxiliares'!$A$237,"CUSTEIO",IF(Q726='Tabelas auxiliares'!$A$236,"INVESTIMENTO","ERRO - VERIFICAR"))))</f>
        <v/>
      </c>
      <c r="S726" s="64" t="str">
        <f t="shared" si="23"/>
        <v/>
      </c>
    </row>
    <row r="727" spans="17:19" x14ac:dyDescent="0.25">
      <c r="Q727" s="51" t="str">
        <f t="shared" si="22"/>
        <v/>
      </c>
      <c r="R727" s="51" t="str">
        <f>IF(M727="","",IF(M727&lt;&gt;'Tabelas auxiliares'!$B$236,"FOLHA DE PESSOAL",IF(Q727='Tabelas auxiliares'!$A$237,"CUSTEIO",IF(Q727='Tabelas auxiliares'!$A$236,"INVESTIMENTO","ERRO - VERIFICAR"))))</f>
        <v/>
      </c>
      <c r="S727" s="64" t="str">
        <f t="shared" si="23"/>
        <v/>
      </c>
    </row>
    <row r="728" spans="17:19" x14ac:dyDescent="0.25">
      <c r="Q728" s="51" t="str">
        <f t="shared" si="22"/>
        <v/>
      </c>
      <c r="R728" s="51" t="str">
        <f>IF(M728="","",IF(M728&lt;&gt;'Tabelas auxiliares'!$B$236,"FOLHA DE PESSOAL",IF(Q728='Tabelas auxiliares'!$A$237,"CUSTEIO",IF(Q728='Tabelas auxiliares'!$A$236,"INVESTIMENTO","ERRO - VERIFICAR"))))</f>
        <v/>
      </c>
      <c r="S728" s="64" t="str">
        <f t="shared" si="23"/>
        <v/>
      </c>
    </row>
    <row r="729" spans="17:19" x14ac:dyDescent="0.25">
      <c r="Q729" s="51" t="str">
        <f t="shared" si="22"/>
        <v/>
      </c>
      <c r="R729" s="51" t="str">
        <f>IF(M729="","",IF(M729&lt;&gt;'Tabelas auxiliares'!$B$236,"FOLHA DE PESSOAL",IF(Q729='Tabelas auxiliares'!$A$237,"CUSTEIO",IF(Q729='Tabelas auxiliares'!$A$236,"INVESTIMENTO","ERRO - VERIFICAR"))))</f>
        <v/>
      </c>
      <c r="S729" s="64" t="str">
        <f t="shared" si="23"/>
        <v/>
      </c>
    </row>
    <row r="730" spans="17:19" x14ac:dyDescent="0.25">
      <c r="Q730" s="51" t="str">
        <f t="shared" si="22"/>
        <v/>
      </c>
      <c r="R730" s="51" t="str">
        <f>IF(M730="","",IF(M730&lt;&gt;'Tabelas auxiliares'!$B$236,"FOLHA DE PESSOAL",IF(Q730='Tabelas auxiliares'!$A$237,"CUSTEIO",IF(Q730='Tabelas auxiliares'!$A$236,"INVESTIMENTO","ERRO - VERIFICAR"))))</f>
        <v/>
      </c>
      <c r="S730" s="64" t="str">
        <f t="shared" si="23"/>
        <v/>
      </c>
    </row>
    <row r="731" spans="17:19" x14ac:dyDescent="0.25">
      <c r="Q731" s="51" t="str">
        <f t="shared" si="22"/>
        <v/>
      </c>
      <c r="R731" s="51" t="str">
        <f>IF(M731="","",IF(M731&lt;&gt;'Tabelas auxiliares'!$B$236,"FOLHA DE PESSOAL",IF(Q731='Tabelas auxiliares'!$A$237,"CUSTEIO",IF(Q731='Tabelas auxiliares'!$A$236,"INVESTIMENTO","ERRO - VERIFICAR"))))</f>
        <v/>
      </c>
      <c r="S731" s="64" t="str">
        <f t="shared" si="23"/>
        <v/>
      </c>
    </row>
    <row r="732" spans="17:19" x14ac:dyDescent="0.25">
      <c r="Q732" s="51" t="str">
        <f t="shared" si="22"/>
        <v/>
      </c>
      <c r="R732" s="51" t="str">
        <f>IF(M732="","",IF(M732&lt;&gt;'Tabelas auxiliares'!$B$236,"FOLHA DE PESSOAL",IF(Q732='Tabelas auxiliares'!$A$237,"CUSTEIO",IF(Q732='Tabelas auxiliares'!$A$236,"INVESTIMENTO","ERRO - VERIFICAR"))))</f>
        <v/>
      </c>
      <c r="S732" s="64" t="str">
        <f t="shared" si="23"/>
        <v/>
      </c>
    </row>
    <row r="733" spans="17:19" x14ac:dyDescent="0.25">
      <c r="Q733" s="51" t="str">
        <f t="shared" si="22"/>
        <v/>
      </c>
      <c r="R733" s="51" t="str">
        <f>IF(M733="","",IF(M733&lt;&gt;'Tabelas auxiliares'!$B$236,"FOLHA DE PESSOAL",IF(Q733='Tabelas auxiliares'!$A$237,"CUSTEIO",IF(Q733='Tabelas auxiliares'!$A$236,"INVESTIMENTO","ERRO - VERIFICAR"))))</f>
        <v/>
      </c>
      <c r="S733" s="64" t="str">
        <f t="shared" si="23"/>
        <v/>
      </c>
    </row>
    <row r="734" spans="17:19" x14ac:dyDescent="0.25">
      <c r="Q734" s="51" t="str">
        <f t="shared" si="22"/>
        <v/>
      </c>
      <c r="R734" s="51" t="str">
        <f>IF(M734="","",IF(M734&lt;&gt;'Tabelas auxiliares'!$B$236,"FOLHA DE PESSOAL",IF(Q734='Tabelas auxiliares'!$A$237,"CUSTEIO",IF(Q734='Tabelas auxiliares'!$A$236,"INVESTIMENTO","ERRO - VERIFICAR"))))</f>
        <v/>
      </c>
      <c r="S734" s="64" t="str">
        <f t="shared" si="23"/>
        <v/>
      </c>
    </row>
    <row r="735" spans="17:19" x14ac:dyDescent="0.25">
      <c r="Q735" s="51" t="str">
        <f t="shared" si="22"/>
        <v/>
      </c>
      <c r="R735" s="51" t="str">
        <f>IF(M735="","",IF(M735&lt;&gt;'Tabelas auxiliares'!$B$236,"FOLHA DE PESSOAL",IF(Q735='Tabelas auxiliares'!$A$237,"CUSTEIO",IF(Q735='Tabelas auxiliares'!$A$236,"INVESTIMENTO","ERRO - VERIFICAR"))))</f>
        <v/>
      </c>
      <c r="S735" s="64" t="str">
        <f t="shared" si="23"/>
        <v/>
      </c>
    </row>
    <row r="736" spans="17:19" x14ac:dyDescent="0.25">
      <c r="Q736" s="51" t="str">
        <f t="shared" si="22"/>
        <v/>
      </c>
      <c r="R736" s="51" t="str">
        <f>IF(M736="","",IF(M736&lt;&gt;'Tabelas auxiliares'!$B$236,"FOLHA DE PESSOAL",IF(Q736='Tabelas auxiliares'!$A$237,"CUSTEIO",IF(Q736='Tabelas auxiliares'!$A$236,"INVESTIMENTO","ERRO - VERIFICAR"))))</f>
        <v/>
      </c>
      <c r="S736" s="64" t="str">
        <f t="shared" si="23"/>
        <v/>
      </c>
    </row>
    <row r="737" spans="17:19" x14ac:dyDescent="0.25">
      <c r="Q737" s="51" t="str">
        <f t="shared" si="22"/>
        <v/>
      </c>
      <c r="R737" s="51" t="str">
        <f>IF(M737="","",IF(M737&lt;&gt;'Tabelas auxiliares'!$B$236,"FOLHA DE PESSOAL",IF(Q737='Tabelas auxiliares'!$A$237,"CUSTEIO",IF(Q737='Tabelas auxiliares'!$A$236,"INVESTIMENTO","ERRO - VERIFICAR"))))</f>
        <v/>
      </c>
      <c r="S737" s="64" t="str">
        <f t="shared" si="23"/>
        <v/>
      </c>
    </row>
    <row r="738" spans="17:19" x14ac:dyDescent="0.25">
      <c r="Q738" s="51" t="str">
        <f t="shared" si="22"/>
        <v/>
      </c>
      <c r="R738" s="51" t="str">
        <f>IF(M738="","",IF(M738&lt;&gt;'Tabelas auxiliares'!$B$236,"FOLHA DE PESSOAL",IF(Q738='Tabelas auxiliares'!$A$237,"CUSTEIO",IF(Q738='Tabelas auxiliares'!$A$236,"INVESTIMENTO","ERRO - VERIFICAR"))))</f>
        <v/>
      </c>
      <c r="S738" s="64" t="str">
        <f t="shared" si="23"/>
        <v/>
      </c>
    </row>
    <row r="739" spans="17:19" x14ac:dyDescent="0.25">
      <c r="Q739" s="51" t="str">
        <f t="shared" si="22"/>
        <v/>
      </c>
      <c r="R739" s="51" t="str">
        <f>IF(M739="","",IF(M739&lt;&gt;'Tabelas auxiliares'!$B$236,"FOLHA DE PESSOAL",IF(Q739='Tabelas auxiliares'!$A$237,"CUSTEIO",IF(Q739='Tabelas auxiliares'!$A$236,"INVESTIMENTO","ERRO - VERIFICAR"))))</f>
        <v/>
      </c>
      <c r="S739" s="64" t="str">
        <f t="shared" si="23"/>
        <v/>
      </c>
    </row>
    <row r="740" spans="17:19" x14ac:dyDescent="0.25">
      <c r="Q740" s="51" t="str">
        <f t="shared" si="22"/>
        <v/>
      </c>
      <c r="R740" s="51" t="str">
        <f>IF(M740="","",IF(M740&lt;&gt;'Tabelas auxiliares'!$B$236,"FOLHA DE PESSOAL",IF(Q740='Tabelas auxiliares'!$A$237,"CUSTEIO",IF(Q740='Tabelas auxiliares'!$A$236,"INVESTIMENTO","ERRO - VERIFICAR"))))</f>
        <v/>
      </c>
      <c r="S740" s="64" t="str">
        <f t="shared" si="23"/>
        <v/>
      </c>
    </row>
    <row r="741" spans="17:19" x14ac:dyDescent="0.25">
      <c r="Q741" s="51" t="str">
        <f t="shared" si="22"/>
        <v/>
      </c>
      <c r="R741" s="51" t="str">
        <f>IF(M741="","",IF(M741&lt;&gt;'Tabelas auxiliares'!$B$236,"FOLHA DE PESSOAL",IF(Q741='Tabelas auxiliares'!$A$237,"CUSTEIO",IF(Q741='Tabelas auxiliares'!$A$236,"INVESTIMENTO","ERRO - VERIFICAR"))))</f>
        <v/>
      </c>
      <c r="S741" s="64" t="str">
        <f t="shared" si="23"/>
        <v/>
      </c>
    </row>
    <row r="742" spans="17:19" x14ac:dyDescent="0.25">
      <c r="Q742" s="51" t="str">
        <f t="shared" si="22"/>
        <v/>
      </c>
      <c r="R742" s="51" t="str">
        <f>IF(M742="","",IF(M742&lt;&gt;'Tabelas auxiliares'!$B$236,"FOLHA DE PESSOAL",IF(Q742='Tabelas auxiliares'!$A$237,"CUSTEIO",IF(Q742='Tabelas auxiliares'!$A$236,"INVESTIMENTO","ERRO - VERIFICAR"))))</f>
        <v/>
      </c>
      <c r="S742" s="64" t="str">
        <f t="shared" si="23"/>
        <v/>
      </c>
    </row>
    <row r="743" spans="17:19" x14ac:dyDescent="0.25">
      <c r="Q743" s="51" t="str">
        <f t="shared" si="22"/>
        <v/>
      </c>
      <c r="R743" s="51" t="str">
        <f>IF(M743="","",IF(M743&lt;&gt;'Tabelas auxiliares'!$B$236,"FOLHA DE PESSOAL",IF(Q743='Tabelas auxiliares'!$A$237,"CUSTEIO",IF(Q743='Tabelas auxiliares'!$A$236,"INVESTIMENTO","ERRO - VERIFICAR"))))</f>
        <v/>
      </c>
      <c r="S743" s="64" t="str">
        <f t="shared" si="23"/>
        <v/>
      </c>
    </row>
    <row r="744" spans="17:19" x14ac:dyDescent="0.25">
      <c r="Q744" s="51" t="str">
        <f t="shared" si="22"/>
        <v/>
      </c>
      <c r="R744" s="51" t="str">
        <f>IF(M744="","",IF(M744&lt;&gt;'Tabelas auxiliares'!$B$236,"FOLHA DE PESSOAL",IF(Q744='Tabelas auxiliares'!$A$237,"CUSTEIO",IF(Q744='Tabelas auxiliares'!$A$236,"INVESTIMENTO","ERRO - VERIFICAR"))))</f>
        <v/>
      </c>
      <c r="S744" s="64" t="str">
        <f t="shared" si="23"/>
        <v/>
      </c>
    </row>
    <row r="745" spans="17:19" x14ac:dyDescent="0.25">
      <c r="Q745" s="51" t="str">
        <f t="shared" si="22"/>
        <v/>
      </c>
      <c r="R745" s="51" t="str">
        <f>IF(M745="","",IF(M745&lt;&gt;'Tabelas auxiliares'!$B$236,"FOLHA DE PESSOAL",IF(Q745='Tabelas auxiliares'!$A$237,"CUSTEIO",IF(Q745='Tabelas auxiliares'!$A$236,"INVESTIMENTO","ERRO - VERIFICAR"))))</f>
        <v/>
      </c>
      <c r="S745" s="64" t="str">
        <f t="shared" si="23"/>
        <v/>
      </c>
    </row>
    <row r="746" spans="17:19" x14ac:dyDescent="0.25">
      <c r="Q746" s="51" t="str">
        <f t="shared" si="22"/>
        <v/>
      </c>
      <c r="R746" s="51" t="str">
        <f>IF(M746="","",IF(M746&lt;&gt;'Tabelas auxiliares'!$B$236,"FOLHA DE PESSOAL",IF(Q746='Tabelas auxiliares'!$A$237,"CUSTEIO",IF(Q746='Tabelas auxiliares'!$A$236,"INVESTIMENTO","ERRO - VERIFICAR"))))</f>
        <v/>
      </c>
      <c r="S746" s="64" t="str">
        <f t="shared" si="23"/>
        <v/>
      </c>
    </row>
    <row r="747" spans="17:19" x14ac:dyDescent="0.25">
      <c r="Q747" s="51" t="str">
        <f t="shared" si="22"/>
        <v/>
      </c>
      <c r="R747" s="51" t="str">
        <f>IF(M747="","",IF(M747&lt;&gt;'Tabelas auxiliares'!$B$236,"FOLHA DE PESSOAL",IF(Q747='Tabelas auxiliares'!$A$237,"CUSTEIO",IF(Q747='Tabelas auxiliares'!$A$236,"INVESTIMENTO","ERRO - VERIFICAR"))))</f>
        <v/>
      </c>
      <c r="S747" s="64" t="str">
        <f t="shared" si="23"/>
        <v/>
      </c>
    </row>
    <row r="748" spans="17:19" x14ac:dyDescent="0.25">
      <c r="Q748" s="51" t="str">
        <f t="shared" si="22"/>
        <v/>
      </c>
      <c r="R748" s="51" t="str">
        <f>IF(M748="","",IF(M748&lt;&gt;'Tabelas auxiliares'!$B$236,"FOLHA DE PESSOAL",IF(Q748='Tabelas auxiliares'!$A$237,"CUSTEIO",IF(Q748='Tabelas auxiliares'!$A$236,"INVESTIMENTO","ERRO - VERIFICAR"))))</f>
        <v/>
      </c>
      <c r="S748" s="64" t="str">
        <f t="shared" si="23"/>
        <v/>
      </c>
    </row>
    <row r="749" spans="17:19" x14ac:dyDescent="0.25">
      <c r="Q749" s="51" t="str">
        <f t="shared" si="22"/>
        <v/>
      </c>
      <c r="R749" s="51" t="str">
        <f>IF(M749="","",IF(M749&lt;&gt;'Tabelas auxiliares'!$B$236,"FOLHA DE PESSOAL",IF(Q749='Tabelas auxiliares'!$A$237,"CUSTEIO",IF(Q749='Tabelas auxiliares'!$A$236,"INVESTIMENTO","ERRO - VERIFICAR"))))</f>
        <v/>
      </c>
      <c r="S749" s="64" t="str">
        <f t="shared" si="23"/>
        <v/>
      </c>
    </row>
    <row r="750" spans="17:19" x14ac:dyDescent="0.25">
      <c r="Q750" s="51" t="str">
        <f t="shared" si="22"/>
        <v/>
      </c>
      <c r="R750" s="51" t="str">
        <f>IF(M750="","",IF(M750&lt;&gt;'Tabelas auxiliares'!$B$236,"FOLHA DE PESSOAL",IF(Q750='Tabelas auxiliares'!$A$237,"CUSTEIO",IF(Q750='Tabelas auxiliares'!$A$236,"INVESTIMENTO","ERRO - VERIFICAR"))))</f>
        <v/>
      </c>
      <c r="S750" s="64" t="str">
        <f t="shared" si="23"/>
        <v/>
      </c>
    </row>
    <row r="751" spans="17:19" x14ac:dyDescent="0.25">
      <c r="Q751" s="51" t="str">
        <f t="shared" si="22"/>
        <v/>
      </c>
      <c r="R751" s="51" t="str">
        <f>IF(M751="","",IF(M751&lt;&gt;'Tabelas auxiliares'!$B$236,"FOLHA DE PESSOAL",IF(Q751='Tabelas auxiliares'!$A$237,"CUSTEIO",IF(Q751='Tabelas auxiliares'!$A$236,"INVESTIMENTO","ERRO - VERIFICAR"))))</f>
        <v/>
      </c>
      <c r="S751" s="64" t="str">
        <f t="shared" si="23"/>
        <v/>
      </c>
    </row>
    <row r="752" spans="17:19" x14ac:dyDescent="0.25">
      <c r="Q752" s="51" t="str">
        <f t="shared" si="22"/>
        <v/>
      </c>
      <c r="R752" s="51" t="str">
        <f>IF(M752="","",IF(M752&lt;&gt;'Tabelas auxiliares'!$B$236,"FOLHA DE PESSOAL",IF(Q752='Tabelas auxiliares'!$A$237,"CUSTEIO",IF(Q752='Tabelas auxiliares'!$A$236,"INVESTIMENTO","ERRO - VERIFICAR"))))</f>
        <v/>
      </c>
      <c r="S752" s="64" t="str">
        <f t="shared" si="23"/>
        <v/>
      </c>
    </row>
    <row r="753" spans="17:19" x14ac:dyDescent="0.25">
      <c r="Q753" s="51" t="str">
        <f t="shared" si="22"/>
        <v/>
      </c>
      <c r="R753" s="51" t="str">
        <f>IF(M753="","",IF(M753&lt;&gt;'Tabelas auxiliares'!$B$236,"FOLHA DE PESSOAL",IF(Q753='Tabelas auxiliares'!$A$237,"CUSTEIO",IF(Q753='Tabelas auxiliares'!$A$236,"INVESTIMENTO","ERRO - VERIFICAR"))))</f>
        <v/>
      </c>
      <c r="S753" s="64" t="str">
        <f t="shared" si="23"/>
        <v/>
      </c>
    </row>
    <row r="754" spans="17:19" x14ac:dyDescent="0.25">
      <c r="Q754" s="51" t="str">
        <f t="shared" si="22"/>
        <v/>
      </c>
      <c r="R754" s="51" t="str">
        <f>IF(M754="","",IF(M754&lt;&gt;'Tabelas auxiliares'!$B$236,"FOLHA DE PESSOAL",IF(Q754='Tabelas auxiliares'!$A$237,"CUSTEIO",IF(Q754='Tabelas auxiliares'!$A$236,"INVESTIMENTO","ERRO - VERIFICAR"))))</f>
        <v/>
      </c>
      <c r="S754" s="64" t="str">
        <f t="shared" si="23"/>
        <v/>
      </c>
    </row>
    <row r="755" spans="17:19" x14ac:dyDescent="0.25">
      <c r="Q755" s="51" t="str">
        <f t="shared" si="22"/>
        <v/>
      </c>
      <c r="R755" s="51" t="str">
        <f>IF(M755="","",IF(M755&lt;&gt;'Tabelas auxiliares'!$B$236,"FOLHA DE PESSOAL",IF(Q755='Tabelas auxiliares'!$A$237,"CUSTEIO",IF(Q755='Tabelas auxiliares'!$A$236,"INVESTIMENTO","ERRO - VERIFICAR"))))</f>
        <v/>
      </c>
      <c r="S755" s="64" t="str">
        <f t="shared" si="23"/>
        <v/>
      </c>
    </row>
    <row r="756" spans="17:19" x14ac:dyDescent="0.25">
      <c r="Q756" s="51" t="str">
        <f t="shared" si="22"/>
        <v/>
      </c>
      <c r="R756" s="51" t="str">
        <f>IF(M756="","",IF(M756&lt;&gt;'Tabelas auxiliares'!$B$236,"FOLHA DE PESSOAL",IF(Q756='Tabelas auxiliares'!$A$237,"CUSTEIO",IF(Q756='Tabelas auxiliares'!$A$236,"INVESTIMENTO","ERRO - VERIFICAR"))))</f>
        <v/>
      </c>
      <c r="S756" s="64" t="str">
        <f t="shared" si="23"/>
        <v/>
      </c>
    </row>
    <row r="757" spans="17:19" x14ac:dyDescent="0.25">
      <c r="Q757" s="51" t="str">
        <f t="shared" si="22"/>
        <v/>
      </c>
      <c r="R757" s="51" t="str">
        <f>IF(M757="","",IF(M757&lt;&gt;'Tabelas auxiliares'!$B$236,"FOLHA DE PESSOAL",IF(Q757='Tabelas auxiliares'!$A$237,"CUSTEIO",IF(Q757='Tabelas auxiliares'!$A$236,"INVESTIMENTO","ERRO - VERIFICAR"))))</f>
        <v/>
      </c>
      <c r="S757" s="64" t="str">
        <f t="shared" si="23"/>
        <v/>
      </c>
    </row>
    <row r="758" spans="17:19" x14ac:dyDescent="0.25">
      <c r="Q758" s="51" t="str">
        <f t="shared" si="22"/>
        <v/>
      </c>
      <c r="R758" s="51" t="str">
        <f>IF(M758="","",IF(M758&lt;&gt;'Tabelas auxiliares'!$B$236,"FOLHA DE PESSOAL",IF(Q758='Tabelas auxiliares'!$A$237,"CUSTEIO",IF(Q758='Tabelas auxiliares'!$A$236,"INVESTIMENTO","ERRO - VERIFICAR"))))</f>
        <v/>
      </c>
      <c r="S758" s="64" t="str">
        <f t="shared" si="23"/>
        <v/>
      </c>
    </row>
    <row r="759" spans="17:19" x14ac:dyDescent="0.25">
      <c r="Q759" s="51" t="str">
        <f t="shared" si="22"/>
        <v/>
      </c>
      <c r="R759" s="51" t="str">
        <f>IF(M759="","",IF(M759&lt;&gt;'Tabelas auxiliares'!$B$236,"FOLHA DE PESSOAL",IF(Q759='Tabelas auxiliares'!$A$237,"CUSTEIO",IF(Q759='Tabelas auxiliares'!$A$236,"INVESTIMENTO","ERRO - VERIFICAR"))))</f>
        <v/>
      </c>
      <c r="S759" s="64" t="str">
        <f t="shared" si="23"/>
        <v/>
      </c>
    </row>
    <row r="760" spans="17:19" x14ac:dyDescent="0.25">
      <c r="Q760" s="51" t="str">
        <f t="shared" si="22"/>
        <v/>
      </c>
      <c r="R760" s="51" t="str">
        <f>IF(M760="","",IF(M760&lt;&gt;'Tabelas auxiliares'!$B$236,"FOLHA DE PESSOAL",IF(Q760='Tabelas auxiliares'!$A$237,"CUSTEIO",IF(Q760='Tabelas auxiliares'!$A$236,"INVESTIMENTO","ERRO - VERIFICAR"))))</f>
        <v/>
      </c>
      <c r="S760" s="64" t="str">
        <f t="shared" si="23"/>
        <v/>
      </c>
    </row>
    <row r="761" spans="17:19" x14ac:dyDescent="0.25">
      <c r="Q761" s="51" t="str">
        <f t="shared" si="22"/>
        <v/>
      </c>
      <c r="R761" s="51" t="str">
        <f>IF(M761="","",IF(M761&lt;&gt;'Tabelas auxiliares'!$B$236,"FOLHA DE PESSOAL",IF(Q761='Tabelas auxiliares'!$A$237,"CUSTEIO",IF(Q761='Tabelas auxiliares'!$A$236,"INVESTIMENTO","ERRO - VERIFICAR"))))</f>
        <v/>
      </c>
      <c r="S761" s="64" t="str">
        <f t="shared" si="23"/>
        <v/>
      </c>
    </row>
    <row r="762" spans="17:19" x14ac:dyDescent="0.25">
      <c r="Q762" s="51" t="str">
        <f t="shared" si="22"/>
        <v/>
      </c>
      <c r="R762" s="51" t="str">
        <f>IF(M762="","",IF(M762&lt;&gt;'Tabelas auxiliares'!$B$236,"FOLHA DE PESSOAL",IF(Q762='Tabelas auxiliares'!$A$237,"CUSTEIO",IF(Q762='Tabelas auxiliares'!$A$236,"INVESTIMENTO","ERRO - VERIFICAR"))))</f>
        <v/>
      </c>
      <c r="S762" s="64" t="str">
        <f t="shared" si="23"/>
        <v/>
      </c>
    </row>
    <row r="763" spans="17:19" x14ac:dyDescent="0.25">
      <c r="Q763" s="51" t="str">
        <f t="shared" si="22"/>
        <v/>
      </c>
      <c r="R763" s="51" t="str">
        <f>IF(M763="","",IF(M763&lt;&gt;'Tabelas auxiliares'!$B$236,"FOLHA DE PESSOAL",IF(Q763='Tabelas auxiliares'!$A$237,"CUSTEIO",IF(Q763='Tabelas auxiliares'!$A$236,"INVESTIMENTO","ERRO - VERIFICAR"))))</f>
        <v/>
      </c>
      <c r="S763" s="64" t="str">
        <f t="shared" si="23"/>
        <v/>
      </c>
    </row>
    <row r="764" spans="17:19" x14ac:dyDescent="0.25">
      <c r="Q764" s="51" t="str">
        <f t="shared" si="22"/>
        <v/>
      </c>
      <c r="R764" s="51" t="str">
        <f>IF(M764="","",IF(M764&lt;&gt;'Tabelas auxiliares'!$B$236,"FOLHA DE PESSOAL",IF(Q764='Tabelas auxiliares'!$A$237,"CUSTEIO",IF(Q764='Tabelas auxiliares'!$A$236,"INVESTIMENTO","ERRO - VERIFICAR"))))</f>
        <v/>
      </c>
      <c r="S764" s="64" t="str">
        <f t="shared" si="23"/>
        <v/>
      </c>
    </row>
    <row r="765" spans="17:19" x14ac:dyDescent="0.25">
      <c r="Q765" s="51" t="str">
        <f t="shared" si="22"/>
        <v/>
      </c>
      <c r="R765" s="51" t="str">
        <f>IF(M765="","",IF(M765&lt;&gt;'Tabelas auxiliares'!$B$236,"FOLHA DE PESSOAL",IF(Q765='Tabelas auxiliares'!$A$237,"CUSTEIO",IF(Q765='Tabelas auxiliares'!$A$236,"INVESTIMENTO","ERRO - VERIFICAR"))))</f>
        <v/>
      </c>
      <c r="S765" s="64" t="str">
        <f t="shared" si="23"/>
        <v/>
      </c>
    </row>
    <row r="766" spans="17:19" x14ac:dyDescent="0.25">
      <c r="Q766" s="51" t="str">
        <f t="shared" si="22"/>
        <v/>
      </c>
      <c r="R766" s="51" t="str">
        <f>IF(M766="","",IF(M766&lt;&gt;'Tabelas auxiliares'!$B$236,"FOLHA DE PESSOAL",IF(Q766='Tabelas auxiliares'!$A$237,"CUSTEIO",IF(Q766='Tabelas auxiliares'!$A$236,"INVESTIMENTO","ERRO - VERIFICAR"))))</f>
        <v/>
      </c>
      <c r="S766" s="64" t="str">
        <f t="shared" si="23"/>
        <v/>
      </c>
    </row>
    <row r="767" spans="17:19" x14ac:dyDescent="0.25">
      <c r="Q767" s="51" t="str">
        <f t="shared" si="22"/>
        <v/>
      </c>
      <c r="R767" s="51" t="str">
        <f>IF(M767="","",IF(M767&lt;&gt;'Tabelas auxiliares'!$B$236,"FOLHA DE PESSOAL",IF(Q767='Tabelas auxiliares'!$A$237,"CUSTEIO",IF(Q767='Tabelas auxiliares'!$A$236,"INVESTIMENTO","ERRO - VERIFICAR"))))</f>
        <v/>
      </c>
      <c r="S767" s="64" t="str">
        <f t="shared" si="23"/>
        <v/>
      </c>
    </row>
    <row r="768" spans="17:19" x14ac:dyDescent="0.25">
      <c r="Q768" s="51" t="str">
        <f t="shared" si="22"/>
        <v/>
      </c>
      <c r="R768" s="51" t="str">
        <f>IF(M768="","",IF(M768&lt;&gt;'Tabelas auxiliares'!$B$236,"FOLHA DE PESSOAL",IF(Q768='Tabelas auxiliares'!$A$237,"CUSTEIO",IF(Q768='Tabelas auxiliares'!$A$236,"INVESTIMENTO","ERRO - VERIFICAR"))))</f>
        <v/>
      </c>
      <c r="S768" s="64" t="str">
        <f t="shared" si="23"/>
        <v/>
      </c>
    </row>
    <row r="769" spans="17:19" x14ac:dyDescent="0.25">
      <c r="Q769" s="51" t="str">
        <f t="shared" si="22"/>
        <v/>
      </c>
      <c r="R769" s="51" t="str">
        <f>IF(M769="","",IF(M769&lt;&gt;'Tabelas auxiliares'!$B$236,"FOLHA DE PESSOAL",IF(Q769='Tabelas auxiliares'!$A$237,"CUSTEIO",IF(Q769='Tabelas auxiliares'!$A$236,"INVESTIMENTO","ERRO - VERIFICAR"))))</f>
        <v/>
      </c>
      <c r="S769" s="64" t="str">
        <f t="shared" si="23"/>
        <v/>
      </c>
    </row>
    <row r="770" spans="17:19" x14ac:dyDescent="0.25">
      <c r="Q770" s="51" t="str">
        <f t="shared" si="22"/>
        <v/>
      </c>
      <c r="R770" s="51" t="str">
        <f>IF(M770="","",IF(M770&lt;&gt;'Tabelas auxiliares'!$B$236,"FOLHA DE PESSOAL",IF(Q770='Tabelas auxiliares'!$A$237,"CUSTEIO",IF(Q770='Tabelas auxiliares'!$A$236,"INVESTIMENTO","ERRO - VERIFICAR"))))</f>
        <v/>
      </c>
      <c r="S770" s="64" t="str">
        <f t="shared" si="23"/>
        <v/>
      </c>
    </row>
    <row r="771" spans="17:19" x14ac:dyDescent="0.25">
      <c r="Q771" s="51" t="str">
        <f t="shared" si="22"/>
        <v/>
      </c>
      <c r="R771" s="51" t="str">
        <f>IF(M771="","",IF(M771&lt;&gt;'Tabelas auxiliares'!$B$236,"FOLHA DE PESSOAL",IF(Q771='Tabelas auxiliares'!$A$237,"CUSTEIO",IF(Q771='Tabelas auxiliares'!$A$236,"INVESTIMENTO","ERRO - VERIFICAR"))))</f>
        <v/>
      </c>
      <c r="S771" s="64" t="str">
        <f t="shared" si="23"/>
        <v/>
      </c>
    </row>
    <row r="772" spans="17:19" x14ac:dyDescent="0.25">
      <c r="Q772" s="51" t="str">
        <f t="shared" ref="Q772:Q835" si="24">LEFT(O772,1)</f>
        <v/>
      </c>
      <c r="R772" s="51" t="str">
        <f>IF(M772="","",IF(M772&lt;&gt;'Tabelas auxiliares'!$B$236,"FOLHA DE PESSOAL",IF(Q772='Tabelas auxiliares'!$A$237,"CUSTEIO",IF(Q772='Tabelas auxiliares'!$A$236,"INVESTIMENTO","ERRO - VERIFICAR"))))</f>
        <v/>
      </c>
      <c r="S772" s="64" t="str">
        <f t="shared" si="23"/>
        <v/>
      </c>
    </row>
    <row r="773" spans="17:19" x14ac:dyDescent="0.25">
      <c r="Q773" s="51" t="str">
        <f t="shared" si="24"/>
        <v/>
      </c>
      <c r="R773" s="51" t="str">
        <f>IF(M773="","",IF(M773&lt;&gt;'Tabelas auxiliares'!$B$236,"FOLHA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IF(M774="","",IF(M774&lt;&gt;'Tabelas auxiliares'!$B$236,"FOLHA DE PESSOAL",IF(Q774='Tabelas auxiliares'!$A$237,"CUSTEIO",IF(Q774='Tabelas auxiliares'!$A$236,"INVESTIMENTO","ERRO - VERIFICAR"))))</f>
        <v/>
      </c>
      <c r="S774" s="64" t="str">
        <f t="shared" si="25"/>
        <v/>
      </c>
    </row>
    <row r="775" spans="17:19" x14ac:dyDescent="0.25">
      <c r="Q775" s="51" t="str">
        <f t="shared" si="24"/>
        <v/>
      </c>
      <c r="R775" s="51" t="str">
        <f>IF(M775="","",IF(M775&lt;&gt;'Tabelas auxiliares'!$B$236,"FOLHA DE PESSOAL",IF(Q775='Tabelas auxiliares'!$A$237,"CUSTEIO",IF(Q775='Tabelas auxiliares'!$A$236,"INVESTIMENTO","ERRO - VERIFICAR"))))</f>
        <v/>
      </c>
      <c r="S775" s="64" t="str">
        <f t="shared" si="25"/>
        <v/>
      </c>
    </row>
    <row r="776" spans="17:19" x14ac:dyDescent="0.25">
      <c r="Q776" s="51" t="str">
        <f t="shared" si="24"/>
        <v/>
      </c>
      <c r="R776" s="51" t="str">
        <f>IF(M776="","",IF(M776&lt;&gt;'Tabelas auxiliares'!$B$236,"FOLHA DE PESSOAL",IF(Q776='Tabelas auxiliares'!$A$237,"CUSTEIO",IF(Q776='Tabelas auxiliares'!$A$236,"INVESTIMENTO","ERRO - VERIFICAR"))))</f>
        <v/>
      </c>
      <c r="S776" s="64" t="str">
        <f t="shared" si="25"/>
        <v/>
      </c>
    </row>
    <row r="777" spans="17:19" x14ac:dyDescent="0.25">
      <c r="Q777" s="51" t="str">
        <f t="shared" si="24"/>
        <v/>
      </c>
      <c r="R777" s="51" t="str">
        <f>IF(M777="","",IF(M777&lt;&gt;'Tabelas auxiliares'!$B$236,"FOLHA DE PESSOAL",IF(Q777='Tabelas auxiliares'!$A$237,"CUSTEIO",IF(Q777='Tabelas auxiliares'!$A$236,"INVESTIMENTO","ERRO - VERIFICAR"))))</f>
        <v/>
      </c>
      <c r="S777" s="64" t="str">
        <f t="shared" si="25"/>
        <v/>
      </c>
    </row>
    <row r="778" spans="17:19" x14ac:dyDescent="0.25">
      <c r="Q778" s="51" t="str">
        <f t="shared" si="24"/>
        <v/>
      </c>
      <c r="R778" s="51" t="str">
        <f>IF(M778="","",IF(M778&lt;&gt;'Tabelas auxiliares'!$B$236,"FOLHA DE PESSOAL",IF(Q778='Tabelas auxiliares'!$A$237,"CUSTEIO",IF(Q778='Tabelas auxiliares'!$A$236,"INVESTIMENTO","ERRO - VERIFICAR"))))</f>
        <v/>
      </c>
      <c r="S778" s="64" t="str">
        <f t="shared" si="25"/>
        <v/>
      </c>
    </row>
    <row r="779" spans="17:19" x14ac:dyDescent="0.25">
      <c r="Q779" s="51" t="str">
        <f t="shared" si="24"/>
        <v/>
      </c>
      <c r="R779" s="51" t="str">
        <f>IF(M779="","",IF(M779&lt;&gt;'Tabelas auxiliares'!$B$236,"FOLHA DE PESSOAL",IF(Q779='Tabelas auxiliares'!$A$237,"CUSTEIO",IF(Q779='Tabelas auxiliares'!$A$236,"INVESTIMENTO","ERRO - VERIFICAR"))))</f>
        <v/>
      </c>
      <c r="S779" s="64" t="str">
        <f t="shared" si="25"/>
        <v/>
      </c>
    </row>
    <row r="780" spans="17:19" x14ac:dyDescent="0.25">
      <c r="Q780" s="51" t="str">
        <f t="shared" si="24"/>
        <v/>
      </c>
      <c r="R780" s="51" t="str">
        <f>IF(M780="","",IF(M780&lt;&gt;'Tabelas auxiliares'!$B$236,"FOLHA DE PESSOAL",IF(Q780='Tabelas auxiliares'!$A$237,"CUSTEIO",IF(Q780='Tabelas auxiliares'!$A$236,"INVESTIMENTO","ERRO - VERIFICAR"))))</f>
        <v/>
      </c>
      <c r="S780" s="64" t="str">
        <f t="shared" si="25"/>
        <v/>
      </c>
    </row>
    <row r="781" spans="17:19" x14ac:dyDescent="0.25">
      <c r="Q781" s="51" t="str">
        <f t="shared" si="24"/>
        <v/>
      </c>
      <c r="R781" s="51" t="str">
        <f>IF(M781="","",IF(M781&lt;&gt;'Tabelas auxiliares'!$B$236,"FOLHA DE PESSOAL",IF(Q781='Tabelas auxiliares'!$A$237,"CUSTEIO",IF(Q781='Tabelas auxiliares'!$A$236,"INVESTIMENTO","ERRO - VERIFICAR"))))</f>
        <v/>
      </c>
      <c r="S781" s="64" t="str">
        <f t="shared" si="25"/>
        <v/>
      </c>
    </row>
    <row r="782" spans="17:19" x14ac:dyDescent="0.25">
      <c r="Q782" s="51" t="str">
        <f t="shared" si="24"/>
        <v/>
      </c>
      <c r="R782" s="51" t="str">
        <f>IF(M782="","",IF(M782&lt;&gt;'Tabelas auxiliares'!$B$236,"FOLHA DE PESSOAL",IF(Q782='Tabelas auxiliares'!$A$237,"CUSTEIO",IF(Q782='Tabelas auxiliares'!$A$236,"INVESTIMENTO","ERRO - VERIFICAR"))))</f>
        <v/>
      </c>
      <c r="S782" s="64" t="str">
        <f t="shared" si="25"/>
        <v/>
      </c>
    </row>
    <row r="783" spans="17:19" x14ac:dyDescent="0.25">
      <c r="Q783" s="51" t="str">
        <f t="shared" si="24"/>
        <v/>
      </c>
      <c r="R783" s="51" t="str">
        <f>IF(M783="","",IF(M783&lt;&gt;'Tabelas auxiliares'!$B$236,"FOLHA DE PESSOAL",IF(Q783='Tabelas auxiliares'!$A$237,"CUSTEIO",IF(Q783='Tabelas auxiliares'!$A$236,"INVESTIMENTO","ERRO - VERIFICAR"))))</f>
        <v/>
      </c>
      <c r="S783" s="64" t="str">
        <f t="shared" si="25"/>
        <v/>
      </c>
    </row>
    <row r="784" spans="17:19" x14ac:dyDescent="0.25">
      <c r="Q784" s="51" t="str">
        <f t="shared" si="24"/>
        <v/>
      </c>
      <c r="R784" s="51" t="str">
        <f>IF(M784="","",IF(M784&lt;&gt;'Tabelas auxiliares'!$B$236,"FOLHA DE PESSOAL",IF(Q784='Tabelas auxiliares'!$A$237,"CUSTEIO",IF(Q784='Tabelas auxiliares'!$A$236,"INVESTIMENTO","ERRO - VERIFICAR"))))</f>
        <v/>
      </c>
      <c r="S784" s="64" t="str">
        <f t="shared" si="25"/>
        <v/>
      </c>
    </row>
    <row r="785" spans="17:19" x14ac:dyDescent="0.25">
      <c r="Q785" s="51" t="str">
        <f t="shared" si="24"/>
        <v/>
      </c>
      <c r="R785" s="51" t="str">
        <f>IF(M785="","",IF(M785&lt;&gt;'Tabelas auxiliares'!$B$236,"FOLHA DE PESSOAL",IF(Q785='Tabelas auxiliares'!$A$237,"CUSTEIO",IF(Q785='Tabelas auxiliares'!$A$236,"INVESTIMENTO","ERRO - VERIFICAR"))))</f>
        <v/>
      </c>
      <c r="S785" s="64" t="str">
        <f t="shared" si="25"/>
        <v/>
      </c>
    </row>
    <row r="786" spans="17:19" x14ac:dyDescent="0.25">
      <c r="Q786" s="51" t="str">
        <f t="shared" si="24"/>
        <v/>
      </c>
      <c r="R786" s="51" t="str">
        <f>IF(M786="","",IF(M786&lt;&gt;'Tabelas auxiliares'!$B$236,"FOLHA DE PESSOAL",IF(Q786='Tabelas auxiliares'!$A$237,"CUSTEIO",IF(Q786='Tabelas auxiliares'!$A$236,"INVESTIMENTO","ERRO - VERIFICAR"))))</f>
        <v/>
      </c>
      <c r="S786" s="64" t="str">
        <f t="shared" si="25"/>
        <v/>
      </c>
    </row>
    <row r="787" spans="17:19" x14ac:dyDescent="0.25">
      <c r="Q787" s="51" t="str">
        <f t="shared" si="24"/>
        <v/>
      </c>
      <c r="R787" s="51" t="str">
        <f>IF(M787="","",IF(M787&lt;&gt;'Tabelas auxiliares'!$B$236,"FOLHA DE PESSOAL",IF(Q787='Tabelas auxiliares'!$A$237,"CUSTEIO",IF(Q787='Tabelas auxiliares'!$A$236,"INVESTIMENTO","ERRO - VERIFICAR"))))</f>
        <v/>
      </c>
      <c r="S787" s="64" t="str">
        <f t="shared" si="25"/>
        <v/>
      </c>
    </row>
    <row r="788" spans="17:19" x14ac:dyDescent="0.25">
      <c r="Q788" s="51" t="str">
        <f t="shared" si="24"/>
        <v/>
      </c>
      <c r="R788" s="51" t="str">
        <f>IF(M788="","",IF(M788&lt;&gt;'Tabelas auxiliares'!$B$236,"FOLHA DE PESSOAL",IF(Q788='Tabelas auxiliares'!$A$237,"CUSTEIO",IF(Q788='Tabelas auxiliares'!$A$236,"INVESTIMENTO","ERRO - VERIFICAR"))))</f>
        <v/>
      </c>
      <c r="S788" s="64" t="str">
        <f t="shared" si="25"/>
        <v/>
      </c>
    </row>
    <row r="789" spans="17:19" x14ac:dyDescent="0.25">
      <c r="Q789" s="51" t="str">
        <f t="shared" si="24"/>
        <v/>
      </c>
      <c r="R789" s="51" t="str">
        <f>IF(M789="","",IF(M789&lt;&gt;'Tabelas auxiliares'!$B$236,"FOLHA DE PESSOAL",IF(Q789='Tabelas auxiliares'!$A$237,"CUSTEIO",IF(Q789='Tabelas auxiliares'!$A$236,"INVESTIMENTO","ERRO - VERIFICAR"))))</f>
        <v/>
      </c>
      <c r="S789" s="64" t="str">
        <f t="shared" si="25"/>
        <v/>
      </c>
    </row>
    <row r="790" spans="17:19" x14ac:dyDescent="0.25">
      <c r="Q790" s="51" t="str">
        <f t="shared" si="24"/>
        <v/>
      </c>
      <c r="R790" s="51" t="str">
        <f>IF(M790="","",IF(M790&lt;&gt;'Tabelas auxiliares'!$B$236,"FOLHA DE PESSOAL",IF(Q790='Tabelas auxiliares'!$A$237,"CUSTEIO",IF(Q790='Tabelas auxiliares'!$A$236,"INVESTIMENTO","ERRO - VERIFICAR"))))</f>
        <v/>
      </c>
      <c r="S790" s="64" t="str">
        <f t="shared" si="25"/>
        <v/>
      </c>
    </row>
    <row r="791" spans="17:19" x14ac:dyDescent="0.25">
      <c r="Q791" s="51" t="str">
        <f t="shared" si="24"/>
        <v/>
      </c>
      <c r="R791" s="51" t="str">
        <f>IF(M791="","",IF(M791&lt;&gt;'Tabelas auxiliares'!$B$236,"FOLHA DE PESSOAL",IF(Q791='Tabelas auxiliares'!$A$237,"CUSTEIO",IF(Q791='Tabelas auxiliares'!$A$236,"INVESTIMENTO","ERRO - VERIFICAR"))))</f>
        <v/>
      </c>
      <c r="S791" s="64" t="str">
        <f t="shared" si="25"/>
        <v/>
      </c>
    </row>
    <row r="792" spans="17:19" x14ac:dyDescent="0.25">
      <c r="Q792" s="51" t="str">
        <f t="shared" si="24"/>
        <v/>
      </c>
      <c r="R792" s="51" t="str">
        <f>IF(M792="","",IF(M792&lt;&gt;'Tabelas auxiliares'!$B$236,"FOLHA DE PESSOAL",IF(Q792='Tabelas auxiliares'!$A$237,"CUSTEIO",IF(Q792='Tabelas auxiliares'!$A$236,"INVESTIMENTO","ERRO - VERIFICAR"))))</f>
        <v/>
      </c>
      <c r="S792" s="64" t="str">
        <f t="shared" si="25"/>
        <v/>
      </c>
    </row>
    <row r="793" spans="17:19" x14ac:dyDescent="0.25">
      <c r="Q793" s="51" t="str">
        <f t="shared" si="24"/>
        <v/>
      </c>
      <c r="R793" s="51" t="str">
        <f>IF(M793="","",IF(M793&lt;&gt;'Tabelas auxiliares'!$B$236,"FOLHA DE PESSOAL",IF(Q793='Tabelas auxiliares'!$A$237,"CUSTEIO",IF(Q793='Tabelas auxiliares'!$A$236,"INVESTIMENTO","ERRO - VERIFICAR"))))</f>
        <v/>
      </c>
      <c r="S793" s="64" t="str">
        <f t="shared" si="25"/>
        <v/>
      </c>
    </row>
    <row r="794" spans="17:19" x14ac:dyDescent="0.25">
      <c r="Q794" s="51" t="str">
        <f t="shared" si="24"/>
        <v/>
      </c>
      <c r="R794" s="51" t="str">
        <f>IF(M794="","",IF(M794&lt;&gt;'Tabelas auxiliares'!$B$236,"FOLHA DE PESSOAL",IF(Q794='Tabelas auxiliares'!$A$237,"CUSTEIO",IF(Q794='Tabelas auxiliares'!$A$236,"INVESTIMENTO","ERRO - VERIFICAR"))))</f>
        <v/>
      </c>
      <c r="S794" s="64" t="str">
        <f t="shared" si="25"/>
        <v/>
      </c>
    </row>
    <row r="795" spans="17:19" x14ac:dyDescent="0.25">
      <c r="Q795" s="51" t="str">
        <f t="shared" si="24"/>
        <v/>
      </c>
      <c r="R795" s="51" t="str">
        <f>IF(M795="","",IF(M795&lt;&gt;'Tabelas auxiliares'!$B$236,"FOLHA DE PESSOAL",IF(Q795='Tabelas auxiliares'!$A$237,"CUSTEIO",IF(Q795='Tabelas auxiliares'!$A$236,"INVESTIMENTO","ERRO - VERIFICAR"))))</f>
        <v/>
      </c>
      <c r="S795" s="64" t="str">
        <f t="shared" si="25"/>
        <v/>
      </c>
    </row>
    <row r="796" spans="17:19" x14ac:dyDescent="0.25">
      <c r="Q796" s="51" t="str">
        <f t="shared" si="24"/>
        <v/>
      </c>
      <c r="R796" s="51" t="str">
        <f>IF(M796="","",IF(M796&lt;&gt;'Tabelas auxiliares'!$B$236,"FOLHA DE PESSOAL",IF(Q796='Tabelas auxiliares'!$A$237,"CUSTEIO",IF(Q796='Tabelas auxiliares'!$A$236,"INVESTIMENTO","ERRO - VERIFICAR"))))</f>
        <v/>
      </c>
      <c r="S796" s="64" t="str">
        <f t="shared" si="25"/>
        <v/>
      </c>
    </row>
    <row r="797" spans="17:19" x14ac:dyDescent="0.25">
      <c r="Q797" s="51" t="str">
        <f t="shared" si="24"/>
        <v/>
      </c>
      <c r="R797" s="51" t="str">
        <f>IF(M797="","",IF(M797&lt;&gt;'Tabelas auxiliares'!$B$236,"FOLHA DE PESSOAL",IF(Q797='Tabelas auxiliares'!$A$237,"CUSTEIO",IF(Q797='Tabelas auxiliares'!$A$236,"INVESTIMENTO","ERRO - VERIFICAR"))))</f>
        <v/>
      </c>
      <c r="S797" s="64" t="str">
        <f t="shared" si="25"/>
        <v/>
      </c>
    </row>
    <row r="798" spans="17:19" x14ac:dyDescent="0.25">
      <c r="Q798" s="51" t="str">
        <f t="shared" si="24"/>
        <v/>
      </c>
      <c r="R798" s="51" t="str">
        <f>IF(M798="","",IF(M798&lt;&gt;'Tabelas auxiliares'!$B$236,"FOLHA DE PESSOAL",IF(Q798='Tabelas auxiliares'!$A$237,"CUSTEIO",IF(Q798='Tabelas auxiliares'!$A$236,"INVESTIMENTO","ERRO - VERIFICAR"))))</f>
        <v/>
      </c>
      <c r="S798" s="64" t="str">
        <f t="shared" si="25"/>
        <v/>
      </c>
    </row>
    <row r="799" spans="17:19" x14ac:dyDescent="0.25">
      <c r="Q799" s="51" t="str">
        <f t="shared" si="24"/>
        <v/>
      </c>
      <c r="R799" s="51" t="str">
        <f>IF(M799="","",IF(M799&lt;&gt;'Tabelas auxiliares'!$B$236,"FOLHA DE PESSOAL",IF(Q799='Tabelas auxiliares'!$A$237,"CUSTEIO",IF(Q799='Tabelas auxiliares'!$A$236,"INVESTIMENTO","ERRO - VERIFICAR"))))</f>
        <v/>
      </c>
      <c r="S799" s="64" t="str">
        <f t="shared" si="25"/>
        <v/>
      </c>
    </row>
    <row r="800" spans="17:19" x14ac:dyDescent="0.25">
      <c r="Q800" s="51" t="str">
        <f t="shared" si="24"/>
        <v/>
      </c>
      <c r="R800" s="51" t="str">
        <f>IF(M800="","",IF(M800&lt;&gt;'Tabelas auxiliares'!$B$236,"FOLHA DE PESSOAL",IF(Q800='Tabelas auxiliares'!$A$237,"CUSTEIO",IF(Q800='Tabelas auxiliares'!$A$236,"INVESTIMENTO","ERRO - VERIFICAR"))))</f>
        <v/>
      </c>
      <c r="S800" s="64" t="str">
        <f t="shared" si="25"/>
        <v/>
      </c>
    </row>
    <row r="801" spans="17:19" x14ac:dyDescent="0.25">
      <c r="Q801" s="51" t="str">
        <f t="shared" si="24"/>
        <v/>
      </c>
      <c r="R801" s="51" t="str">
        <f>IF(M801="","",IF(M801&lt;&gt;'Tabelas auxiliares'!$B$236,"FOLHA DE PESSOAL",IF(Q801='Tabelas auxiliares'!$A$237,"CUSTEIO",IF(Q801='Tabelas auxiliares'!$A$236,"INVESTIMENTO","ERRO - VERIFICAR"))))</f>
        <v/>
      </c>
      <c r="S801" s="64" t="str">
        <f t="shared" si="25"/>
        <v/>
      </c>
    </row>
    <row r="802" spans="17:19" x14ac:dyDescent="0.25">
      <c r="Q802" s="51" t="str">
        <f t="shared" si="24"/>
        <v/>
      </c>
      <c r="R802" s="51" t="str">
        <f>IF(M802="","",IF(M802&lt;&gt;'Tabelas auxiliares'!$B$236,"FOLHA DE PESSOAL",IF(Q802='Tabelas auxiliares'!$A$237,"CUSTEIO",IF(Q802='Tabelas auxiliares'!$A$236,"INVESTIMENTO","ERRO - VERIFICAR"))))</f>
        <v/>
      </c>
      <c r="S802" s="64" t="str">
        <f t="shared" si="25"/>
        <v/>
      </c>
    </row>
    <row r="803" spans="17:19" x14ac:dyDescent="0.25">
      <c r="Q803" s="51" t="str">
        <f t="shared" si="24"/>
        <v/>
      </c>
      <c r="R803" s="51" t="str">
        <f>IF(M803="","",IF(M803&lt;&gt;'Tabelas auxiliares'!$B$236,"FOLHA DE PESSOAL",IF(Q803='Tabelas auxiliares'!$A$237,"CUSTEIO",IF(Q803='Tabelas auxiliares'!$A$236,"INVESTIMENTO","ERRO - VERIFICAR"))))</f>
        <v/>
      </c>
      <c r="S803" s="64" t="str">
        <f t="shared" si="25"/>
        <v/>
      </c>
    </row>
    <row r="804" spans="17:19" x14ac:dyDescent="0.25">
      <c r="Q804" s="51" t="str">
        <f t="shared" si="24"/>
        <v/>
      </c>
      <c r="R804" s="51" t="str">
        <f>IF(M804="","",IF(M804&lt;&gt;'Tabelas auxiliares'!$B$236,"FOLHA DE PESSOAL",IF(Q804='Tabelas auxiliares'!$A$237,"CUSTEIO",IF(Q804='Tabelas auxiliares'!$A$236,"INVESTIMENTO","ERRO - VERIFICAR"))))</f>
        <v/>
      </c>
      <c r="S804" s="64" t="str">
        <f t="shared" si="25"/>
        <v/>
      </c>
    </row>
    <row r="805" spans="17:19" x14ac:dyDescent="0.25">
      <c r="Q805" s="51" t="str">
        <f t="shared" si="24"/>
        <v/>
      </c>
      <c r="R805" s="51" t="str">
        <f>IF(M805="","",IF(M805&lt;&gt;'Tabelas auxiliares'!$B$236,"FOLHA DE PESSOAL",IF(Q805='Tabelas auxiliares'!$A$237,"CUSTEIO",IF(Q805='Tabelas auxiliares'!$A$236,"INVESTIMENTO","ERRO - VERIFICAR"))))</f>
        <v/>
      </c>
      <c r="S805" s="64" t="str">
        <f t="shared" si="25"/>
        <v/>
      </c>
    </row>
    <row r="806" spans="17:19" x14ac:dyDescent="0.25">
      <c r="Q806" s="51" t="str">
        <f t="shared" si="24"/>
        <v/>
      </c>
      <c r="R806" s="51" t="str">
        <f>IF(M806="","",IF(M806&lt;&gt;'Tabelas auxiliares'!$B$236,"FOLHA DE PESSOAL",IF(Q806='Tabelas auxiliares'!$A$237,"CUSTEIO",IF(Q806='Tabelas auxiliares'!$A$236,"INVESTIMENTO","ERRO - VERIFICAR"))))</f>
        <v/>
      </c>
      <c r="S806" s="64" t="str">
        <f t="shared" si="25"/>
        <v/>
      </c>
    </row>
    <row r="807" spans="17:19" x14ac:dyDescent="0.25">
      <c r="Q807" s="51" t="str">
        <f t="shared" si="24"/>
        <v/>
      </c>
      <c r="R807" s="51" t="str">
        <f>IF(M807="","",IF(M807&lt;&gt;'Tabelas auxiliares'!$B$236,"FOLHA DE PESSOAL",IF(Q807='Tabelas auxiliares'!$A$237,"CUSTEIO",IF(Q807='Tabelas auxiliares'!$A$236,"INVESTIMENTO","ERRO - VERIFICAR"))))</f>
        <v/>
      </c>
      <c r="S807" s="64" t="str">
        <f t="shared" si="25"/>
        <v/>
      </c>
    </row>
    <row r="808" spans="17:19" x14ac:dyDescent="0.25">
      <c r="Q808" s="51" t="str">
        <f t="shared" si="24"/>
        <v/>
      </c>
      <c r="R808" s="51" t="str">
        <f>IF(M808="","",IF(M808&lt;&gt;'Tabelas auxiliares'!$B$236,"FOLHA DE PESSOAL",IF(Q808='Tabelas auxiliares'!$A$237,"CUSTEIO",IF(Q808='Tabelas auxiliares'!$A$236,"INVESTIMENTO","ERRO - VERIFICAR"))))</f>
        <v/>
      </c>
      <c r="S808" s="64" t="str">
        <f t="shared" si="25"/>
        <v/>
      </c>
    </row>
    <row r="809" spans="17:19" x14ac:dyDescent="0.25">
      <c r="Q809" s="51" t="str">
        <f t="shared" si="24"/>
        <v/>
      </c>
      <c r="R809" s="51" t="str">
        <f>IF(M809="","",IF(M809&lt;&gt;'Tabelas auxiliares'!$B$236,"FOLHA DE PESSOAL",IF(Q809='Tabelas auxiliares'!$A$237,"CUSTEIO",IF(Q809='Tabelas auxiliares'!$A$236,"INVESTIMENTO","ERRO - VERIFICAR"))))</f>
        <v/>
      </c>
      <c r="S809" s="64" t="str">
        <f t="shared" si="25"/>
        <v/>
      </c>
    </row>
    <row r="810" spans="17:19" x14ac:dyDescent="0.25">
      <c r="Q810" s="51" t="str">
        <f t="shared" si="24"/>
        <v/>
      </c>
      <c r="R810" s="51" t="str">
        <f>IF(M810="","",IF(M810&lt;&gt;'Tabelas auxiliares'!$B$236,"FOLHA DE PESSOAL",IF(Q810='Tabelas auxiliares'!$A$237,"CUSTEIO",IF(Q810='Tabelas auxiliares'!$A$236,"INVESTIMENTO","ERRO - VERIFICAR"))))</f>
        <v/>
      </c>
      <c r="S810" s="64" t="str">
        <f t="shared" si="25"/>
        <v/>
      </c>
    </row>
    <row r="811" spans="17:19" x14ac:dyDescent="0.25">
      <c r="Q811" s="51" t="str">
        <f t="shared" si="24"/>
        <v/>
      </c>
      <c r="R811" s="51" t="str">
        <f>IF(M811="","",IF(M811&lt;&gt;'Tabelas auxiliares'!$B$236,"FOLHA DE PESSOAL",IF(Q811='Tabelas auxiliares'!$A$237,"CUSTEIO",IF(Q811='Tabelas auxiliares'!$A$236,"INVESTIMENTO","ERRO - VERIFICAR"))))</f>
        <v/>
      </c>
      <c r="S811" s="64" t="str">
        <f t="shared" si="25"/>
        <v/>
      </c>
    </row>
    <row r="812" spans="17:19" x14ac:dyDescent="0.25">
      <c r="Q812" s="51" t="str">
        <f t="shared" si="24"/>
        <v/>
      </c>
      <c r="R812" s="51" t="str">
        <f>IF(M812="","",IF(M812&lt;&gt;'Tabelas auxiliares'!$B$236,"FOLHA DE PESSOAL",IF(Q812='Tabelas auxiliares'!$A$237,"CUSTEIO",IF(Q812='Tabelas auxiliares'!$A$236,"INVESTIMENTO","ERRO - VERIFICAR"))))</f>
        <v/>
      </c>
      <c r="S812" s="64" t="str">
        <f t="shared" si="25"/>
        <v/>
      </c>
    </row>
    <row r="813" spans="17:19" x14ac:dyDescent="0.25">
      <c r="Q813" s="51" t="str">
        <f t="shared" si="24"/>
        <v/>
      </c>
      <c r="R813" s="51" t="str">
        <f>IF(M813="","",IF(M813&lt;&gt;'Tabelas auxiliares'!$B$236,"FOLHA DE PESSOAL",IF(Q813='Tabelas auxiliares'!$A$237,"CUSTEIO",IF(Q813='Tabelas auxiliares'!$A$236,"INVESTIMENTO","ERRO - VERIFICAR"))))</f>
        <v/>
      </c>
      <c r="S813" s="64" t="str">
        <f t="shared" si="25"/>
        <v/>
      </c>
    </row>
    <row r="814" spans="17:19" x14ac:dyDescent="0.25">
      <c r="Q814" s="51" t="str">
        <f t="shared" si="24"/>
        <v/>
      </c>
      <c r="R814" s="51" t="str">
        <f>IF(M814="","",IF(M814&lt;&gt;'Tabelas auxiliares'!$B$236,"FOLHA DE PESSOAL",IF(Q814='Tabelas auxiliares'!$A$237,"CUSTEIO",IF(Q814='Tabelas auxiliares'!$A$236,"INVESTIMENTO","ERRO - VERIFICAR"))))</f>
        <v/>
      </c>
      <c r="S814" s="64" t="str">
        <f t="shared" si="25"/>
        <v/>
      </c>
    </row>
    <row r="815" spans="17:19" x14ac:dyDescent="0.25">
      <c r="Q815" s="51" t="str">
        <f t="shared" si="24"/>
        <v/>
      </c>
      <c r="R815" s="51" t="str">
        <f>IF(M815="","",IF(M815&lt;&gt;'Tabelas auxiliares'!$B$236,"FOLHA DE PESSOAL",IF(Q815='Tabelas auxiliares'!$A$237,"CUSTEIO",IF(Q815='Tabelas auxiliares'!$A$236,"INVESTIMENTO","ERRO - VERIFICAR"))))</f>
        <v/>
      </c>
      <c r="S815" s="64" t="str">
        <f t="shared" si="25"/>
        <v/>
      </c>
    </row>
    <row r="816" spans="17:19" x14ac:dyDescent="0.25">
      <c r="Q816" s="51" t="str">
        <f t="shared" si="24"/>
        <v/>
      </c>
      <c r="R816" s="51" t="str">
        <f>IF(M816="","",IF(M816&lt;&gt;'Tabelas auxiliares'!$B$236,"FOLHA DE PESSOAL",IF(Q816='Tabelas auxiliares'!$A$237,"CUSTEIO",IF(Q816='Tabelas auxiliares'!$A$236,"INVESTIMENTO","ERRO - VERIFICAR"))))</f>
        <v/>
      </c>
      <c r="S816" s="64" t="str">
        <f t="shared" si="25"/>
        <v/>
      </c>
    </row>
    <row r="817" spans="17:19" x14ac:dyDescent="0.25">
      <c r="Q817" s="51" t="str">
        <f t="shared" si="24"/>
        <v/>
      </c>
      <c r="R817" s="51" t="str">
        <f>IF(M817="","",IF(M817&lt;&gt;'Tabelas auxiliares'!$B$236,"FOLHA DE PESSOAL",IF(Q817='Tabelas auxiliares'!$A$237,"CUSTEIO",IF(Q817='Tabelas auxiliares'!$A$236,"INVESTIMENTO","ERRO - VERIFICAR"))))</f>
        <v/>
      </c>
      <c r="S817" s="64" t="str">
        <f t="shared" si="25"/>
        <v/>
      </c>
    </row>
    <row r="818" spans="17:19" x14ac:dyDescent="0.25">
      <c r="Q818" s="51" t="str">
        <f t="shared" si="24"/>
        <v/>
      </c>
      <c r="R818" s="51" t="str">
        <f>IF(M818="","",IF(M818&lt;&gt;'Tabelas auxiliares'!$B$236,"FOLHA DE PESSOAL",IF(Q818='Tabelas auxiliares'!$A$237,"CUSTEIO",IF(Q818='Tabelas auxiliares'!$A$236,"INVESTIMENTO","ERRO - VERIFICAR"))))</f>
        <v/>
      </c>
      <c r="S818" s="64" t="str">
        <f t="shared" si="25"/>
        <v/>
      </c>
    </row>
    <row r="819" spans="17:19" x14ac:dyDescent="0.25">
      <c r="Q819" s="51" t="str">
        <f t="shared" si="24"/>
        <v/>
      </c>
      <c r="R819" s="51" t="str">
        <f>IF(M819="","",IF(M819&lt;&gt;'Tabelas auxiliares'!$B$236,"FOLHA DE PESSOAL",IF(Q819='Tabelas auxiliares'!$A$237,"CUSTEIO",IF(Q819='Tabelas auxiliares'!$A$236,"INVESTIMENTO","ERRO - VERIFICAR"))))</f>
        <v/>
      </c>
      <c r="S819" s="64" t="str">
        <f t="shared" si="25"/>
        <v/>
      </c>
    </row>
    <row r="820" spans="17:19" x14ac:dyDescent="0.25">
      <c r="Q820" s="51" t="str">
        <f t="shared" si="24"/>
        <v/>
      </c>
      <c r="R820" s="51" t="str">
        <f>IF(M820="","",IF(M820&lt;&gt;'Tabelas auxiliares'!$B$236,"FOLHA DE PESSOAL",IF(Q820='Tabelas auxiliares'!$A$237,"CUSTEIO",IF(Q820='Tabelas auxiliares'!$A$236,"INVESTIMENTO","ERRO - VERIFICAR"))))</f>
        <v/>
      </c>
      <c r="S820" s="64" t="str">
        <f t="shared" si="25"/>
        <v/>
      </c>
    </row>
    <row r="821" spans="17:19" x14ac:dyDescent="0.25">
      <c r="Q821" s="51" t="str">
        <f t="shared" si="24"/>
        <v/>
      </c>
      <c r="R821" s="51" t="str">
        <f>IF(M821="","",IF(M821&lt;&gt;'Tabelas auxiliares'!$B$236,"FOLHA DE PESSOAL",IF(Q821='Tabelas auxiliares'!$A$237,"CUSTEIO",IF(Q821='Tabelas auxiliares'!$A$236,"INVESTIMENTO","ERRO - VERIFICAR"))))</f>
        <v/>
      </c>
      <c r="S821" s="64" t="str">
        <f t="shared" si="25"/>
        <v/>
      </c>
    </row>
    <row r="822" spans="17:19" x14ac:dyDescent="0.25">
      <c r="Q822" s="51" t="str">
        <f t="shared" si="24"/>
        <v/>
      </c>
      <c r="R822" s="51" t="str">
        <f>IF(M822="","",IF(M822&lt;&gt;'Tabelas auxiliares'!$B$236,"FOLHA DE PESSOAL",IF(Q822='Tabelas auxiliares'!$A$237,"CUSTEIO",IF(Q822='Tabelas auxiliares'!$A$236,"INVESTIMENTO","ERRO - VERIFICAR"))))</f>
        <v/>
      </c>
      <c r="S822" s="64" t="str">
        <f t="shared" si="25"/>
        <v/>
      </c>
    </row>
    <row r="823" spans="17:19" x14ac:dyDescent="0.25">
      <c r="Q823" s="51" t="str">
        <f t="shared" si="24"/>
        <v/>
      </c>
      <c r="R823" s="51" t="str">
        <f>IF(M823="","",IF(M823&lt;&gt;'Tabelas auxiliares'!$B$236,"FOLHA DE PESSOAL",IF(Q823='Tabelas auxiliares'!$A$237,"CUSTEIO",IF(Q823='Tabelas auxiliares'!$A$236,"INVESTIMENTO","ERRO - VERIFICAR"))))</f>
        <v/>
      </c>
      <c r="S823" s="64" t="str">
        <f t="shared" si="25"/>
        <v/>
      </c>
    </row>
    <row r="824" spans="17:19" x14ac:dyDescent="0.25">
      <c r="Q824" s="51" t="str">
        <f t="shared" si="24"/>
        <v/>
      </c>
      <c r="R824" s="51" t="str">
        <f>IF(M824="","",IF(M824&lt;&gt;'Tabelas auxiliares'!$B$236,"FOLHA DE PESSOAL",IF(Q824='Tabelas auxiliares'!$A$237,"CUSTEIO",IF(Q824='Tabelas auxiliares'!$A$236,"INVESTIMENTO","ERRO - VERIFICAR"))))</f>
        <v/>
      </c>
      <c r="S824" s="64" t="str">
        <f t="shared" si="25"/>
        <v/>
      </c>
    </row>
    <row r="825" spans="17:19" x14ac:dyDescent="0.25">
      <c r="Q825" s="51" t="str">
        <f t="shared" si="24"/>
        <v/>
      </c>
      <c r="R825" s="51" t="str">
        <f>IF(M825="","",IF(M825&lt;&gt;'Tabelas auxiliares'!$B$236,"FOLHA DE PESSOAL",IF(Q825='Tabelas auxiliares'!$A$237,"CUSTEIO",IF(Q825='Tabelas auxiliares'!$A$236,"INVESTIMENTO","ERRO - VERIFICAR"))))</f>
        <v/>
      </c>
      <c r="S825" s="64" t="str">
        <f t="shared" si="25"/>
        <v/>
      </c>
    </row>
    <row r="826" spans="17:19" x14ac:dyDescent="0.25">
      <c r="Q826" s="51" t="str">
        <f t="shared" si="24"/>
        <v/>
      </c>
      <c r="R826" s="51" t="str">
        <f>IF(M826="","",IF(M826&lt;&gt;'Tabelas auxiliares'!$B$236,"FOLHA DE PESSOAL",IF(Q826='Tabelas auxiliares'!$A$237,"CUSTEIO",IF(Q826='Tabelas auxiliares'!$A$236,"INVESTIMENTO","ERRO - VERIFICAR"))))</f>
        <v/>
      </c>
      <c r="S826" s="64" t="str">
        <f t="shared" si="25"/>
        <v/>
      </c>
    </row>
    <row r="827" spans="17:19" x14ac:dyDescent="0.25">
      <c r="Q827" s="51" t="str">
        <f t="shared" si="24"/>
        <v/>
      </c>
      <c r="R827" s="51" t="str">
        <f>IF(M827="","",IF(M827&lt;&gt;'Tabelas auxiliares'!$B$236,"FOLHA DE PESSOAL",IF(Q827='Tabelas auxiliares'!$A$237,"CUSTEIO",IF(Q827='Tabelas auxiliares'!$A$236,"INVESTIMENTO","ERRO - VERIFICAR"))))</f>
        <v/>
      </c>
      <c r="S827" s="64" t="str">
        <f t="shared" si="25"/>
        <v/>
      </c>
    </row>
    <row r="828" spans="17:19" x14ac:dyDescent="0.25">
      <c r="Q828" s="51" t="str">
        <f t="shared" si="24"/>
        <v/>
      </c>
      <c r="R828" s="51" t="str">
        <f>IF(M828="","",IF(M828&lt;&gt;'Tabelas auxiliares'!$B$236,"FOLHA DE PESSOAL",IF(Q828='Tabelas auxiliares'!$A$237,"CUSTEIO",IF(Q828='Tabelas auxiliares'!$A$236,"INVESTIMENTO","ERRO - VERIFICAR"))))</f>
        <v/>
      </c>
      <c r="S828" s="64" t="str">
        <f t="shared" si="25"/>
        <v/>
      </c>
    </row>
    <row r="829" spans="17:19" x14ac:dyDescent="0.25">
      <c r="Q829" s="51" t="str">
        <f t="shared" si="24"/>
        <v/>
      </c>
      <c r="R829" s="51" t="str">
        <f>IF(M829="","",IF(M829&lt;&gt;'Tabelas auxiliares'!$B$236,"FOLHA DE PESSOAL",IF(Q829='Tabelas auxiliares'!$A$237,"CUSTEIO",IF(Q829='Tabelas auxiliares'!$A$236,"INVESTIMENTO","ERRO - VERIFICAR"))))</f>
        <v/>
      </c>
      <c r="S829" s="64" t="str">
        <f t="shared" si="25"/>
        <v/>
      </c>
    </row>
    <row r="830" spans="17:19" x14ac:dyDescent="0.25">
      <c r="Q830" s="51" t="str">
        <f t="shared" si="24"/>
        <v/>
      </c>
      <c r="R830" s="51" t="str">
        <f>IF(M830="","",IF(M830&lt;&gt;'Tabelas auxiliares'!$B$236,"FOLHA DE PESSOAL",IF(Q830='Tabelas auxiliares'!$A$237,"CUSTEIO",IF(Q830='Tabelas auxiliares'!$A$236,"INVESTIMENTO","ERRO - VERIFICAR"))))</f>
        <v/>
      </c>
      <c r="S830" s="64" t="str">
        <f t="shared" si="25"/>
        <v/>
      </c>
    </row>
    <row r="831" spans="17:19" x14ac:dyDescent="0.25">
      <c r="Q831" s="51" t="str">
        <f t="shared" si="24"/>
        <v/>
      </c>
      <c r="R831" s="51" t="str">
        <f>IF(M831="","",IF(M831&lt;&gt;'Tabelas auxiliares'!$B$236,"FOLHA DE PESSOAL",IF(Q831='Tabelas auxiliares'!$A$237,"CUSTEIO",IF(Q831='Tabelas auxiliares'!$A$236,"INVESTIMENTO","ERRO - VERIFICAR"))))</f>
        <v/>
      </c>
      <c r="S831" s="64" t="str">
        <f t="shared" si="25"/>
        <v/>
      </c>
    </row>
    <row r="832" spans="17:19" x14ac:dyDescent="0.25">
      <c r="Q832" s="51" t="str">
        <f t="shared" si="24"/>
        <v/>
      </c>
      <c r="R832" s="51" t="str">
        <f>IF(M832="","",IF(M832&lt;&gt;'Tabelas auxiliares'!$B$236,"FOLHA DE PESSOAL",IF(Q832='Tabelas auxiliares'!$A$237,"CUSTEIO",IF(Q832='Tabelas auxiliares'!$A$236,"INVESTIMENTO","ERRO - VERIFICAR"))))</f>
        <v/>
      </c>
      <c r="S832" s="64" t="str">
        <f t="shared" si="25"/>
        <v/>
      </c>
    </row>
    <row r="833" spans="17:19" x14ac:dyDescent="0.25">
      <c r="Q833" s="51" t="str">
        <f t="shared" si="24"/>
        <v/>
      </c>
      <c r="R833" s="51" t="str">
        <f>IF(M833="","",IF(M833&lt;&gt;'Tabelas auxiliares'!$B$236,"FOLHA DE PESSOAL",IF(Q833='Tabelas auxiliares'!$A$237,"CUSTEIO",IF(Q833='Tabelas auxiliares'!$A$236,"INVESTIMENTO","ERRO - VERIFICAR"))))</f>
        <v/>
      </c>
      <c r="S833" s="64" t="str">
        <f t="shared" si="25"/>
        <v/>
      </c>
    </row>
    <row r="834" spans="17:19" x14ac:dyDescent="0.25">
      <c r="Q834" s="51" t="str">
        <f t="shared" si="24"/>
        <v/>
      </c>
      <c r="R834" s="51" t="str">
        <f>IF(M834="","",IF(M834&lt;&gt;'Tabelas auxiliares'!$B$236,"FOLHA DE PESSOAL",IF(Q834='Tabelas auxiliares'!$A$237,"CUSTEIO",IF(Q834='Tabelas auxiliares'!$A$236,"INVESTIMENTO","ERRO - VERIFICAR"))))</f>
        <v/>
      </c>
      <c r="S834" s="64" t="str">
        <f t="shared" si="25"/>
        <v/>
      </c>
    </row>
    <row r="835" spans="17:19" x14ac:dyDescent="0.25">
      <c r="Q835" s="51" t="str">
        <f t="shared" si="24"/>
        <v/>
      </c>
      <c r="R835" s="51" t="str">
        <f>IF(M835="","",IF(M835&lt;&gt;'Tabelas auxiliares'!$B$236,"FOLHA DE PESSOAL",IF(Q835='Tabelas auxiliares'!$A$237,"CUSTEIO",IF(Q835='Tabelas auxiliares'!$A$236,"INVESTIMENTO","ERRO - VERIFICAR"))))</f>
        <v/>
      </c>
      <c r="S835" s="64" t="str">
        <f t="shared" si="25"/>
        <v/>
      </c>
    </row>
    <row r="836" spans="17:19" x14ac:dyDescent="0.25">
      <c r="Q836" s="51" t="str">
        <f t="shared" ref="Q836:Q899" si="26">LEFT(O836,1)</f>
        <v/>
      </c>
      <c r="R836" s="51" t="str">
        <f>IF(M836="","",IF(M836&lt;&gt;'Tabelas auxiliares'!$B$236,"FOLHA DE PESSOAL",IF(Q836='Tabelas auxiliares'!$A$237,"CUSTEIO",IF(Q836='Tabelas auxiliares'!$A$236,"INVESTIMENTO","ERRO - VERIFICAR"))))</f>
        <v/>
      </c>
      <c r="S836" s="64" t="str">
        <f t="shared" si="25"/>
        <v/>
      </c>
    </row>
    <row r="837" spans="17:19" x14ac:dyDescent="0.25">
      <c r="Q837" s="51" t="str">
        <f t="shared" si="26"/>
        <v/>
      </c>
      <c r="R837" s="51" t="str">
        <f>IF(M837="","",IF(M837&lt;&gt;'Tabelas auxiliares'!$B$236,"FOLHA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IF(M838="","",IF(M838&lt;&gt;'Tabelas auxiliares'!$B$236,"FOLHA DE PESSOAL",IF(Q838='Tabelas auxiliares'!$A$237,"CUSTEIO",IF(Q838='Tabelas auxiliares'!$A$236,"INVESTIMENTO","ERRO - VERIFICAR"))))</f>
        <v/>
      </c>
      <c r="S838" s="64" t="str">
        <f t="shared" si="27"/>
        <v/>
      </c>
    </row>
    <row r="839" spans="17:19" x14ac:dyDescent="0.25">
      <c r="Q839" s="51" t="str">
        <f t="shared" si="26"/>
        <v/>
      </c>
      <c r="R839" s="51" t="str">
        <f>IF(M839="","",IF(M839&lt;&gt;'Tabelas auxiliares'!$B$236,"FOLHA DE PESSOAL",IF(Q839='Tabelas auxiliares'!$A$237,"CUSTEIO",IF(Q839='Tabelas auxiliares'!$A$236,"INVESTIMENTO","ERRO - VERIFICAR"))))</f>
        <v/>
      </c>
      <c r="S839" s="64" t="str">
        <f t="shared" si="27"/>
        <v/>
      </c>
    </row>
    <row r="840" spans="17:19" x14ac:dyDescent="0.25">
      <c r="Q840" s="51" t="str">
        <f t="shared" si="26"/>
        <v/>
      </c>
      <c r="R840" s="51" t="str">
        <f>IF(M840="","",IF(M840&lt;&gt;'Tabelas auxiliares'!$B$236,"FOLHA DE PESSOAL",IF(Q840='Tabelas auxiliares'!$A$237,"CUSTEIO",IF(Q840='Tabelas auxiliares'!$A$236,"INVESTIMENTO","ERRO - VERIFICAR"))))</f>
        <v/>
      </c>
      <c r="S840" s="64" t="str">
        <f t="shared" si="27"/>
        <v/>
      </c>
    </row>
    <row r="841" spans="17:19" x14ac:dyDescent="0.25">
      <c r="Q841" s="51" t="str">
        <f t="shared" si="26"/>
        <v/>
      </c>
      <c r="R841" s="51" t="str">
        <f>IF(M841="","",IF(M841&lt;&gt;'Tabelas auxiliares'!$B$236,"FOLHA DE PESSOAL",IF(Q841='Tabelas auxiliares'!$A$237,"CUSTEIO",IF(Q841='Tabelas auxiliares'!$A$236,"INVESTIMENTO","ERRO - VERIFICAR"))))</f>
        <v/>
      </c>
      <c r="S841" s="64" t="str">
        <f t="shared" si="27"/>
        <v/>
      </c>
    </row>
    <row r="842" spans="17:19" x14ac:dyDescent="0.25">
      <c r="Q842" s="51" t="str">
        <f t="shared" si="26"/>
        <v/>
      </c>
      <c r="R842" s="51" t="str">
        <f>IF(M842="","",IF(M842&lt;&gt;'Tabelas auxiliares'!$B$236,"FOLHA DE PESSOAL",IF(Q842='Tabelas auxiliares'!$A$237,"CUSTEIO",IF(Q842='Tabelas auxiliares'!$A$236,"INVESTIMENTO","ERRO - VERIFICAR"))))</f>
        <v/>
      </c>
      <c r="S842" s="64" t="str">
        <f t="shared" si="27"/>
        <v/>
      </c>
    </row>
    <row r="843" spans="17:19" x14ac:dyDescent="0.25">
      <c r="Q843" s="51" t="str">
        <f t="shared" si="26"/>
        <v/>
      </c>
      <c r="R843" s="51" t="str">
        <f>IF(M843="","",IF(M843&lt;&gt;'Tabelas auxiliares'!$B$236,"FOLHA DE PESSOAL",IF(Q843='Tabelas auxiliares'!$A$237,"CUSTEIO",IF(Q843='Tabelas auxiliares'!$A$236,"INVESTIMENTO","ERRO - VERIFICAR"))))</f>
        <v/>
      </c>
      <c r="S843" s="64" t="str">
        <f t="shared" si="27"/>
        <v/>
      </c>
    </row>
    <row r="844" spans="17:19" x14ac:dyDescent="0.25">
      <c r="Q844" s="51" t="str">
        <f t="shared" si="26"/>
        <v/>
      </c>
      <c r="R844" s="51" t="str">
        <f>IF(M844="","",IF(M844&lt;&gt;'Tabelas auxiliares'!$B$236,"FOLHA DE PESSOAL",IF(Q844='Tabelas auxiliares'!$A$237,"CUSTEIO",IF(Q844='Tabelas auxiliares'!$A$236,"INVESTIMENTO","ERRO - VERIFICAR"))))</f>
        <v/>
      </c>
      <c r="S844" s="64" t="str">
        <f t="shared" si="27"/>
        <v/>
      </c>
    </row>
    <row r="845" spans="17:19" x14ac:dyDescent="0.25">
      <c r="Q845" s="51" t="str">
        <f t="shared" si="26"/>
        <v/>
      </c>
      <c r="R845" s="51" t="str">
        <f>IF(M845="","",IF(M845&lt;&gt;'Tabelas auxiliares'!$B$236,"FOLHA DE PESSOAL",IF(Q845='Tabelas auxiliares'!$A$237,"CUSTEIO",IF(Q845='Tabelas auxiliares'!$A$236,"INVESTIMENTO","ERRO - VERIFICAR"))))</f>
        <v/>
      </c>
      <c r="S845" s="64" t="str">
        <f t="shared" si="27"/>
        <v/>
      </c>
    </row>
    <row r="846" spans="17:19" x14ac:dyDescent="0.25">
      <c r="Q846" s="51" t="str">
        <f t="shared" si="26"/>
        <v/>
      </c>
      <c r="R846" s="51" t="str">
        <f>IF(M846="","",IF(M846&lt;&gt;'Tabelas auxiliares'!$B$236,"FOLHA DE PESSOAL",IF(Q846='Tabelas auxiliares'!$A$237,"CUSTEIO",IF(Q846='Tabelas auxiliares'!$A$236,"INVESTIMENTO","ERRO - VERIFICAR"))))</f>
        <v/>
      </c>
      <c r="S846" s="64" t="str">
        <f t="shared" si="27"/>
        <v/>
      </c>
    </row>
    <row r="847" spans="17:19" x14ac:dyDescent="0.25">
      <c r="Q847" s="51" t="str">
        <f t="shared" si="26"/>
        <v/>
      </c>
      <c r="R847" s="51" t="str">
        <f>IF(M847="","",IF(M847&lt;&gt;'Tabelas auxiliares'!$B$236,"FOLHA DE PESSOAL",IF(Q847='Tabelas auxiliares'!$A$237,"CUSTEIO",IF(Q847='Tabelas auxiliares'!$A$236,"INVESTIMENTO","ERRO - VERIFICAR"))))</f>
        <v/>
      </c>
      <c r="S847" s="64" t="str">
        <f t="shared" si="27"/>
        <v/>
      </c>
    </row>
    <row r="848" spans="17:19" x14ac:dyDescent="0.25">
      <c r="Q848" s="51" t="str">
        <f t="shared" si="26"/>
        <v/>
      </c>
      <c r="R848" s="51" t="str">
        <f>IF(M848="","",IF(M848&lt;&gt;'Tabelas auxiliares'!$B$236,"FOLHA DE PESSOAL",IF(Q848='Tabelas auxiliares'!$A$237,"CUSTEIO",IF(Q848='Tabelas auxiliares'!$A$236,"INVESTIMENTO","ERRO - VERIFICAR"))))</f>
        <v/>
      </c>
      <c r="S848" s="64" t="str">
        <f t="shared" si="27"/>
        <v/>
      </c>
    </row>
    <row r="849" spans="17:19" x14ac:dyDescent="0.25">
      <c r="Q849" s="51" t="str">
        <f t="shared" si="26"/>
        <v/>
      </c>
      <c r="R849" s="51" t="str">
        <f>IF(M849="","",IF(M849&lt;&gt;'Tabelas auxiliares'!$B$236,"FOLHA DE PESSOAL",IF(Q849='Tabelas auxiliares'!$A$237,"CUSTEIO",IF(Q849='Tabelas auxiliares'!$A$236,"INVESTIMENTO","ERRO - VERIFICAR"))))</f>
        <v/>
      </c>
      <c r="S849" s="64" t="str">
        <f t="shared" si="27"/>
        <v/>
      </c>
    </row>
    <row r="850" spans="17:19" x14ac:dyDescent="0.25">
      <c r="Q850" s="51" t="str">
        <f t="shared" si="26"/>
        <v/>
      </c>
      <c r="R850" s="51" t="str">
        <f>IF(M850="","",IF(M850&lt;&gt;'Tabelas auxiliares'!$B$236,"FOLHA DE PESSOAL",IF(Q850='Tabelas auxiliares'!$A$237,"CUSTEIO",IF(Q850='Tabelas auxiliares'!$A$236,"INVESTIMENTO","ERRO - VERIFICAR"))))</f>
        <v/>
      </c>
      <c r="S850" s="64" t="str">
        <f t="shared" si="27"/>
        <v/>
      </c>
    </row>
    <row r="851" spans="17:19" x14ac:dyDescent="0.25">
      <c r="Q851" s="51" t="str">
        <f t="shared" si="26"/>
        <v/>
      </c>
      <c r="R851" s="51" t="str">
        <f>IF(M851="","",IF(M851&lt;&gt;'Tabelas auxiliares'!$B$236,"FOLHA DE PESSOAL",IF(Q851='Tabelas auxiliares'!$A$237,"CUSTEIO",IF(Q851='Tabelas auxiliares'!$A$236,"INVESTIMENTO","ERRO - VERIFICAR"))))</f>
        <v/>
      </c>
      <c r="S851" s="64" t="str">
        <f t="shared" si="27"/>
        <v/>
      </c>
    </row>
    <row r="852" spans="17:19" x14ac:dyDescent="0.25">
      <c r="Q852" s="51" t="str">
        <f t="shared" si="26"/>
        <v/>
      </c>
      <c r="R852" s="51" t="str">
        <f>IF(M852="","",IF(M852&lt;&gt;'Tabelas auxiliares'!$B$236,"FOLHA DE PESSOAL",IF(Q852='Tabelas auxiliares'!$A$237,"CUSTEIO",IF(Q852='Tabelas auxiliares'!$A$236,"INVESTIMENTO","ERRO - VERIFICAR"))))</f>
        <v/>
      </c>
      <c r="S852" s="64" t="str">
        <f t="shared" si="27"/>
        <v/>
      </c>
    </row>
    <row r="853" spans="17:19" x14ac:dyDescent="0.25">
      <c r="Q853" s="51" t="str">
        <f t="shared" si="26"/>
        <v/>
      </c>
      <c r="R853" s="51" t="str">
        <f>IF(M853="","",IF(M853&lt;&gt;'Tabelas auxiliares'!$B$236,"FOLHA DE PESSOAL",IF(Q853='Tabelas auxiliares'!$A$237,"CUSTEIO",IF(Q853='Tabelas auxiliares'!$A$236,"INVESTIMENTO","ERRO - VERIFICAR"))))</f>
        <v/>
      </c>
      <c r="S853" s="64" t="str">
        <f t="shared" si="27"/>
        <v/>
      </c>
    </row>
    <row r="854" spans="17:19" x14ac:dyDescent="0.25">
      <c r="Q854" s="51" t="str">
        <f t="shared" si="26"/>
        <v/>
      </c>
      <c r="R854" s="51" t="str">
        <f>IF(M854="","",IF(M854&lt;&gt;'Tabelas auxiliares'!$B$236,"FOLHA DE PESSOAL",IF(Q854='Tabelas auxiliares'!$A$237,"CUSTEIO",IF(Q854='Tabelas auxiliares'!$A$236,"INVESTIMENTO","ERRO - VERIFICAR"))))</f>
        <v/>
      </c>
      <c r="S854" s="64" t="str">
        <f t="shared" si="27"/>
        <v/>
      </c>
    </row>
    <row r="855" spans="17:19" x14ac:dyDescent="0.25">
      <c r="Q855" s="51" t="str">
        <f t="shared" si="26"/>
        <v/>
      </c>
      <c r="R855" s="51" t="str">
        <f>IF(M855="","",IF(M855&lt;&gt;'Tabelas auxiliares'!$B$236,"FOLHA DE PESSOAL",IF(Q855='Tabelas auxiliares'!$A$237,"CUSTEIO",IF(Q855='Tabelas auxiliares'!$A$236,"INVESTIMENTO","ERRO - VERIFICAR"))))</f>
        <v/>
      </c>
      <c r="S855" s="64" t="str">
        <f t="shared" si="27"/>
        <v/>
      </c>
    </row>
    <row r="856" spans="17:19" x14ac:dyDescent="0.25">
      <c r="Q856" s="51" t="str">
        <f t="shared" si="26"/>
        <v/>
      </c>
      <c r="R856" s="51" t="str">
        <f>IF(M856="","",IF(M856&lt;&gt;'Tabelas auxiliares'!$B$236,"FOLHA DE PESSOAL",IF(Q856='Tabelas auxiliares'!$A$237,"CUSTEIO",IF(Q856='Tabelas auxiliares'!$A$236,"INVESTIMENTO","ERRO - VERIFICAR"))))</f>
        <v/>
      </c>
      <c r="S856" s="64" t="str">
        <f t="shared" si="27"/>
        <v/>
      </c>
    </row>
    <row r="857" spans="17:19" x14ac:dyDescent="0.25">
      <c r="Q857" s="51" t="str">
        <f t="shared" si="26"/>
        <v/>
      </c>
      <c r="R857" s="51" t="str">
        <f>IF(M857="","",IF(M857&lt;&gt;'Tabelas auxiliares'!$B$236,"FOLHA DE PESSOAL",IF(Q857='Tabelas auxiliares'!$A$237,"CUSTEIO",IF(Q857='Tabelas auxiliares'!$A$236,"INVESTIMENTO","ERRO - VERIFICAR"))))</f>
        <v/>
      </c>
      <c r="S857" s="64" t="str">
        <f t="shared" si="27"/>
        <v/>
      </c>
    </row>
    <row r="858" spans="17:19" x14ac:dyDescent="0.25">
      <c r="Q858" s="51" t="str">
        <f t="shared" si="26"/>
        <v/>
      </c>
      <c r="R858" s="51" t="str">
        <f>IF(M858="","",IF(M858&lt;&gt;'Tabelas auxiliares'!$B$236,"FOLHA DE PESSOAL",IF(Q858='Tabelas auxiliares'!$A$237,"CUSTEIO",IF(Q858='Tabelas auxiliares'!$A$236,"INVESTIMENTO","ERRO - VERIFICAR"))))</f>
        <v/>
      </c>
      <c r="S858" s="64" t="str">
        <f t="shared" si="27"/>
        <v/>
      </c>
    </row>
    <row r="859" spans="17:19" x14ac:dyDescent="0.25">
      <c r="Q859" s="51" t="str">
        <f t="shared" si="26"/>
        <v/>
      </c>
      <c r="R859" s="51" t="str">
        <f>IF(M859="","",IF(M859&lt;&gt;'Tabelas auxiliares'!$B$236,"FOLHA DE PESSOAL",IF(Q859='Tabelas auxiliares'!$A$237,"CUSTEIO",IF(Q859='Tabelas auxiliares'!$A$236,"INVESTIMENTO","ERRO - VERIFICAR"))))</f>
        <v/>
      </c>
      <c r="S859" s="64" t="str">
        <f t="shared" si="27"/>
        <v/>
      </c>
    </row>
    <row r="860" spans="17:19" x14ac:dyDescent="0.25">
      <c r="Q860" s="51" t="str">
        <f t="shared" si="26"/>
        <v/>
      </c>
      <c r="R860" s="51" t="str">
        <f>IF(M860="","",IF(M860&lt;&gt;'Tabelas auxiliares'!$B$236,"FOLHA DE PESSOAL",IF(Q860='Tabelas auxiliares'!$A$237,"CUSTEIO",IF(Q860='Tabelas auxiliares'!$A$236,"INVESTIMENTO","ERRO - VERIFICAR"))))</f>
        <v/>
      </c>
      <c r="S860" s="64" t="str">
        <f t="shared" si="27"/>
        <v/>
      </c>
    </row>
    <row r="861" spans="17:19" x14ac:dyDescent="0.25">
      <c r="Q861" s="51" t="str">
        <f t="shared" si="26"/>
        <v/>
      </c>
      <c r="R861" s="51" t="str">
        <f>IF(M861="","",IF(M861&lt;&gt;'Tabelas auxiliares'!$B$236,"FOLHA DE PESSOAL",IF(Q861='Tabelas auxiliares'!$A$237,"CUSTEIO",IF(Q861='Tabelas auxiliares'!$A$236,"INVESTIMENTO","ERRO - VERIFICAR"))))</f>
        <v/>
      </c>
      <c r="S861" s="64" t="str">
        <f t="shared" si="27"/>
        <v/>
      </c>
    </row>
    <row r="862" spans="17:19" x14ac:dyDescent="0.25">
      <c r="Q862" s="51" t="str">
        <f t="shared" si="26"/>
        <v/>
      </c>
      <c r="R862" s="51" t="str">
        <f>IF(M862="","",IF(M862&lt;&gt;'Tabelas auxiliares'!$B$236,"FOLHA DE PESSOAL",IF(Q862='Tabelas auxiliares'!$A$237,"CUSTEIO",IF(Q862='Tabelas auxiliares'!$A$236,"INVESTIMENTO","ERRO - VERIFICAR"))))</f>
        <v/>
      </c>
      <c r="S862" s="64" t="str">
        <f t="shared" si="27"/>
        <v/>
      </c>
    </row>
    <row r="863" spans="17:19" x14ac:dyDescent="0.25">
      <c r="Q863" s="51" t="str">
        <f t="shared" si="26"/>
        <v/>
      </c>
      <c r="R863" s="51" t="str">
        <f>IF(M863="","",IF(M863&lt;&gt;'Tabelas auxiliares'!$B$236,"FOLHA DE PESSOAL",IF(Q863='Tabelas auxiliares'!$A$237,"CUSTEIO",IF(Q863='Tabelas auxiliares'!$A$236,"INVESTIMENTO","ERRO - VERIFICAR"))))</f>
        <v/>
      </c>
      <c r="S863" s="64" t="str">
        <f t="shared" si="27"/>
        <v/>
      </c>
    </row>
    <row r="864" spans="17:19" x14ac:dyDescent="0.25">
      <c r="Q864" s="51" t="str">
        <f t="shared" si="26"/>
        <v/>
      </c>
      <c r="R864" s="51" t="str">
        <f>IF(M864="","",IF(M864&lt;&gt;'Tabelas auxiliares'!$B$236,"FOLHA DE PESSOAL",IF(Q864='Tabelas auxiliares'!$A$237,"CUSTEIO",IF(Q864='Tabelas auxiliares'!$A$236,"INVESTIMENTO","ERRO - VERIFICAR"))))</f>
        <v/>
      </c>
      <c r="S864" s="64" t="str">
        <f t="shared" si="27"/>
        <v/>
      </c>
    </row>
    <row r="865" spans="17:19" x14ac:dyDescent="0.25">
      <c r="Q865" s="51" t="str">
        <f t="shared" si="26"/>
        <v/>
      </c>
      <c r="R865" s="51" t="str">
        <f>IF(M865="","",IF(M865&lt;&gt;'Tabelas auxiliares'!$B$236,"FOLHA DE PESSOAL",IF(Q865='Tabelas auxiliares'!$A$237,"CUSTEIO",IF(Q865='Tabelas auxiliares'!$A$236,"INVESTIMENTO","ERRO - VERIFICAR"))))</f>
        <v/>
      </c>
      <c r="S865" s="64" t="str">
        <f t="shared" si="27"/>
        <v/>
      </c>
    </row>
    <row r="866" spans="17:19" x14ac:dyDescent="0.25">
      <c r="Q866" s="51" t="str">
        <f t="shared" si="26"/>
        <v/>
      </c>
      <c r="R866" s="51" t="str">
        <f>IF(M866="","",IF(M866&lt;&gt;'Tabelas auxiliares'!$B$236,"FOLHA DE PESSOAL",IF(Q866='Tabelas auxiliares'!$A$237,"CUSTEIO",IF(Q866='Tabelas auxiliares'!$A$236,"INVESTIMENTO","ERRO - VERIFICAR"))))</f>
        <v/>
      </c>
      <c r="S866" s="64" t="str">
        <f t="shared" si="27"/>
        <v/>
      </c>
    </row>
    <row r="867" spans="17:19" x14ac:dyDescent="0.25">
      <c r="Q867" s="51" t="str">
        <f t="shared" si="26"/>
        <v/>
      </c>
      <c r="R867" s="51" t="str">
        <f>IF(M867="","",IF(M867&lt;&gt;'Tabelas auxiliares'!$B$236,"FOLHA DE PESSOAL",IF(Q867='Tabelas auxiliares'!$A$237,"CUSTEIO",IF(Q867='Tabelas auxiliares'!$A$236,"INVESTIMENTO","ERRO - VERIFICAR"))))</f>
        <v/>
      </c>
      <c r="S867" s="64" t="str">
        <f t="shared" si="27"/>
        <v/>
      </c>
    </row>
    <row r="868" spans="17:19" x14ac:dyDescent="0.25">
      <c r="Q868" s="51" t="str">
        <f t="shared" si="26"/>
        <v/>
      </c>
      <c r="R868" s="51" t="str">
        <f>IF(M868="","",IF(M868&lt;&gt;'Tabelas auxiliares'!$B$236,"FOLHA DE PESSOAL",IF(Q868='Tabelas auxiliares'!$A$237,"CUSTEIO",IF(Q868='Tabelas auxiliares'!$A$236,"INVESTIMENTO","ERRO - VERIFICAR"))))</f>
        <v/>
      </c>
      <c r="S868" s="64" t="str">
        <f t="shared" si="27"/>
        <v/>
      </c>
    </row>
    <row r="869" spans="17:19" x14ac:dyDescent="0.25">
      <c r="Q869" s="51" t="str">
        <f t="shared" si="26"/>
        <v/>
      </c>
      <c r="R869" s="51" t="str">
        <f>IF(M869="","",IF(M869&lt;&gt;'Tabelas auxiliares'!$B$236,"FOLHA DE PESSOAL",IF(Q869='Tabelas auxiliares'!$A$237,"CUSTEIO",IF(Q869='Tabelas auxiliares'!$A$236,"INVESTIMENTO","ERRO - VERIFICAR"))))</f>
        <v/>
      </c>
      <c r="S869" s="64" t="str">
        <f t="shared" si="27"/>
        <v/>
      </c>
    </row>
    <row r="870" spans="17:19" x14ac:dyDescent="0.25">
      <c r="Q870" s="51" t="str">
        <f t="shared" si="26"/>
        <v/>
      </c>
      <c r="R870" s="51" t="str">
        <f>IF(M870="","",IF(M870&lt;&gt;'Tabelas auxiliares'!$B$236,"FOLHA DE PESSOAL",IF(Q870='Tabelas auxiliares'!$A$237,"CUSTEIO",IF(Q870='Tabelas auxiliares'!$A$236,"INVESTIMENTO","ERRO - VERIFICAR"))))</f>
        <v/>
      </c>
      <c r="S870" s="64" t="str">
        <f t="shared" si="27"/>
        <v/>
      </c>
    </row>
    <row r="871" spans="17:19" x14ac:dyDescent="0.25">
      <c r="Q871" s="51" t="str">
        <f t="shared" si="26"/>
        <v/>
      </c>
      <c r="R871" s="51" t="str">
        <f>IF(M871="","",IF(M871&lt;&gt;'Tabelas auxiliares'!$B$236,"FOLHA DE PESSOAL",IF(Q871='Tabelas auxiliares'!$A$237,"CUSTEIO",IF(Q871='Tabelas auxiliares'!$A$236,"INVESTIMENTO","ERRO - VERIFICAR"))))</f>
        <v/>
      </c>
      <c r="S871" s="64" t="str">
        <f t="shared" si="27"/>
        <v/>
      </c>
    </row>
    <row r="872" spans="17:19" x14ac:dyDescent="0.25">
      <c r="Q872" s="51" t="str">
        <f t="shared" si="26"/>
        <v/>
      </c>
      <c r="R872" s="51" t="str">
        <f>IF(M872="","",IF(M872&lt;&gt;'Tabelas auxiliares'!$B$236,"FOLHA DE PESSOAL",IF(Q872='Tabelas auxiliares'!$A$237,"CUSTEIO",IF(Q872='Tabelas auxiliares'!$A$236,"INVESTIMENTO","ERRO - VERIFICAR"))))</f>
        <v/>
      </c>
      <c r="S872" s="64" t="str">
        <f t="shared" si="27"/>
        <v/>
      </c>
    </row>
    <row r="873" spans="17:19" x14ac:dyDescent="0.25">
      <c r="Q873" s="51" t="str">
        <f t="shared" si="26"/>
        <v/>
      </c>
      <c r="R873" s="51" t="str">
        <f>IF(M873="","",IF(M873&lt;&gt;'Tabelas auxiliares'!$B$236,"FOLHA DE PESSOAL",IF(Q873='Tabelas auxiliares'!$A$237,"CUSTEIO",IF(Q873='Tabelas auxiliares'!$A$236,"INVESTIMENTO","ERRO - VERIFICAR"))))</f>
        <v/>
      </c>
      <c r="S873" s="64" t="str">
        <f t="shared" si="27"/>
        <v/>
      </c>
    </row>
    <row r="874" spans="17:19" x14ac:dyDescent="0.25">
      <c r="Q874" s="51" t="str">
        <f t="shared" si="26"/>
        <v/>
      </c>
      <c r="R874" s="51" t="str">
        <f>IF(M874="","",IF(M874&lt;&gt;'Tabelas auxiliares'!$B$236,"FOLHA DE PESSOAL",IF(Q874='Tabelas auxiliares'!$A$237,"CUSTEIO",IF(Q874='Tabelas auxiliares'!$A$236,"INVESTIMENTO","ERRO - VERIFICAR"))))</f>
        <v/>
      </c>
      <c r="S874" s="64" t="str">
        <f t="shared" si="27"/>
        <v/>
      </c>
    </row>
    <row r="875" spans="17:19" x14ac:dyDescent="0.25">
      <c r="Q875" s="51" t="str">
        <f t="shared" si="26"/>
        <v/>
      </c>
      <c r="R875" s="51" t="str">
        <f>IF(M875="","",IF(M875&lt;&gt;'Tabelas auxiliares'!$B$236,"FOLHA DE PESSOAL",IF(Q875='Tabelas auxiliares'!$A$237,"CUSTEIO",IF(Q875='Tabelas auxiliares'!$A$236,"INVESTIMENTO","ERRO - VERIFICAR"))))</f>
        <v/>
      </c>
      <c r="S875" s="64" t="str">
        <f t="shared" si="27"/>
        <v/>
      </c>
    </row>
    <row r="876" spans="17:19" x14ac:dyDescent="0.25">
      <c r="Q876" s="51" t="str">
        <f t="shared" si="26"/>
        <v/>
      </c>
      <c r="R876" s="51" t="str">
        <f>IF(M876="","",IF(M876&lt;&gt;'Tabelas auxiliares'!$B$236,"FOLHA DE PESSOAL",IF(Q876='Tabelas auxiliares'!$A$237,"CUSTEIO",IF(Q876='Tabelas auxiliares'!$A$236,"INVESTIMENTO","ERRO - VERIFICAR"))))</f>
        <v/>
      </c>
      <c r="S876" s="64" t="str">
        <f t="shared" si="27"/>
        <v/>
      </c>
    </row>
    <row r="877" spans="17:19" x14ac:dyDescent="0.25">
      <c r="Q877" s="51" t="str">
        <f t="shared" si="26"/>
        <v/>
      </c>
      <c r="R877" s="51" t="str">
        <f>IF(M877="","",IF(M877&lt;&gt;'Tabelas auxiliares'!$B$236,"FOLHA DE PESSOAL",IF(Q877='Tabelas auxiliares'!$A$237,"CUSTEIO",IF(Q877='Tabelas auxiliares'!$A$236,"INVESTIMENTO","ERRO - VERIFICAR"))))</f>
        <v/>
      </c>
      <c r="S877" s="64" t="str">
        <f t="shared" si="27"/>
        <v/>
      </c>
    </row>
    <row r="878" spans="17:19" x14ac:dyDescent="0.25">
      <c r="Q878" s="51" t="str">
        <f t="shared" si="26"/>
        <v/>
      </c>
      <c r="R878" s="51" t="str">
        <f>IF(M878="","",IF(M878&lt;&gt;'Tabelas auxiliares'!$B$236,"FOLHA DE PESSOAL",IF(Q878='Tabelas auxiliares'!$A$237,"CUSTEIO",IF(Q878='Tabelas auxiliares'!$A$236,"INVESTIMENTO","ERRO - VERIFICAR"))))</f>
        <v/>
      </c>
      <c r="S878" s="64" t="str">
        <f t="shared" si="27"/>
        <v/>
      </c>
    </row>
    <row r="879" spans="17:19" x14ac:dyDescent="0.25">
      <c r="Q879" s="51" t="str">
        <f t="shared" si="26"/>
        <v/>
      </c>
      <c r="R879" s="51" t="str">
        <f>IF(M879="","",IF(M879&lt;&gt;'Tabelas auxiliares'!$B$236,"FOLHA DE PESSOAL",IF(Q879='Tabelas auxiliares'!$A$237,"CUSTEIO",IF(Q879='Tabelas auxiliares'!$A$236,"INVESTIMENTO","ERRO - VERIFICAR"))))</f>
        <v/>
      </c>
      <c r="S879" s="64" t="str">
        <f t="shared" si="27"/>
        <v/>
      </c>
    </row>
    <row r="880" spans="17:19" x14ac:dyDescent="0.25">
      <c r="Q880" s="51" t="str">
        <f t="shared" si="26"/>
        <v/>
      </c>
      <c r="R880" s="51" t="str">
        <f>IF(M880="","",IF(M880&lt;&gt;'Tabelas auxiliares'!$B$236,"FOLHA DE PESSOAL",IF(Q880='Tabelas auxiliares'!$A$237,"CUSTEIO",IF(Q880='Tabelas auxiliares'!$A$236,"INVESTIMENTO","ERRO - VERIFICAR"))))</f>
        <v/>
      </c>
      <c r="S880" s="64" t="str">
        <f t="shared" si="27"/>
        <v/>
      </c>
    </row>
    <row r="881" spans="17:19" x14ac:dyDescent="0.25">
      <c r="Q881" s="51" t="str">
        <f t="shared" si="26"/>
        <v/>
      </c>
      <c r="R881" s="51" t="str">
        <f>IF(M881="","",IF(M881&lt;&gt;'Tabelas auxiliares'!$B$236,"FOLHA DE PESSOAL",IF(Q881='Tabelas auxiliares'!$A$237,"CUSTEIO",IF(Q881='Tabelas auxiliares'!$A$236,"INVESTIMENTO","ERRO - VERIFICAR"))))</f>
        <v/>
      </c>
      <c r="S881" s="64" t="str">
        <f t="shared" si="27"/>
        <v/>
      </c>
    </row>
    <row r="882" spans="17:19" x14ac:dyDescent="0.25">
      <c r="Q882" s="51" t="str">
        <f t="shared" si="26"/>
        <v/>
      </c>
      <c r="R882" s="51" t="str">
        <f>IF(M882="","",IF(M882&lt;&gt;'Tabelas auxiliares'!$B$236,"FOLHA DE PESSOAL",IF(Q882='Tabelas auxiliares'!$A$237,"CUSTEIO",IF(Q882='Tabelas auxiliares'!$A$236,"INVESTIMENTO","ERRO - VERIFICAR"))))</f>
        <v/>
      </c>
      <c r="S882" s="64" t="str">
        <f t="shared" si="27"/>
        <v/>
      </c>
    </row>
    <row r="883" spans="17:19" x14ac:dyDescent="0.25">
      <c r="Q883" s="51" t="str">
        <f t="shared" si="26"/>
        <v/>
      </c>
      <c r="R883" s="51" t="str">
        <f>IF(M883="","",IF(M883&lt;&gt;'Tabelas auxiliares'!$B$236,"FOLHA DE PESSOAL",IF(Q883='Tabelas auxiliares'!$A$237,"CUSTEIO",IF(Q883='Tabelas auxiliares'!$A$236,"INVESTIMENTO","ERRO - VERIFICAR"))))</f>
        <v/>
      </c>
      <c r="S883" s="64" t="str">
        <f t="shared" si="27"/>
        <v/>
      </c>
    </row>
    <row r="884" spans="17:19" x14ac:dyDescent="0.25">
      <c r="Q884" s="51" t="str">
        <f t="shared" si="26"/>
        <v/>
      </c>
      <c r="R884" s="51" t="str">
        <f>IF(M884="","",IF(M884&lt;&gt;'Tabelas auxiliares'!$B$236,"FOLHA DE PESSOAL",IF(Q884='Tabelas auxiliares'!$A$237,"CUSTEIO",IF(Q884='Tabelas auxiliares'!$A$236,"INVESTIMENTO","ERRO - VERIFICAR"))))</f>
        <v/>
      </c>
      <c r="S884" s="64" t="str">
        <f t="shared" si="27"/>
        <v/>
      </c>
    </row>
    <row r="885" spans="17:19" x14ac:dyDescent="0.25">
      <c r="Q885" s="51" t="str">
        <f t="shared" si="26"/>
        <v/>
      </c>
      <c r="R885" s="51" t="str">
        <f>IF(M885="","",IF(M885&lt;&gt;'Tabelas auxiliares'!$B$236,"FOLHA DE PESSOAL",IF(Q885='Tabelas auxiliares'!$A$237,"CUSTEIO",IF(Q885='Tabelas auxiliares'!$A$236,"INVESTIMENTO","ERRO - VERIFICAR"))))</f>
        <v/>
      </c>
      <c r="S885" s="64" t="str">
        <f t="shared" si="27"/>
        <v/>
      </c>
    </row>
    <row r="886" spans="17:19" x14ac:dyDescent="0.25">
      <c r="Q886" s="51" t="str">
        <f t="shared" si="26"/>
        <v/>
      </c>
      <c r="R886" s="51" t="str">
        <f>IF(M886="","",IF(M886&lt;&gt;'Tabelas auxiliares'!$B$236,"FOLHA DE PESSOAL",IF(Q886='Tabelas auxiliares'!$A$237,"CUSTEIO",IF(Q886='Tabelas auxiliares'!$A$236,"INVESTIMENTO","ERRO - VERIFICAR"))))</f>
        <v/>
      </c>
      <c r="S886" s="64" t="str">
        <f t="shared" si="27"/>
        <v/>
      </c>
    </row>
    <row r="887" spans="17:19" x14ac:dyDescent="0.25">
      <c r="Q887" s="51" t="str">
        <f t="shared" si="26"/>
        <v/>
      </c>
      <c r="R887" s="51" t="str">
        <f>IF(M887="","",IF(M887&lt;&gt;'Tabelas auxiliares'!$B$236,"FOLHA DE PESSOAL",IF(Q887='Tabelas auxiliares'!$A$237,"CUSTEIO",IF(Q887='Tabelas auxiliares'!$A$236,"INVESTIMENTO","ERRO - VERIFICAR"))))</f>
        <v/>
      </c>
      <c r="S887" s="64" t="str">
        <f t="shared" si="27"/>
        <v/>
      </c>
    </row>
    <row r="888" spans="17:19" x14ac:dyDescent="0.25">
      <c r="Q888" s="51" t="str">
        <f t="shared" si="26"/>
        <v/>
      </c>
      <c r="R888" s="51" t="str">
        <f>IF(M888="","",IF(M888&lt;&gt;'Tabelas auxiliares'!$B$236,"FOLHA DE PESSOAL",IF(Q888='Tabelas auxiliares'!$A$237,"CUSTEIO",IF(Q888='Tabelas auxiliares'!$A$236,"INVESTIMENTO","ERRO - VERIFICAR"))))</f>
        <v/>
      </c>
      <c r="S888" s="64" t="str">
        <f t="shared" si="27"/>
        <v/>
      </c>
    </row>
    <row r="889" spans="17:19" x14ac:dyDescent="0.25">
      <c r="Q889" s="51" t="str">
        <f t="shared" si="26"/>
        <v/>
      </c>
      <c r="R889" s="51" t="str">
        <f>IF(M889="","",IF(M889&lt;&gt;'Tabelas auxiliares'!$B$236,"FOLHA DE PESSOAL",IF(Q889='Tabelas auxiliares'!$A$237,"CUSTEIO",IF(Q889='Tabelas auxiliares'!$A$236,"INVESTIMENTO","ERRO - VERIFICAR"))))</f>
        <v/>
      </c>
      <c r="S889" s="64" t="str">
        <f t="shared" si="27"/>
        <v/>
      </c>
    </row>
    <row r="890" spans="17:19" x14ac:dyDescent="0.25">
      <c r="Q890" s="51" t="str">
        <f t="shared" si="26"/>
        <v/>
      </c>
      <c r="R890" s="51" t="str">
        <f>IF(M890="","",IF(M890&lt;&gt;'Tabelas auxiliares'!$B$236,"FOLHA DE PESSOAL",IF(Q890='Tabelas auxiliares'!$A$237,"CUSTEIO",IF(Q890='Tabelas auxiliares'!$A$236,"INVESTIMENTO","ERRO - VERIFICAR"))))</f>
        <v/>
      </c>
      <c r="S890" s="64" t="str">
        <f t="shared" si="27"/>
        <v/>
      </c>
    </row>
    <row r="891" spans="17:19" x14ac:dyDescent="0.25">
      <c r="Q891" s="51" t="str">
        <f t="shared" si="26"/>
        <v/>
      </c>
      <c r="R891" s="51" t="str">
        <f>IF(M891="","",IF(M891&lt;&gt;'Tabelas auxiliares'!$B$236,"FOLHA DE PESSOAL",IF(Q891='Tabelas auxiliares'!$A$237,"CUSTEIO",IF(Q891='Tabelas auxiliares'!$A$236,"INVESTIMENTO","ERRO - VERIFICAR"))))</f>
        <v/>
      </c>
      <c r="S891" s="64" t="str">
        <f t="shared" si="27"/>
        <v/>
      </c>
    </row>
    <row r="892" spans="17:19" x14ac:dyDescent="0.25">
      <c r="Q892" s="51" t="str">
        <f t="shared" si="26"/>
        <v/>
      </c>
      <c r="R892" s="51" t="str">
        <f>IF(M892="","",IF(M892&lt;&gt;'Tabelas auxiliares'!$B$236,"FOLHA DE PESSOAL",IF(Q892='Tabelas auxiliares'!$A$237,"CUSTEIO",IF(Q892='Tabelas auxiliares'!$A$236,"INVESTIMENTO","ERRO - VERIFICAR"))))</f>
        <v/>
      </c>
      <c r="S892" s="64" t="str">
        <f t="shared" si="27"/>
        <v/>
      </c>
    </row>
    <row r="893" spans="17:19" x14ac:dyDescent="0.25">
      <c r="Q893" s="51" t="str">
        <f t="shared" si="26"/>
        <v/>
      </c>
      <c r="R893" s="51" t="str">
        <f>IF(M893="","",IF(M893&lt;&gt;'Tabelas auxiliares'!$B$236,"FOLHA DE PESSOAL",IF(Q893='Tabelas auxiliares'!$A$237,"CUSTEIO",IF(Q893='Tabelas auxiliares'!$A$236,"INVESTIMENTO","ERRO - VERIFICAR"))))</f>
        <v/>
      </c>
      <c r="S893" s="64" t="str">
        <f t="shared" si="27"/>
        <v/>
      </c>
    </row>
    <row r="894" spans="17:19" x14ac:dyDescent="0.25">
      <c r="Q894" s="51" t="str">
        <f t="shared" si="26"/>
        <v/>
      </c>
      <c r="R894" s="51" t="str">
        <f>IF(M894="","",IF(M894&lt;&gt;'Tabelas auxiliares'!$B$236,"FOLHA DE PESSOAL",IF(Q894='Tabelas auxiliares'!$A$237,"CUSTEIO",IF(Q894='Tabelas auxiliares'!$A$236,"INVESTIMENTO","ERRO - VERIFICAR"))))</f>
        <v/>
      </c>
      <c r="S894" s="64" t="str">
        <f t="shared" si="27"/>
        <v/>
      </c>
    </row>
    <row r="895" spans="17:19" x14ac:dyDescent="0.25">
      <c r="Q895" s="51" t="str">
        <f t="shared" si="26"/>
        <v/>
      </c>
      <c r="R895" s="51" t="str">
        <f>IF(M895="","",IF(M895&lt;&gt;'Tabelas auxiliares'!$B$236,"FOLHA DE PESSOAL",IF(Q895='Tabelas auxiliares'!$A$237,"CUSTEIO",IF(Q895='Tabelas auxiliares'!$A$236,"INVESTIMENTO","ERRO - VERIFICAR"))))</f>
        <v/>
      </c>
      <c r="S895" s="64" t="str">
        <f t="shared" si="27"/>
        <v/>
      </c>
    </row>
    <row r="896" spans="17:19" x14ac:dyDescent="0.25">
      <c r="Q896" s="51" t="str">
        <f t="shared" si="26"/>
        <v/>
      </c>
      <c r="R896" s="51" t="str">
        <f>IF(M896="","",IF(M896&lt;&gt;'Tabelas auxiliares'!$B$236,"FOLHA DE PESSOAL",IF(Q896='Tabelas auxiliares'!$A$237,"CUSTEIO",IF(Q896='Tabelas auxiliares'!$A$236,"INVESTIMENTO","ERRO - VERIFICAR"))))</f>
        <v/>
      </c>
      <c r="S896" s="64" t="str">
        <f t="shared" si="27"/>
        <v/>
      </c>
    </row>
    <row r="897" spans="17:19" x14ac:dyDescent="0.25">
      <c r="Q897" s="51" t="str">
        <f t="shared" si="26"/>
        <v/>
      </c>
      <c r="R897" s="51" t="str">
        <f>IF(M897="","",IF(M897&lt;&gt;'Tabelas auxiliares'!$B$236,"FOLHA DE PESSOAL",IF(Q897='Tabelas auxiliares'!$A$237,"CUSTEIO",IF(Q897='Tabelas auxiliares'!$A$236,"INVESTIMENTO","ERRO - VERIFICAR"))))</f>
        <v/>
      </c>
      <c r="S897" s="64" t="str">
        <f t="shared" si="27"/>
        <v/>
      </c>
    </row>
    <row r="898" spans="17:19" x14ac:dyDescent="0.25">
      <c r="Q898" s="51" t="str">
        <f t="shared" si="26"/>
        <v/>
      </c>
      <c r="R898" s="51" t="str">
        <f>IF(M898="","",IF(M898&lt;&gt;'Tabelas auxiliares'!$B$236,"FOLHA DE PESSOAL",IF(Q898='Tabelas auxiliares'!$A$237,"CUSTEIO",IF(Q898='Tabelas auxiliares'!$A$236,"INVESTIMENTO","ERRO - VERIFICAR"))))</f>
        <v/>
      </c>
      <c r="S898" s="64" t="str">
        <f t="shared" si="27"/>
        <v/>
      </c>
    </row>
    <row r="899" spans="17:19" x14ac:dyDescent="0.25">
      <c r="Q899" s="51" t="str">
        <f t="shared" si="26"/>
        <v/>
      </c>
      <c r="R899" s="51" t="str">
        <f>IF(M899="","",IF(M899&lt;&gt;'Tabelas auxiliares'!$B$236,"FOLHA DE PESSOAL",IF(Q899='Tabelas auxiliares'!$A$237,"CUSTEIO",IF(Q899='Tabelas auxiliares'!$A$236,"INVESTIMENTO","ERRO - VERIFICAR"))))</f>
        <v/>
      </c>
      <c r="S899" s="64" t="str">
        <f t="shared" si="27"/>
        <v/>
      </c>
    </row>
    <row r="900" spans="17:19" x14ac:dyDescent="0.25">
      <c r="Q900" s="51" t="str">
        <f t="shared" ref="Q900:Q963" si="28">LEFT(O900,1)</f>
        <v/>
      </c>
      <c r="R900" s="51" t="str">
        <f>IF(M900="","",IF(M900&lt;&gt;'Tabelas auxiliares'!$B$236,"FOLHA DE PESSOAL",IF(Q900='Tabelas auxiliares'!$A$237,"CUSTEIO",IF(Q900='Tabelas auxiliares'!$A$236,"INVESTIMENTO","ERRO - VERIFICAR"))))</f>
        <v/>
      </c>
      <c r="S900" s="64" t="str">
        <f t="shared" si="27"/>
        <v/>
      </c>
    </row>
    <row r="901" spans="17:19" x14ac:dyDescent="0.25">
      <c r="Q901" s="51" t="str">
        <f t="shared" si="28"/>
        <v/>
      </c>
      <c r="R901" s="51" t="str">
        <f>IF(M901="","",IF(M901&lt;&gt;'Tabelas auxiliares'!$B$236,"FOLHA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IF(M902="","",IF(M902&lt;&gt;'Tabelas auxiliares'!$B$236,"FOLHA DE PESSOAL",IF(Q902='Tabelas auxiliares'!$A$237,"CUSTEIO",IF(Q902='Tabelas auxiliares'!$A$236,"INVESTIMENTO","ERRO - VERIFICAR"))))</f>
        <v/>
      </c>
      <c r="S902" s="64" t="str">
        <f t="shared" si="29"/>
        <v/>
      </c>
    </row>
    <row r="903" spans="17:19" x14ac:dyDescent="0.25">
      <c r="Q903" s="51" t="str">
        <f t="shared" si="28"/>
        <v/>
      </c>
      <c r="R903" s="51" t="str">
        <f>IF(M903="","",IF(M903&lt;&gt;'Tabelas auxiliares'!$B$236,"FOLHA DE PESSOAL",IF(Q903='Tabelas auxiliares'!$A$237,"CUSTEIO",IF(Q903='Tabelas auxiliares'!$A$236,"INVESTIMENTO","ERRO - VERIFICAR"))))</f>
        <v/>
      </c>
      <c r="S903" s="64" t="str">
        <f t="shared" si="29"/>
        <v/>
      </c>
    </row>
    <row r="904" spans="17:19" x14ac:dyDescent="0.25">
      <c r="Q904" s="51" t="str">
        <f t="shared" si="28"/>
        <v/>
      </c>
      <c r="R904" s="51" t="str">
        <f>IF(M904="","",IF(M904&lt;&gt;'Tabelas auxiliares'!$B$236,"FOLHA DE PESSOAL",IF(Q904='Tabelas auxiliares'!$A$237,"CUSTEIO",IF(Q904='Tabelas auxiliares'!$A$236,"INVESTIMENTO","ERRO - VERIFICAR"))))</f>
        <v/>
      </c>
      <c r="S904" s="64" t="str">
        <f t="shared" si="29"/>
        <v/>
      </c>
    </row>
    <row r="905" spans="17:19" x14ac:dyDescent="0.25">
      <c r="Q905" s="51" t="str">
        <f t="shared" si="28"/>
        <v/>
      </c>
      <c r="R905" s="51" t="str">
        <f>IF(M905="","",IF(M905&lt;&gt;'Tabelas auxiliares'!$B$236,"FOLHA DE PESSOAL",IF(Q905='Tabelas auxiliares'!$A$237,"CUSTEIO",IF(Q905='Tabelas auxiliares'!$A$236,"INVESTIMENTO","ERRO - VERIFICAR"))))</f>
        <v/>
      </c>
      <c r="S905" s="64" t="str">
        <f t="shared" si="29"/>
        <v/>
      </c>
    </row>
    <row r="906" spans="17:19" x14ac:dyDescent="0.25">
      <c r="Q906" s="51" t="str">
        <f t="shared" si="28"/>
        <v/>
      </c>
      <c r="R906" s="51" t="str">
        <f>IF(M906="","",IF(M906&lt;&gt;'Tabelas auxiliares'!$B$236,"FOLHA DE PESSOAL",IF(Q906='Tabelas auxiliares'!$A$237,"CUSTEIO",IF(Q906='Tabelas auxiliares'!$A$236,"INVESTIMENTO","ERRO - VERIFICAR"))))</f>
        <v/>
      </c>
      <c r="S906" s="64" t="str">
        <f t="shared" si="29"/>
        <v/>
      </c>
    </row>
    <row r="907" spans="17:19" x14ac:dyDescent="0.25">
      <c r="Q907" s="51" t="str">
        <f t="shared" si="28"/>
        <v/>
      </c>
      <c r="R907" s="51" t="str">
        <f>IF(M907="","",IF(M907&lt;&gt;'Tabelas auxiliares'!$B$236,"FOLHA DE PESSOAL",IF(Q907='Tabelas auxiliares'!$A$237,"CUSTEIO",IF(Q907='Tabelas auxiliares'!$A$236,"INVESTIMENTO","ERRO - VERIFICAR"))))</f>
        <v/>
      </c>
      <c r="S907" s="64" t="str">
        <f t="shared" si="29"/>
        <v/>
      </c>
    </row>
    <row r="908" spans="17:19" x14ac:dyDescent="0.25">
      <c r="Q908" s="51" t="str">
        <f t="shared" si="28"/>
        <v/>
      </c>
      <c r="R908" s="51" t="str">
        <f>IF(M908="","",IF(M908&lt;&gt;'Tabelas auxiliares'!$B$236,"FOLHA DE PESSOAL",IF(Q908='Tabelas auxiliares'!$A$237,"CUSTEIO",IF(Q908='Tabelas auxiliares'!$A$236,"INVESTIMENTO","ERRO - VERIFICAR"))))</f>
        <v/>
      </c>
      <c r="S908" s="64" t="str">
        <f t="shared" si="29"/>
        <v/>
      </c>
    </row>
    <row r="909" spans="17:19" x14ac:dyDescent="0.25">
      <c r="Q909" s="51" t="str">
        <f t="shared" si="28"/>
        <v/>
      </c>
      <c r="R909" s="51" t="str">
        <f>IF(M909="","",IF(M909&lt;&gt;'Tabelas auxiliares'!$B$236,"FOLHA DE PESSOAL",IF(Q909='Tabelas auxiliares'!$A$237,"CUSTEIO",IF(Q909='Tabelas auxiliares'!$A$236,"INVESTIMENTO","ERRO - VERIFICAR"))))</f>
        <v/>
      </c>
      <c r="S909" s="64" t="str">
        <f t="shared" si="29"/>
        <v/>
      </c>
    </row>
    <row r="910" spans="17:19" x14ac:dyDescent="0.25">
      <c r="Q910" s="51" t="str">
        <f t="shared" si="28"/>
        <v/>
      </c>
      <c r="R910" s="51" t="str">
        <f>IF(M910="","",IF(M910&lt;&gt;'Tabelas auxiliares'!$B$236,"FOLHA DE PESSOAL",IF(Q910='Tabelas auxiliares'!$A$237,"CUSTEIO",IF(Q910='Tabelas auxiliares'!$A$236,"INVESTIMENTO","ERRO - VERIFICAR"))))</f>
        <v/>
      </c>
      <c r="S910" s="64" t="str">
        <f t="shared" si="29"/>
        <v/>
      </c>
    </row>
    <row r="911" spans="17:19" x14ac:dyDescent="0.25">
      <c r="Q911" s="51" t="str">
        <f t="shared" si="28"/>
        <v/>
      </c>
      <c r="R911" s="51" t="str">
        <f>IF(M911="","",IF(M911&lt;&gt;'Tabelas auxiliares'!$B$236,"FOLHA DE PESSOAL",IF(Q911='Tabelas auxiliares'!$A$237,"CUSTEIO",IF(Q911='Tabelas auxiliares'!$A$236,"INVESTIMENTO","ERRO - VERIFICAR"))))</f>
        <v/>
      </c>
      <c r="S911" s="64" t="str">
        <f t="shared" si="29"/>
        <v/>
      </c>
    </row>
    <row r="912" spans="17:19" x14ac:dyDescent="0.25">
      <c r="Q912" s="51" t="str">
        <f t="shared" si="28"/>
        <v/>
      </c>
      <c r="R912" s="51" t="str">
        <f>IF(M912="","",IF(M912&lt;&gt;'Tabelas auxiliares'!$B$236,"FOLHA DE PESSOAL",IF(Q912='Tabelas auxiliares'!$A$237,"CUSTEIO",IF(Q912='Tabelas auxiliares'!$A$236,"INVESTIMENTO","ERRO - VERIFICAR"))))</f>
        <v/>
      </c>
      <c r="S912" s="64" t="str">
        <f t="shared" si="29"/>
        <v/>
      </c>
    </row>
    <row r="913" spans="17:19" x14ac:dyDescent="0.25">
      <c r="Q913" s="51" t="str">
        <f t="shared" si="28"/>
        <v/>
      </c>
      <c r="R913" s="51" t="str">
        <f>IF(M913="","",IF(M913&lt;&gt;'Tabelas auxiliares'!$B$236,"FOLHA DE PESSOAL",IF(Q913='Tabelas auxiliares'!$A$237,"CUSTEIO",IF(Q913='Tabelas auxiliares'!$A$236,"INVESTIMENTO","ERRO - VERIFICAR"))))</f>
        <v/>
      </c>
      <c r="S913" s="64" t="str">
        <f t="shared" si="29"/>
        <v/>
      </c>
    </row>
    <row r="914" spans="17:19" x14ac:dyDescent="0.25">
      <c r="Q914" s="51" t="str">
        <f t="shared" si="28"/>
        <v/>
      </c>
      <c r="R914" s="51" t="str">
        <f>IF(M914="","",IF(M914&lt;&gt;'Tabelas auxiliares'!$B$236,"FOLHA DE PESSOAL",IF(Q914='Tabelas auxiliares'!$A$237,"CUSTEIO",IF(Q914='Tabelas auxiliares'!$A$236,"INVESTIMENTO","ERRO - VERIFICAR"))))</f>
        <v/>
      </c>
      <c r="S914" s="64" t="str">
        <f t="shared" si="29"/>
        <v/>
      </c>
    </row>
    <row r="915" spans="17:19" x14ac:dyDescent="0.25">
      <c r="Q915" s="51" t="str">
        <f t="shared" si="28"/>
        <v/>
      </c>
      <c r="R915" s="51" t="str">
        <f>IF(M915="","",IF(M915&lt;&gt;'Tabelas auxiliares'!$B$236,"FOLHA DE PESSOAL",IF(Q915='Tabelas auxiliares'!$A$237,"CUSTEIO",IF(Q915='Tabelas auxiliares'!$A$236,"INVESTIMENTO","ERRO - VERIFICAR"))))</f>
        <v/>
      </c>
      <c r="S915" s="64" t="str">
        <f t="shared" si="29"/>
        <v/>
      </c>
    </row>
    <row r="916" spans="17:19" x14ac:dyDescent="0.25">
      <c r="Q916" s="51" t="str">
        <f t="shared" si="28"/>
        <v/>
      </c>
      <c r="R916" s="51" t="str">
        <f>IF(M916="","",IF(M916&lt;&gt;'Tabelas auxiliares'!$B$236,"FOLHA DE PESSOAL",IF(Q916='Tabelas auxiliares'!$A$237,"CUSTEIO",IF(Q916='Tabelas auxiliares'!$A$236,"INVESTIMENTO","ERRO - VERIFICAR"))))</f>
        <v/>
      </c>
      <c r="S916" s="64" t="str">
        <f t="shared" si="29"/>
        <v/>
      </c>
    </row>
    <row r="917" spans="17:19" x14ac:dyDescent="0.25">
      <c r="Q917" s="51" t="str">
        <f t="shared" si="28"/>
        <v/>
      </c>
      <c r="R917" s="51" t="str">
        <f>IF(M917="","",IF(M917&lt;&gt;'Tabelas auxiliares'!$B$236,"FOLHA DE PESSOAL",IF(Q917='Tabelas auxiliares'!$A$237,"CUSTEIO",IF(Q917='Tabelas auxiliares'!$A$236,"INVESTIMENTO","ERRO - VERIFICAR"))))</f>
        <v/>
      </c>
      <c r="S917" s="64" t="str">
        <f t="shared" si="29"/>
        <v/>
      </c>
    </row>
    <row r="918" spans="17:19" x14ac:dyDescent="0.25">
      <c r="Q918" s="51" t="str">
        <f t="shared" si="28"/>
        <v/>
      </c>
      <c r="R918" s="51" t="str">
        <f>IF(M918="","",IF(M918&lt;&gt;'Tabelas auxiliares'!$B$236,"FOLHA DE PESSOAL",IF(Q918='Tabelas auxiliares'!$A$237,"CUSTEIO",IF(Q918='Tabelas auxiliares'!$A$236,"INVESTIMENTO","ERRO - VERIFICAR"))))</f>
        <v/>
      </c>
      <c r="S918" s="64" t="str">
        <f t="shared" si="29"/>
        <v/>
      </c>
    </row>
    <row r="919" spans="17:19" x14ac:dyDescent="0.25">
      <c r="Q919" s="51" t="str">
        <f t="shared" si="28"/>
        <v/>
      </c>
      <c r="R919" s="51" t="str">
        <f>IF(M919="","",IF(M919&lt;&gt;'Tabelas auxiliares'!$B$236,"FOLHA DE PESSOAL",IF(Q919='Tabelas auxiliares'!$A$237,"CUSTEIO",IF(Q919='Tabelas auxiliares'!$A$236,"INVESTIMENTO","ERRO - VERIFICAR"))))</f>
        <v/>
      </c>
      <c r="S919" s="64" t="str">
        <f t="shared" si="29"/>
        <v/>
      </c>
    </row>
    <row r="920" spans="17:19" x14ac:dyDescent="0.25">
      <c r="Q920" s="51" t="str">
        <f t="shared" si="28"/>
        <v/>
      </c>
      <c r="R920" s="51" t="str">
        <f>IF(M920="","",IF(M920&lt;&gt;'Tabelas auxiliares'!$B$236,"FOLHA DE PESSOAL",IF(Q920='Tabelas auxiliares'!$A$237,"CUSTEIO",IF(Q920='Tabelas auxiliares'!$A$236,"INVESTIMENTO","ERRO - VERIFICAR"))))</f>
        <v/>
      </c>
      <c r="S920" s="64" t="str">
        <f t="shared" si="29"/>
        <v/>
      </c>
    </row>
    <row r="921" spans="17:19" x14ac:dyDescent="0.25">
      <c r="Q921" s="51" t="str">
        <f t="shared" si="28"/>
        <v/>
      </c>
      <c r="R921" s="51" t="str">
        <f>IF(M921="","",IF(M921&lt;&gt;'Tabelas auxiliares'!$B$236,"FOLHA DE PESSOAL",IF(Q921='Tabelas auxiliares'!$A$237,"CUSTEIO",IF(Q921='Tabelas auxiliares'!$A$236,"INVESTIMENTO","ERRO - VERIFICAR"))))</f>
        <v/>
      </c>
      <c r="S921" s="64" t="str">
        <f t="shared" si="29"/>
        <v/>
      </c>
    </row>
    <row r="922" spans="17:19" x14ac:dyDescent="0.25">
      <c r="Q922" s="51" t="str">
        <f t="shared" si="28"/>
        <v/>
      </c>
      <c r="R922" s="51" t="str">
        <f>IF(M922="","",IF(M922&lt;&gt;'Tabelas auxiliares'!$B$236,"FOLHA DE PESSOAL",IF(Q922='Tabelas auxiliares'!$A$237,"CUSTEIO",IF(Q922='Tabelas auxiliares'!$A$236,"INVESTIMENTO","ERRO - VERIFICAR"))))</f>
        <v/>
      </c>
      <c r="S922" s="64" t="str">
        <f t="shared" si="29"/>
        <v/>
      </c>
    </row>
    <row r="923" spans="17:19" x14ac:dyDescent="0.25">
      <c r="Q923" s="51" t="str">
        <f t="shared" si="28"/>
        <v/>
      </c>
      <c r="R923" s="51" t="str">
        <f>IF(M923="","",IF(M923&lt;&gt;'Tabelas auxiliares'!$B$236,"FOLHA DE PESSOAL",IF(Q923='Tabelas auxiliares'!$A$237,"CUSTEIO",IF(Q923='Tabelas auxiliares'!$A$236,"INVESTIMENTO","ERRO - VERIFICAR"))))</f>
        <v/>
      </c>
      <c r="S923" s="64" t="str">
        <f t="shared" si="29"/>
        <v/>
      </c>
    </row>
    <row r="924" spans="17:19" x14ac:dyDescent="0.25">
      <c r="Q924" s="51" t="str">
        <f t="shared" si="28"/>
        <v/>
      </c>
      <c r="R924" s="51" t="str">
        <f>IF(M924="","",IF(M924&lt;&gt;'Tabelas auxiliares'!$B$236,"FOLHA DE PESSOAL",IF(Q924='Tabelas auxiliares'!$A$237,"CUSTEIO",IF(Q924='Tabelas auxiliares'!$A$236,"INVESTIMENTO","ERRO - VERIFICAR"))))</f>
        <v/>
      </c>
      <c r="S924" s="64" t="str">
        <f t="shared" si="29"/>
        <v/>
      </c>
    </row>
    <row r="925" spans="17:19" x14ac:dyDescent="0.25">
      <c r="Q925" s="51" t="str">
        <f t="shared" si="28"/>
        <v/>
      </c>
      <c r="R925" s="51" t="str">
        <f>IF(M925="","",IF(M925&lt;&gt;'Tabelas auxiliares'!$B$236,"FOLHA DE PESSOAL",IF(Q925='Tabelas auxiliares'!$A$237,"CUSTEIO",IF(Q925='Tabelas auxiliares'!$A$236,"INVESTIMENTO","ERRO - VERIFICAR"))))</f>
        <v/>
      </c>
      <c r="S925" s="64" t="str">
        <f t="shared" si="29"/>
        <v/>
      </c>
    </row>
    <row r="926" spans="17:19" x14ac:dyDescent="0.25">
      <c r="Q926" s="51" t="str">
        <f t="shared" si="28"/>
        <v/>
      </c>
      <c r="R926" s="51" t="str">
        <f>IF(M926="","",IF(M926&lt;&gt;'Tabelas auxiliares'!$B$236,"FOLHA DE PESSOAL",IF(Q926='Tabelas auxiliares'!$A$237,"CUSTEIO",IF(Q926='Tabelas auxiliares'!$A$236,"INVESTIMENTO","ERRO - VERIFICAR"))))</f>
        <v/>
      </c>
      <c r="S926" s="64" t="str">
        <f t="shared" si="29"/>
        <v/>
      </c>
    </row>
    <row r="927" spans="17:19" x14ac:dyDescent="0.25">
      <c r="Q927" s="51" t="str">
        <f t="shared" si="28"/>
        <v/>
      </c>
      <c r="R927" s="51" t="str">
        <f>IF(M927="","",IF(M927&lt;&gt;'Tabelas auxiliares'!$B$236,"FOLHA DE PESSOAL",IF(Q927='Tabelas auxiliares'!$A$237,"CUSTEIO",IF(Q927='Tabelas auxiliares'!$A$236,"INVESTIMENTO","ERRO - VERIFICAR"))))</f>
        <v/>
      </c>
      <c r="S927" s="64" t="str">
        <f t="shared" si="29"/>
        <v/>
      </c>
    </row>
    <row r="928" spans="17:19" x14ac:dyDescent="0.25">
      <c r="Q928" s="51" t="str">
        <f t="shared" si="28"/>
        <v/>
      </c>
      <c r="R928" s="51" t="str">
        <f>IF(M928="","",IF(M928&lt;&gt;'Tabelas auxiliares'!$B$236,"FOLHA DE PESSOAL",IF(Q928='Tabelas auxiliares'!$A$237,"CUSTEIO",IF(Q928='Tabelas auxiliares'!$A$236,"INVESTIMENTO","ERRO - VERIFICAR"))))</f>
        <v/>
      </c>
      <c r="S928" s="64" t="str">
        <f t="shared" si="29"/>
        <v/>
      </c>
    </row>
    <row r="929" spans="17:19" x14ac:dyDescent="0.25">
      <c r="Q929" s="51" t="str">
        <f t="shared" si="28"/>
        <v/>
      </c>
      <c r="R929" s="51" t="str">
        <f>IF(M929="","",IF(M929&lt;&gt;'Tabelas auxiliares'!$B$236,"FOLHA DE PESSOAL",IF(Q929='Tabelas auxiliares'!$A$237,"CUSTEIO",IF(Q929='Tabelas auxiliares'!$A$236,"INVESTIMENTO","ERRO - VERIFICAR"))))</f>
        <v/>
      </c>
      <c r="S929" s="64" t="str">
        <f t="shared" si="29"/>
        <v/>
      </c>
    </row>
    <row r="930" spans="17:19" x14ac:dyDescent="0.25">
      <c r="Q930" s="51" t="str">
        <f t="shared" si="28"/>
        <v/>
      </c>
      <c r="R930" s="51" t="str">
        <f>IF(M930="","",IF(M930&lt;&gt;'Tabelas auxiliares'!$B$236,"FOLHA DE PESSOAL",IF(Q930='Tabelas auxiliares'!$A$237,"CUSTEIO",IF(Q930='Tabelas auxiliares'!$A$236,"INVESTIMENTO","ERRO - VERIFICAR"))))</f>
        <v/>
      </c>
      <c r="S930" s="64" t="str">
        <f t="shared" si="29"/>
        <v/>
      </c>
    </row>
    <row r="931" spans="17:19" x14ac:dyDescent="0.25">
      <c r="Q931" s="51" t="str">
        <f t="shared" si="28"/>
        <v/>
      </c>
      <c r="R931" s="51" t="str">
        <f>IF(M931="","",IF(M931&lt;&gt;'Tabelas auxiliares'!$B$236,"FOLHA DE PESSOAL",IF(Q931='Tabelas auxiliares'!$A$237,"CUSTEIO",IF(Q931='Tabelas auxiliares'!$A$236,"INVESTIMENTO","ERRO - VERIFICAR"))))</f>
        <v/>
      </c>
      <c r="S931" s="64" t="str">
        <f t="shared" si="29"/>
        <v/>
      </c>
    </row>
    <row r="932" spans="17:19" x14ac:dyDescent="0.25">
      <c r="Q932" s="51" t="str">
        <f t="shared" si="28"/>
        <v/>
      </c>
      <c r="R932" s="51" t="str">
        <f>IF(M932="","",IF(M932&lt;&gt;'Tabelas auxiliares'!$B$236,"FOLHA DE PESSOAL",IF(Q932='Tabelas auxiliares'!$A$237,"CUSTEIO",IF(Q932='Tabelas auxiliares'!$A$236,"INVESTIMENTO","ERRO - VERIFICAR"))))</f>
        <v/>
      </c>
      <c r="S932" s="64" t="str">
        <f t="shared" si="29"/>
        <v/>
      </c>
    </row>
    <row r="933" spans="17:19" x14ac:dyDescent="0.25">
      <c r="Q933" s="51" t="str">
        <f t="shared" si="28"/>
        <v/>
      </c>
      <c r="R933" s="51" t="str">
        <f>IF(M933="","",IF(M933&lt;&gt;'Tabelas auxiliares'!$B$236,"FOLHA DE PESSOAL",IF(Q933='Tabelas auxiliares'!$A$237,"CUSTEIO",IF(Q933='Tabelas auxiliares'!$A$236,"INVESTIMENTO","ERRO - VERIFICAR"))))</f>
        <v/>
      </c>
      <c r="S933" s="64" t="str">
        <f t="shared" si="29"/>
        <v/>
      </c>
    </row>
    <row r="934" spans="17:19" x14ac:dyDescent="0.25">
      <c r="Q934" s="51" t="str">
        <f t="shared" si="28"/>
        <v/>
      </c>
      <c r="R934" s="51" t="str">
        <f>IF(M934="","",IF(M934&lt;&gt;'Tabelas auxiliares'!$B$236,"FOLHA DE PESSOAL",IF(Q934='Tabelas auxiliares'!$A$237,"CUSTEIO",IF(Q934='Tabelas auxiliares'!$A$236,"INVESTIMENTO","ERRO - VERIFICAR"))))</f>
        <v/>
      </c>
      <c r="S934" s="64" t="str">
        <f t="shared" si="29"/>
        <v/>
      </c>
    </row>
    <row r="935" spans="17:19" x14ac:dyDescent="0.25">
      <c r="Q935" s="51" t="str">
        <f t="shared" si="28"/>
        <v/>
      </c>
      <c r="R935" s="51" t="str">
        <f>IF(M935="","",IF(M935&lt;&gt;'Tabelas auxiliares'!$B$236,"FOLHA DE PESSOAL",IF(Q935='Tabelas auxiliares'!$A$237,"CUSTEIO",IF(Q935='Tabelas auxiliares'!$A$236,"INVESTIMENTO","ERRO - VERIFICAR"))))</f>
        <v/>
      </c>
      <c r="S935" s="64" t="str">
        <f t="shared" si="29"/>
        <v/>
      </c>
    </row>
    <row r="936" spans="17:19" x14ac:dyDescent="0.25">
      <c r="Q936" s="51" t="str">
        <f t="shared" si="28"/>
        <v/>
      </c>
      <c r="R936" s="51" t="str">
        <f>IF(M936="","",IF(M936&lt;&gt;'Tabelas auxiliares'!$B$236,"FOLHA DE PESSOAL",IF(Q936='Tabelas auxiliares'!$A$237,"CUSTEIO",IF(Q936='Tabelas auxiliares'!$A$236,"INVESTIMENTO","ERRO - VERIFICAR"))))</f>
        <v/>
      </c>
      <c r="S936" s="64" t="str">
        <f t="shared" si="29"/>
        <v/>
      </c>
    </row>
    <row r="937" spans="17:19" x14ac:dyDescent="0.25">
      <c r="Q937" s="51" t="str">
        <f t="shared" si="28"/>
        <v/>
      </c>
      <c r="R937" s="51" t="str">
        <f>IF(M937="","",IF(M937&lt;&gt;'Tabelas auxiliares'!$B$236,"FOLHA DE PESSOAL",IF(Q937='Tabelas auxiliares'!$A$237,"CUSTEIO",IF(Q937='Tabelas auxiliares'!$A$236,"INVESTIMENTO","ERRO - VERIFICAR"))))</f>
        <v/>
      </c>
      <c r="S937" s="64" t="str">
        <f t="shared" si="29"/>
        <v/>
      </c>
    </row>
    <row r="938" spans="17:19" x14ac:dyDescent="0.25">
      <c r="Q938" s="51" t="str">
        <f t="shared" si="28"/>
        <v/>
      </c>
      <c r="R938" s="51" t="str">
        <f>IF(M938="","",IF(M938&lt;&gt;'Tabelas auxiliares'!$B$236,"FOLHA DE PESSOAL",IF(Q938='Tabelas auxiliares'!$A$237,"CUSTEIO",IF(Q938='Tabelas auxiliares'!$A$236,"INVESTIMENTO","ERRO - VERIFICAR"))))</f>
        <v/>
      </c>
      <c r="S938" s="64" t="str">
        <f t="shared" si="29"/>
        <v/>
      </c>
    </row>
    <row r="939" spans="17:19" x14ac:dyDescent="0.25">
      <c r="Q939" s="51" t="str">
        <f t="shared" si="28"/>
        <v/>
      </c>
      <c r="R939" s="51" t="str">
        <f>IF(M939="","",IF(M939&lt;&gt;'Tabelas auxiliares'!$B$236,"FOLHA DE PESSOAL",IF(Q939='Tabelas auxiliares'!$A$237,"CUSTEIO",IF(Q939='Tabelas auxiliares'!$A$236,"INVESTIMENTO","ERRO - VERIFICAR"))))</f>
        <v/>
      </c>
      <c r="S939" s="64" t="str">
        <f t="shared" si="29"/>
        <v/>
      </c>
    </row>
    <row r="940" spans="17:19" x14ac:dyDescent="0.25">
      <c r="Q940" s="51" t="str">
        <f t="shared" si="28"/>
        <v/>
      </c>
      <c r="R940" s="51" t="str">
        <f>IF(M940="","",IF(M940&lt;&gt;'Tabelas auxiliares'!$B$236,"FOLHA DE PESSOAL",IF(Q940='Tabelas auxiliares'!$A$237,"CUSTEIO",IF(Q940='Tabelas auxiliares'!$A$236,"INVESTIMENTO","ERRO - VERIFICAR"))))</f>
        <v/>
      </c>
      <c r="S940" s="64" t="str">
        <f t="shared" si="29"/>
        <v/>
      </c>
    </row>
    <row r="941" spans="17:19" x14ac:dyDescent="0.25">
      <c r="Q941" s="51" t="str">
        <f t="shared" si="28"/>
        <v/>
      </c>
      <c r="R941" s="51" t="str">
        <f>IF(M941="","",IF(M941&lt;&gt;'Tabelas auxiliares'!$B$236,"FOLHA DE PESSOAL",IF(Q941='Tabelas auxiliares'!$A$237,"CUSTEIO",IF(Q941='Tabelas auxiliares'!$A$236,"INVESTIMENTO","ERRO - VERIFICAR"))))</f>
        <v/>
      </c>
      <c r="S941" s="64" t="str">
        <f t="shared" si="29"/>
        <v/>
      </c>
    </row>
    <row r="942" spans="17:19" x14ac:dyDescent="0.25">
      <c r="Q942" s="51" t="str">
        <f t="shared" si="28"/>
        <v/>
      </c>
      <c r="R942" s="51" t="str">
        <f>IF(M942="","",IF(M942&lt;&gt;'Tabelas auxiliares'!$B$236,"FOLHA DE PESSOAL",IF(Q942='Tabelas auxiliares'!$A$237,"CUSTEIO",IF(Q942='Tabelas auxiliares'!$A$236,"INVESTIMENTO","ERRO - VERIFICAR"))))</f>
        <v/>
      </c>
      <c r="S942" s="64" t="str">
        <f t="shared" si="29"/>
        <v/>
      </c>
    </row>
    <row r="943" spans="17:19" x14ac:dyDescent="0.25">
      <c r="Q943" s="51" t="str">
        <f t="shared" si="28"/>
        <v/>
      </c>
      <c r="R943" s="51" t="str">
        <f>IF(M943="","",IF(M943&lt;&gt;'Tabelas auxiliares'!$B$236,"FOLHA DE PESSOAL",IF(Q943='Tabelas auxiliares'!$A$237,"CUSTEIO",IF(Q943='Tabelas auxiliares'!$A$236,"INVESTIMENTO","ERRO - VERIFICAR"))))</f>
        <v/>
      </c>
      <c r="S943" s="64" t="str">
        <f t="shared" si="29"/>
        <v/>
      </c>
    </row>
    <row r="944" spans="17:19" x14ac:dyDescent="0.25">
      <c r="Q944" s="51" t="str">
        <f t="shared" si="28"/>
        <v/>
      </c>
      <c r="R944" s="51" t="str">
        <f>IF(M944="","",IF(M944&lt;&gt;'Tabelas auxiliares'!$B$236,"FOLHA DE PESSOAL",IF(Q944='Tabelas auxiliares'!$A$237,"CUSTEIO",IF(Q944='Tabelas auxiliares'!$A$236,"INVESTIMENTO","ERRO - VERIFICAR"))))</f>
        <v/>
      </c>
      <c r="S944" s="64" t="str">
        <f t="shared" si="29"/>
        <v/>
      </c>
    </row>
    <row r="945" spans="17:19" x14ac:dyDescent="0.25">
      <c r="Q945" s="51" t="str">
        <f t="shared" si="28"/>
        <v/>
      </c>
      <c r="R945" s="51" t="str">
        <f>IF(M945="","",IF(M945&lt;&gt;'Tabelas auxiliares'!$B$236,"FOLHA DE PESSOAL",IF(Q945='Tabelas auxiliares'!$A$237,"CUSTEIO",IF(Q945='Tabelas auxiliares'!$A$236,"INVESTIMENTO","ERRO - VERIFICAR"))))</f>
        <v/>
      </c>
      <c r="S945" s="64" t="str">
        <f t="shared" si="29"/>
        <v/>
      </c>
    </row>
    <row r="946" spans="17:19" x14ac:dyDescent="0.25">
      <c r="Q946" s="51" t="str">
        <f t="shared" si="28"/>
        <v/>
      </c>
      <c r="R946" s="51" t="str">
        <f>IF(M946="","",IF(M946&lt;&gt;'Tabelas auxiliares'!$B$236,"FOLHA DE PESSOAL",IF(Q946='Tabelas auxiliares'!$A$237,"CUSTEIO",IF(Q946='Tabelas auxiliares'!$A$236,"INVESTIMENTO","ERRO - VERIFICAR"))))</f>
        <v/>
      </c>
      <c r="S946" s="64" t="str">
        <f t="shared" si="29"/>
        <v/>
      </c>
    </row>
    <row r="947" spans="17:19" x14ac:dyDescent="0.25">
      <c r="Q947" s="51" t="str">
        <f t="shared" si="28"/>
        <v/>
      </c>
      <c r="R947" s="51" t="str">
        <f>IF(M947="","",IF(M947&lt;&gt;'Tabelas auxiliares'!$B$236,"FOLHA DE PESSOAL",IF(Q947='Tabelas auxiliares'!$A$237,"CUSTEIO",IF(Q947='Tabelas auxiliares'!$A$236,"INVESTIMENTO","ERRO - VERIFICAR"))))</f>
        <v/>
      </c>
      <c r="S947" s="64" t="str">
        <f t="shared" si="29"/>
        <v/>
      </c>
    </row>
    <row r="948" spans="17:19" x14ac:dyDescent="0.25">
      <c r="Q948" s="51" t="str">
        <f t="shared" si="28"/>
        <v/>
      </c>
      <c r="R948" s="51" t="str">
        <f>IF(M948="","",IF(M948&lt;&gt;'Tabelas auxiliares'!$B$236,"FOLHA DE PESSOAL",IF(Q948='Tabelas auxiliares'!$A$237,"CUSTEIO",IF(Q948='Tabelas auxiliares'!$A$236,"INVESTIMENTO","ERRO - VERIFICAR"))))</f>
        <v/>
      </c>
      <c r="S948" s="64" t="str">
        <f t="shared" si="29"/>
        <v/>
      </c>
    </row>
    <row r="949" spans="17:19" x14ac:dyDescent="0.25">
      <c r="Q949" s="51" t="str">
        <f t="shared" si="28"/>
        <v/>
      </c>
      <c r="R949" s="51" t="str">
        <f>IF(M949="","",IF(M949&lt;&gt;'Tabelas auxiliares'!$B$236,"FOLHA DE PESSOAL",IF(Q949='Tabelas auxiliares'!$A$237,"CUSTEIO",IF(Q949='Tabelas auxiliares'!$A$236,"INVESTIMENTO","ERRO - VERIFICAR"))))</f>
        <v/>
      </c>
      <c r="S949" s="64" t="str">
        <f t="shared" si="29"/>
        <v/>
      </c>
    </row>
    <row r="950" spans="17:19" x14ac:dyDescent="0.25">
      <c r="Q950" s="51" t="str">
        <f t="shared" si="28"/>
        <v/>
      </c>
      <c r="R950" s="51" t="str">
        <f>IF(M950="","",IF(M950&lt;&gt;'Tabelas auxiliares'!$B$236,"FOLHA DE PESSOAL",IF(Q950='Tabelas auxiliares'!$A$237,"CUSTEIO",IF(Q950='Tabelas auxiliares'!$A$236,"INVESTIMENTO","ERRO - VERIFICAR"))))</f>
        <v/>
      </c>
      <c r="S950" s="64" t="str">
        <f t="shared" si="29"/>
        <v/>
      </c>
    </row>
    <row r="951" spans="17:19" x14ac:dyDescent="0.25">
      <c r="Q951" s="51" t="str">
        <f t="shared" si="28"/>
        <v/>
      </c>
      <c r="R951" s="51" t="str">
        <f>IF(M951="","",IF(M951&lt;&gt;'Tabelas auxiliares'!$B$236,"FOLHA DE PESSOAL",IF(Q951='Tabelas auxiliares'!$A$237,"CUSTEIO",IF(Q951='Tabelas auxiliares'!$A$236,"INVESTIMENTO","ERRO - VERIFICAR"))))</f>
        <v/>
      </c>
      <c r="S951" s="64" t="str">
        <f t="shared" si="29"/>
        <v/>
      </c>
    </row>
    <row r="952" spans="17:19" x14ac:dyDescent="0.25">
      <c r="Q952" s="51" t="str">
        <f t="shared" si="28"/>
        <v/>
      </c>
      <c r="R952" s="51" t="str">
        <f>IF(M952="","",IF(M952&lt;&gt;'Tabelas auxiliares'!$B$236,"FOLHA DE PESSOAL",IF(Q952='Tabelas auxiliares'!$A$237,"CUSTEIO",IF(Q952='Tabelas auxiliares'!$A$236,"INVESTIMENTO","ERRO - VERIFICAR"))))</f>
        <v/>
      </c>
      <c r="S952" s="64" t="str">
        <f t="shared" si="29"/>
        <v/>
      </c>
    </row>
    <row r="953" spans="17:19" x14ac:dyDescent="0.25">
      <c r="Q953" s="51" t="str">
        <f t="shared" si="28"/>
        <v/>
      </c>
      <c r="R953" s="51" t="str">
        <f>IF(M953="","",IF(M953&lt;&gt;'Tabelas auxiliares'!$B$236,"FOLHA DE PESSOAL",IF(Q953='Tabelas auxiliares'!$A$237,"CUSTEIO",IF(Q953='Tabelas auxiliares'!$A$236,"INVESTIMENTO","ERRO - VERIFICAR"))))</f>
        <v/>
      </c>
      <c r="S953" s="64" t="str">
        <f t="shared" si="29"/>
        <v/>
      </c>
    </row>
    <row r="954" spans="17:19" x14ac:dyDescent="0.25">
      <c r="Q954" s="51" t="str">
        <f t="shared" si="28"/>
        <v/>
      </c>
      <c r="R954" s="51" t="str">
        <f>IF(M954="","",IF(M954&lt;&gt;'Tabelas auxiliares'!$B$236,"FOLHA DE PESSOAL",IF(Q954='Tabelas auxiliares'!$A$237,"CUSTEIO",IF(Q954='Tabelas auxiliares'!$A$236,"INVESTIMENTO","ERRO - VERIFICAR"))))</f>
        <v/>
      </c>
      <c r="S954" s="64" t="str">
        <f t="shared" si="29"/>
        <v/>
      </c>
    </row>
    <row r="955" spans="17:19" x14ac:dyDescent="0.25">
      <c r="Q955" s="51" t="str">
        <f t="shared" si="28"/>
        <v/>
      </c>
      <c r="R955" s="51" t="str">
        <f>IF(M955="","",IF(M955&lt;&gt;'Tabelas auxiliares'!$B$236,"FOLHA DE PESSOAL",IF(Q955='Tabelas auxiliares'!$A$237,"CUSTEIO",IF(Q955='Tabelas auxiliares'!$A$236,"INVESTIMENTO","ERRO - VERIFICAR"))))</f>
        <v/>
      </c>
      <c r="S955" s="64" t="str">
        <f t="shared" si="29"/>
        <v/>
      </c>
    </row>
    <row r="956" spans="17:19" x14ac:dyDescent="0.25">
      <c r="Q956" s="51" t="str">
        <f t="shared" si="28"/>
        <v/>
      </c>
      <c r="R956" s="51" t="str">
        <f>IF(M956="","",IF(M956&lt;&gt;'Tabelas auxiliares'!$B$236,"FOLHA DE PESSOAL",IF(Q956='Tabelas auxiliares'!$A$237,"CUSTEIO",IF(Q956='Tabelas auxiliares'!$A$236,"INVESTIMENTO","ERRO - VERIFICAR"))))</f>
        <v/>
      </c>
      <c r="S956" s="64" t="str">
        <f t="shared" si="29"/>
        <v/>
      </c>
    </row>
    <row r="957" spans="17:19" x14ac:dyDescent="0.25">
      <c r="Q957" s="51" t="str">
        <f t="shared" si="28"/>
        <v/>
      </c>
      <c r="R957" s="51" t="str">
        <f>IF(M957="","",IF(M957&lt;&gt;'Tabelas auxiliares'!$B$236,"FOLHA DE PESSOAL",IF(Q957='Tabelas auxiliares'!$A$237,"CUSTEIO",IF(Q957='Tabelas auxiliares'!$A$236,"INVESTIMENTO","ERRO - VERIFICAR"))))</f>
        <v/>
      </c>
      <c r="S957" s="64" t="str">
        <f t="shared" si="29"/>
        <v/>
      </c>
    </row>
    <row r="958" spans="17:19" x14ac:dyDescent="0.25">
      <c r="Q958" s="51" t="str">
        <f t="shared" si="28"/>
        <v/>
      </c>
      <c r="R958" s="51" t="str">
        <f>IF(M958="","",IF(M958&lt;&gt;'Tabelas auxiliares'!$B$236,"FOLHA DE PESSOAL",IF(Q958='Tabelas auxiliares'!$A$237,"CUSTEIO",IF(Q958='Tabelas auxiliares'!$A$236,"INVESTIMENTO","ERRO - VERIFICAR"))))</f>
        <v/>
      </c>
      <c r="S958" s="64" t="str">
        <f t="shared" si="29"/>
        <v/>
      </c>
    </row>
    <row r="959" spans="17:19" x14ac:dyDescent="0.25">
      <c r="Q959" s="51" t="str">
        <f t="shared" si="28"/>
        <v/>
      </c>
      <c r="R959" s="51" t="str">
        <f>IF(M959="","",IF(M959&lt;&gt;'Tabelas auxiliares'!$B$236,"FOLHA DE PESSOAL",IF(Q959='Tabelas auxiliares'!$A$237,"CUSTEIO",IF(Q959='Tabelas auxiliares'!$A$236,"INVESTIMENTO","ERRO - VERIFICAR"))))</f>
        <v/>
      </c>
      <c r="S959" s="64" t="str">
        <f t="shared" si="29"/>
        <v/>
      </c>
    </row>
    <row r="960" spans="17:19" x14ac:dyDescent="0.25">
      <c r="Q960" s="51" t="str">
        <f t="shared" si="28"/>
        <v/>
      </c>
      <c r="R960" s="51" t="str">
        <f>IF(M960="","",IF(M960&lt;&gt;'Tabelas auxiliares'!$B$236,"FOLHA DE PESSOAL",IF(Q960='Tabelas auxiliares'!$A$237,"CUSTEIO",IF(Q960='Tabelas auxiliares'!$A$236,"INVESTIMENTO","ERRO - VERIFICAR"))))</f>
        <v/>
      </c>
      <c r="S960" s="64" t="str">
        <f t="shared" si="29"/>
        <v/>
      </c>
    </row>
    <row r="961" spans="17:19" x14ac:dyDescent="0.25">
      <c r="Q961" s="51" t="str">
        <f t="shared" si="28"/>
        <v/>
      </c>
      <c r="R961" s="51" t="str">
        <f>IF(M961="","",IF(M961&lt;&gt;'Tabelas auxiliares'!$B$236,"FOLHA DE PESSOAL",IF(Q961='Tabelas auxiliares'!$A$237,"CUSTEIO",IF(Q961='Tabelas auxiliares'!$A$236,"INVESTIMENTO","ERRO - VERIFICAR"))))</f>
        <v/>
      </c>
      <c r="S961" s="64" t="str">
        <f t="shared" si="29"/>
        <v/>
      </c>
    </row>
    <row r="962" spans="17:19" x14ac:dyDescent="0.25">
      <c r="Q962" s="51" t="str">
        <f t="shared" si="28"/>
        <v/>
      </c>
      <c r="R962" s="51" t="str">
        <f>IF(M962="","",IF(M962&lt;&gt;'Tabelas auxiliares'!$B$236,"FOLHA DE PESSOAL",IF(Q962='Tabelas auxiliares'!$A$237,"CUSTEIO",IF(Q962='Tabelas auxiliares'!$A$236,"INVESTIMENTO","ERRO - VERIFICAR"))))</f>
        <v/>
      </c>
      <c r="S962" s="64" t="str">
        <f t="shared" si="29"/>
        <v/>
      </c>
    </row>
    <row r="963" spans="17:19" x14ac:dyDescent="0.25">
      <c r="Q963" s="51" t="str">
        <f t="shared" si="28"/>
        <v/>
      </c>
      <c r="R963" s="51" t="str">
        <f>IF(M963="","",IF(M963&lt;&gt;'Tabelas auxiliares'!$B$236,"FOLHA DE PESSOAL",IF(Q963='Tabelas auxiliares'!$A$237,"CUSTEIO",IF(Q963='Tabelas auxiliares'!$A$236,"INVESTIMENTO","ERRO - VERIFICAR"))))</f>
        <v/>
      </c>
      <c r="S963" s="64" t="str">
        <f t="shared" si="29"/>
        <v/>
      </c>
    </row>
    <row r="964" spans="17:19" x14ac:dyDescent="0.25">
      <c r="Q964" s="51" t="str">
        <f t="shared" ref="Q964:Q1000" si="30">LEFT(O964,1)</f>
        <v/>
      </c>
      <c r="R964" s="51" t="str">
        <f>IF(M964="","",IF(M964&lt;&gt;'Tabelas auxiliares'!$B$236,"FOLHA DE PESSOAL",IF(Q964='Tabelas auxiliares'!$A$237,"CUSTEIO",IF(Q964='Tabelas auxiliares'!$A$236,"INVESTIMENTO","ERRO - VERIFICAR"))))</f>
        <v/>
      </c>
      <c r="S964" s="64" t="str">
        <f t="shared" si="29"/>
        <v/>
      </c>
    </row>
    <row r="965" spans="17:19" x14ac:dyDescent="0.25">
      <c r="Q965" s="51" t="str">
        <f t="shared" si="30"/>
        <v/>
      </c>
      <c r="R965" s="51" t="str">
        <f>IF(M965="","",IF(M965&lt;&gt;'Tabelas auxiliares'!$B$236,"FOLHA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IF(M966="","",IF(M966&lt;&gt;'Tabelas auxiliares'!$B$236,"FOLHA DE PESSOAL",IF(Q966='Tabelas auxiliares'!$A$237,"CUSTEIO",IF(Q966='Tabelas auxiliares'!$A$236,"INVESTIMENTO","ERRO - VERIFICAR"))))</f>
        <v/>
      </c>
      <c r="S966" s="64" t="str">
        <f t="shared" si="31"/>
        <v/>
      </c>
    </row>
    <row r="967" spans="17:19" x14ac:dyDescent="0.25">
      <c r="Q967" s="51" t="str">
        <f t="shared" si="30"/>
        <v/>
      </c>
      <c r="R967" s="51" t="str">
        <f>IF(M967="","",IF(M967&lt;&gt;'Tabelas auxiliares'!$B$236,"FOLHA DE PESSOAL",IF(Q967='Tabelas auxiliares'!$A$237,"CUSTEIO",IF(Q967='Tabelas auxiliares'!$A$236,"INVESTIMENTO","ERRO - VERIFICAR"))))</f>
        <v/>
      </c>
      <c r="S967" s="64" t="str">
        <f t="shared" si="31"/>
        <v/>
      </c>
    </row>
    <row r="968" spans="17:19" x14ac:dyDescent="0.25">
      <c r="Q968" s="51" t="str">
        <f t="shared" si="30"/>
        <v/>
      </c>
      <c r="R968" s="51" t="str">
        <f>IF(M968="","",IF(M968&lt;&gt;'Tabelas auxiliares'!$B$236,"FOLHA DE PESSOAL",IF(Q968='Tabelas auxiliares'!$A$237,"CUSTEIO",IF(Q968='Tabelas auxiliares'!$A$236,"INVESTIMENTO","ERRO - VERIFICAR"))))</f>
        <v/>
      </c>
      <c r="S968" s="64" t="str">
        <f t="shared" si="31"/>
        <v/>
      </c>
    </row>
    <row r="969" spans="17:19" x14ac:dyDescent="0.25">
      <c r="Q969" s="51" t="str">
        <f t="shared" si="30"/>
        <v/>
      </c>
      <c r="R969" s="51" t="str">
        <f>IF(M969="","",IF(M969&lt;&gt;'Tabelas auxiliares'!$B$236,"FOLHA DE PESSOAL",IF(Q969='Tabelas auxiliares'!$A$237,"CUSTEIO",IF(Q969='Tabelas auxiliares'!$A$236,"INVESTIMENTO","ERRO - VERIFICAR"))))</f>
        <v/>
      </c>
      <c r="S969" s="64" t="str">
        <f t="shared" si="31"/>
        <v/>
      </c>
    </row>
    <row r="970" spans="17:19" x14ac:dyDescent="0.25">
      <c r="Q970" s="51" t="str">
        <f t="shared" si="30"/>
        <v/>
      </c>
      <c r="R970" s="51" t="str">
        <f>IF(M970="","",IF(M970&lt;&gt;'Tabelas auxiliares'!$B$236,"FOLHA DE PESSOAL",IF(Q970='Tabelas auxiliares'!$A$237,"CUSTEIO",IF(Q970='Tabelas auxiliares'!$A$236,"INVESTIMENTO","ERRO - VERIFICAR"))))</f>
        <v/>
      </c>
      <c r="S970" s="64" t="str">
        <f t="shared" si="31"/>
        <v/>
      </c>
    </row>
    <row r="971" spans="17:19" x14ac:dyDescent="0.25">
      <c r="Q971" s="51" t="str">
        <f t="shared" si="30"/>
        <v/>
      </c>
      <c r="R971" s="51" t="str">
        <f>IF(M971="","",IF(M971&lt;&gt;'Tabelas auxiliares'!$B$236,"FOLHA DE PESSOAL",IF(Q971='Tabelas auxiliares'!$A$237,"CUSTEIO",IF(Q971='Tabelas auxiliares'!$A$236,"INVESTIMENTO","ERRO - VERIFICAR"))))</f>
        <v/>
      </c>
      <c r="S971" s="64" t="str">
        <f t="shared" si="31"/>
        <v/>
      </c>
    </row>
    <row r="972" spans="17:19" x14ac:dyDescent="0.25">
      <c r="Q972" s="51" t="str">
        <f t="shared" si="30"/>
        <v/>
      </c>
      <c r="R972" s="51" t="str">
        <f>IF(M972="","",IF(M972&lt;&gt;'Tabelas auxiliares'!$B$236,"FOLHA DE PESSOAL",IF(Q972='Tabelas auxiliares'!$A$237,"CUSTEIO",IF(Q972='Tabelas auxiliares'!$A$236,"INVESTIMENTO","ERRO - VERIFICAR"))))</f>
        <v/>
      </c>
      <c r="S972" s="64" t="str">
        <f t="shared" si="31"/>
        <v/>
      </c>
    </row>
    <row r="973" spans="17:19" x14ac:dyDescent="0.25">
      <c r="Q973" s="51" t="str">
        <f t="shared" si="30"/>
        <v/>
      </c>
      <c r="R973" s="51" t="str">
        <f>IF(M973="","",IF(M973&lt;&gt;'Tabelas auxiliares'!$B$236,"FOLHA DE PESSOAL",IF(Q973='Tabelas auxiliares'!$A$237,"CUSTEIO",IF(Q973='Tabelas auxiliares'!$A$236,"INVESTIMENTO","ERRO - VERIFICAR"))))</f>
        <v/>
      </c>
      <c r="S973" s="64" t="str">
        <f t="shared" si="31"/>
        <v/>
      </c>
    </row>
    <row r="974" spans="17:19" x14ac:dyDescent="0.25">
      <c r="Q974" s="51" t="str">
        <f t="shared" si="30"/>
        <v/>
      </c>
      <c r="R974" s="51" t="str">
        <f>IF(M974="","",IF(M974&lt;&gt;'Tabelas auxiliares'!$B$236,"FOLHA DE PESSOAL",IF(Q974='Tabelas auxiliares'!$A$237,"CUSTEIO",IF(Q974='Tabelas auxiliares'!$A$236,"INVESTIMENTO","ERRO - VERIFICAR"))))</f>
        <v/>
      </c>
      <c r="S974" s="64" t="str">
        <f t="shared" si="31"/>
        <v/>
      </c>
    </row>
    <row r="975" spans="17:19" x14ac:dyDescent="0.25">
      <c r="Q975" s="51" t="str">
        <f t="shared" si="30"/>
        <v/>
      </c>
      <c r="R975" s="51" t="str">
        <f>IF(M975="","",IF(M975&lt;&gt;'Tabelas auxiliares'!$B$236,"FOLHA DE PESSOAL",IF(Q975='Tabelas auxiliares'!$A$237,"CUSTEIO",IF(Q975='Tabelas auxiliares'!$A$236,"INVESTIMENTO","ERRO - VERIFICAR"))))</f>
        <v/>
      </c>
      <c r="S975" s="64" t="str">
        <f t="shared" si="31"/>
        <v/>
      </c>
    </row>
    <row r="976" spans="17:19" x14ac:dyDescent="0.25">
      <c r="Q976" s="51" t="str">
        <f t="shared" si="30"/>
        <v/>
      </c>
      <c r="R976" s="51" t="str">
        <f>IF(M976="","",IF(M976&lt;&gt;'Tabelas auxiliares'!$B$236,"FOLHA DE PESSOAL",IF(Q976='Tabelas auxiliares'!$A$237,"CUSTEIO",IF(Q976='Tabelas auxiliares'!$A$236,"INVESTIMENTO","ERRO - VERIFICAR"))))</f>
        <v/>
      </c>
      <c r="S976" s="64" t="str">
        <f t="shared" si="31"/>
        <v/>
      </c>
    </row>
    <row r="977" spans="17:19" x14ac:dyDescent="0.25">
      <c r="Q977" s="51" t="str">
        <f t="shared" si="30"/>
        <v/>
      </c>
      <c r="R977" s="51" t="str">
        <f>IF(M977="","",IF(M977&lt;&gt;'Tabelas auxiliares'!$B$236,"FOLHA DE PESSOAL",IF(Q977='Tabelas auxiliares'!$A$237,"CUSTEIO",IF(Q977='Tabelas auxiliares'!$A$236,"INVESTIMENTO","ERRO - VERIFICAR"))))</f>
        <v/>
      </c>
      <c r="S977" s="64" t="str">
        <f t="shared" si="31"/>
        <v/>
      </c>
    </row>
    <row r="978" spans="17:19" x14ac:dyDescent="0.25">
      <c r="Q978" s="51" t="str">
        <f t="shared" si="30"/>
        <v/>
      </c>
      <c r="R978" s="51" t="str">
        <f>IF(M978="","",IF(M978&lt;&gt;'Tabelas auxiliares'!$B$236,"FOLHA DE PESSOAL",IF(Q978='Tabelas auxiliares'!$A$237,"CUSTEIO",IF(Q978='Tabelas auxiliares'!$A$236,"INVESTIMENTO","ERRO - VERIFICAR"))))</f>
        <v/>
      </c>
      <c r="S978" s="64" t="str">
        <f t="shared" si="31"/>
        <v/>
      </c>
    </row>
    <row r="979" spans="17:19" x14ac:dyDescent="0.25">
      <c r="Q979" s="51" t="str">
        <f t="shared" si="30"/>
        <v/>
      </c>
      <c r="R979" s="51" t="str">
        <f>IF(M979="","",IF(M979&lt;&gt;'Tabelas auxiliares'!$B$236,"FOLHA DE PESSOAL",IF(Q979='Tabelas auxiliares'!$A$237,"CUSTEIO",IF(Q979='Tabelas auxiliares'!$A$236,"INVESTIMENTO","ERRO - VERIFICAR"))))</f>
        <v/>
      </c>
      <c r="S979" s="64" t="str">
        <f t="shared" si="31"/>
        <v/>
      </c>
    </row>
    <row r="980" spans="17:19" x14ac:dyDescent="0.25">
      <c r="Q980" s="51" t="str">
        <f t="shared" si="30"/>
        <v/>
      </c>
      <c r="R980" s="51" t="str">
        <f>IF(M980="","",IF(M980&lt;&gt;'Tabelas auxiliares'!$B$236,"FOLHA DE PESSOAL",IF(Q980='Tabelas auxiliares'!$A$237,"CUSTEIO",IF(Q980='Tabelas auxiliares'!$A$236,"INVESTIMENTO","ERRO - VERIFICAR"))))</f>
        <v/>
      </c>
      <c r="S980" s="64" t="str">
        <f t="shared" si="31"/>
        <v/>
      </c>
    </row>
    <row r="981" spans="17:19" x14ac:dyDescent="0.25">
      <c r="Q981" s="51" t="str">
        <f t="shared" si="30"/>
        <v/>
      </c>
      <c r="R981" s="51" t="str">
        <f>IF(M981="","",IF(M981&lt;&gt;'Tabelas auxiliares'!$B$236,"FOLHA DE PESSOAL",IF(Q981='Tabelas auxiliares'!$A$237,"CUSTEIO",IF(Q981='Tabelas auxiliares'!$A$236,"INVESTIMENTO","ERRO - VERIFICAR"))))</f>
        <v/>
      </c>
      <c r="S981" s="64" t="str">
        <f t="shared" si="31"/>
        <v/>
      </c>
    </row>
    <row r="982" spans="17:19" x14ac:dyDescent="0.25">
      <c r="Q982" s="51" t="str">
        <f t="shared" si="30"/>
        <v/>
      </c>
      <c r="R982" s="51" t="str">
        <f>IF(M982="","",IF(M982&lt;&gt;'Tabelas auxiliares'!$B$236,"FOLHA DE PESSOAL",IF(Q982='Tabelas auxiliares'!$A$237,"CUSTEIO",IF(Q982='Tabelas auxiliares'!$A$236,"INVESTIMENTO","ERRO - VERIFICAR"))))</f>
        <v/>
      </c>
      <c r="S982" s="64" t="str">
        <f t="shared" si="31"/>
        <v/>
      </c>
    </row>
    <row r="983" spans="17:19" x14ac:dyDescent="0.25">
      <c r="Q983" s="51" t="str">
        <f t="shared" si="30"/>
        <v/>
      </c>
      <c r="R983" s="51" t="str">
        <f>IF(M983="","",IF(M983&lt;&gt;'Tabelas auxiliares'!$B$236,"FOLHA DE PESSOAL",IF(Q983='Tabelas auxiliares'!$A$237,"CUSTEIO",IF(Q983='Tabelas auxiliares'!$A$236,"INVESTIMENTO","ERRO - VERIFICAR"))))</f>
        <v/>
      </c>
      <c r="S983" s="64" t="str">
        <f t="shared" si="31"/>
        <v/>
      </c>
    </row>
    <row r="984" spans="17:19" x14ac:dyDescent="0.25">
      <c r="Q984" s="51" t="str">
        <f t="shared" si="30"/>
        <v/>
      </c>
      <c r="R984" s="51" t="str">
        <f>IF(M984="","",IF(M984&lt;&gt;'Tabelas auxiliares'!$B$236,"FOLHA DE PESSOAL",IF(Q984='Tabelas auxiliares'!$A$237,"CUSTEIO",IF(Q984='Tabelas auxiliares'!$A$236,"INVESTIMENTO","ERRO - VERIFICAR"))))</f>
        <v/>
      </c>
      <c r="S984" s="64" t="str">
        <f t="shared" si="31"/>
        <v/>
      </c>
    </row>
    <row r="985" spans="17:19" x14ac:dyDescent="0.25">
      <c r="Q985" s="51" t="str">
        <f t="shared" si="30"/>
        <v/>
      </c>
      <c r="R985" s="51" t="str">
        <f>IF(M985="","",IF(M985&lt;&gt;'Tabelas auxiliares'!$B$236,"FOLHA DE PESSOAL",IF(Q985='Tabelas auxiliares'!$A$237,"CUSTEIO",IF(Q985='Tabelas auxiliares'!$A$236,"INVESTIMENTO","ERRO - VERIFICAR"))))</f>
        <v/>
      </c>
      <c r="S985" s="64" t="str">
        <f t="shared" si="31"/>
        <v/>
      </c>
    </row>
    <row r="986" spans="17:19" x14ac:dyDescent="0.25">
      <c r="Q986" s="51" t="str">
        <f t="shared" si="30"/>
        <v/>
      </c>
      <c r="R986" s="51" t="str">
        <f>IF(M986="","",IF(M986&lt;&gt;'Tabelas auxiliares'!$B$236,"FOLHA DE PESSOAL",IF(Q986='Tabelas auxiliares'!$A$237,"CUSTEIO",IF(Q986='Tabelas auxiliares'!$A$236,"INVESTIMENTO","ERRO - VERIFICAR"))))</f>
        <v/>
      </c>
      <c r="S986" s="64" t="str">
        <f t="shared" si="31"/>
        <v/>
      </c>
    </row>
    <row r="987" spans="17:19" x14ac:dyDescent="0.25">
      <c r="Q987" s="51" t="str">
        <f t="shared" si="30"/>
        <v/>
      </c>
      <c r="R987" s="51" t="str">
        <f>IF(M987="","",IF(M987&lt;&gt;'Tabelas auxiliares'!$B$236,"FOLHA DE PESSOAL",IF(Q987='Tabelas auxiliares'!$A$237,"CUSTEIO",IF(Q987='Tabelas auxiliares'!$A$236,"INVESTIMENTO","ERRO - VERIFICAR"))))</f>
        <v/>
      </c>
      <c r="S987" s="64" t="str">
        <f t="shared" si="31"/>
        <v/>
      </c>
    </row>
    <row r="988" spans="17:19" x14ac:dyDescent="0.25">
      <c r="Q988" s="51" t="str">
        <f t="shared" si="30"/>
        <v/>
      </c>
      <c r="R988" s="51" t="str">
        <f>IF(M988="","",IF(M988&lt;&gt;'Tabelas auxiliares'!$B$236,"FOLHA DE PESSOAL",IF(Q988='Tabelas auxiliares'!$A$237,"CUSTEIO",IF(Q988='Tabelas auxiliares'!$A$236,"INVESTIMENTO","ERRO - VERIFICAR"))))</f>
        <v/>
      </c>
      <c r="S988" s="64" t="str">
        <f t="shared" si="31"/>
        <v/>
      </c>
    </row>
    <row r="989" spans="17:19" x14ac:dyDescent="0.25">
      <c r="Q989" s="51" t="str">
        <f t="shared" si="30"/>
        <v/>
      </c>
      <c r="R989" s="51" t="str">
        <f>IF(M989="","",IF(M989&lt;&gt;'Tabelas auxiliares'!$B$236,"FOLHA DE PESSOAL",IF(Q989='Tabelas auxiliares'!$A$237,"CUSTEIO",IF(Q989='Tabelas auxiliares'!$A$236,"INVESTIMENTO","ERRO - VERIFICAR"))))</f>
        <v/>
      </c>
      <c r="S989" s="64" t="str">
        <f t="shared" si="31"/>
        <v/>
      </c>
    </row>
    <row r="990" spans="17:19" x14ac:dyDescent="0.25">
      <c r="Q990" s="51" t="str">
        <f t="shared" si="30"/>
        <v/>
      </c>
      <c r="R990" s="51" t="str">
        <f>IF(M990="","",IF(M990&lt;&gt;'Tabelas auxiliares'!$B$236,"FOLHA DE PESSOAL",IF(Q990='Tabelas auxiliares'!$A$237,"CUSTEIO",IF(Q990='Tabelas auxiliares'!$A$236,"INVESTIMENTO","ERRO - VERIFICAR"))))</f>
        <v/>
      </c>
      <c r="S990" s="64" t="str">
        <f t="shared" si="31"/>
        <v/>
      </c>
    </row>
    <row r="991" spans="17:19" x14ac:dyDescent="0.25">
      <c r="Q991" s="51" t="str">
        <f t="shared" si="30"/>
        <v/>
      </c>
      <c r="R991" s="51" t="str">
        <f>IF(M991="","",IF(M991&lt;&gt;'Tabelas auxiliares'!$B$236,"FOLHA DE PESSOAL",IF(Q991='Tabelas auxiliares'!$A$237,"CUSTEIO",IF(Q991='Tabelas auxiliares'!$A$236,"INVESTIMENTO","ERRO - VERIFICAR"))))</f>
        <v/>
      </c>
      <c r="S991" s="64" t="str">
        <f t="shared" si="31"/>
        <v/>
      </c>
    </row>
    <row r="992" spans="17:19" x14ac:dyDescent="0.25">
      <c r="Q992" s="51" t="str">
        <f t="shared" si="30"/>
        <v/>
      </c>
      <c r="R992" s="51" t="str">
        <f>IF(M992="","",IF(M992&lt;&gt;'Tabelas auxiliares'!$B$236,"FOLHA DE PESSOAL",IF(Q992='Tabelas auxiliares'!$A$237,"CUSTEIO",IF(Q992='Tabelas auxiliares'!$A$236,"INVESTIMENTO","ERRO - VERIFICAR"))))</f>
        <v/>
      </c>
      <c r="S992" s="64" t="str">
        <f t="shared" si="31"/>
        <v/>
      </c>
    </row>
    <row r="993" spans="1:24" x14ac:dyDescent="0.25">
      <c r="Q993" s="51" t="str">
        <f t="shared" si="30"/>
        <v/>
      </c>
      <c r="R993" s="51" t="str">
        <f>IF(M993="","",IF(M993&lt;&gt;'Tabelas auxiliares'!$B$236,"FOLHA DE PESSOAL",IF(Q993='Tabelas auxiliares'!$A$237,"CUSTEIO",IF(Q993='Tabelas auxiliares'!$A$236,"INVESTIMENTO","ERRO - VERIFICAR"))))</f>
        <v/>
      </c>
      <c r="S993" s="64" t="str">
        <f t="shared" si="31"/>
        <v/>
      </c>
    </row>
    <row r="994" spans="1:24" x14ac:dyDescent="0.25">
      <c r="Q994" s="51" t="str">
        <f t="shared" si="30"/>
        <v/>
      </c>
      <c r="R994" s="51" t="str">
        <f>IF(M994="","",IF(M994&lt;&gt;'Tabelas auxiliares'!$B$236,"FOLHA DE PESSOAL",IF(Q994='Tabelas auxiliares'!$A$237,"CUSTEIO",IF(Q994='Tabelas auxiliares'!$A$236,"INVESTIMENTO","ERRO - VERIFICAR"))))</f>
        <v/>
      </c>
      <c r="S994" s="64" t="str">
        <f t="shared" si="31"/>
        <v/>
      </c>
    </row>
    <row r="995" spans="1:24" x14ac:dyDescent="0.25">
      <c r="Q995" s="51" t="str">
        <f t="shared" si="30"/>
        <v/>
      </c>
      <c r="R995" s="51" t="str">
        <f>IF(M995="","",IF(M995&lt;&gt;'Tabelas auxiliares'!$B$236,"FOLHA DE PESSOAL",IF(Q995='Tabelas auxiliares'!$A$237,"CUSTEIO",IF(Q995='Tabelas auxiliares'!$A$236,"INVESTIMENTO","ERRO - VERIFICAR"))))</f>
        <v/>
      </c>
      <c r="S995" s="64" t="str">
        <f t="shared" si="31"/>
        <v/>
      </c>
    </row>
    <row r="996" spans="1:24" x14ac:dyDescent="0.25">
      <c r="Q996" s="51" t="str">
        <f t="shared" si="30"/>
        <v/>
      </c>
      <c r="R996" s="51" t="str">
        <f>IF(M996="","",IF(M996&lt;&gt;'Tabelas auxiliares'!$B$236,"FOLHA DE PESSOAL",IF(Q996='Tabelas auxiliares'!$A$237,"CUSTEIO",IF(Q996='Tabelas auxiliares'!$A$236,"INVESTIMENTO","ERRO - VERIFICAR"))))</f>
        <v/>
      </c>
      <c r="S996" s="64" t="str">
        <f t="shared" si="31"/>
        <v/>
      </c>
    </row>
    <row r="997" spans="1:24" x14ac:dyDescent="0.25">
      <c r="Q997" s="51" t="str">
        <f t="shared" si="30"/>
        <v/>
      </c>
      <c r="R997" s="51" t="str">
        <f>IF(M997="","",IF(M997&lt;&gt;'Tabelas auxiliares'!$B$236,"FOLHA DE PESSOAL",IF(Q997='Tabelas auxiliares'!$A$237,"CUSTEIO",IF(Q997='Tabelas auxiliares'!$A$236,"INVESTIMENTO","ERRO - VERIFICAR"))))</f>
        <v/>
      </c>
      <c r="S997" s="64" t="str">
        <f t="shared" si="31"/>
        <v/>
      </c>
    </row>
    <row r="998" spans="1:24" x14ac:dyDescent="0.25">
      <c r="Q998" s="51" t="str">
        <f t="shared" si="30"/>
        <v/>
      </c>
      <c r="R998" s="51" t="str">
        <f>IF(M998="","",IF(M998&lt;&gt;'Tabelas auxiliares'!$B$236,"FOLHA DE PESSOAL",IF(Q998='Tabelas auxiliares'!$A$237,"CUSTEIO",IF(Q998='Tabelas auxiliares'!$A$236,"INVESTIMENTO","ERRO - VERIFICAR"))))</f>
        <v/>
      </c>
      <c r="S998" s="64" t="str">
        <f t="shared" si="31"/>
        <v/>
      </c>
    </row>
    <row r="999" spans="1:24" x14ac:dyDescent="0.25">
      <c r="Q999" s="51" t="str">
        <f t="shared" si="30"/>
        <v/>
      </c>
      <c r="R999" s="51" t="str">
        <f>IF(M999="","",IF(M999&lt;&gt;'Tabelas auxiliares'!$B$236,"FOLHA DE PESSOAL",IF(Q999='Tabelas auxiliares'!$A$237,"CUSTEIO",IF(Q999='Tabelas auxiliares'!$A$236,"INVESTIMENTO","ERRO - VERIFICAR"))))</f>
        <v/>
      </c>
      <c r="S999" s="64" t="str">
        <f t="shared" si="31"/>
        <v/>
      </c>
    </row>
    <row r="1000" spans="1:24" x14ac:dyDescent="0.25">
      <c r="Q1000" s="51" t="str">
        <f t="shared" si="30"/>
        <v/>
      </c>
      <c r="R1000" s="51" t="str">
        <f>IF(M1000="","",IF(M1000&lt;&gt;'Tabelas auxiliares'!$B$236,"FOLHA DE PESSOAL",IF(Q1000='Tabelas auxiliares'!$A$237,"CUSTEIO",IF(Q1000='Tabelas auxiliares'!$A$236,"INVESTIMENTO","ERRO - VERIFICAR"))))</f>
        <v/>
      </c>
      <c r="S1000" s="64" t="str">
        <f t="shared" si="31"/>
        <v/>
      </c>
    </row>
    <row r="1001" spans="1:24" x14ac:dyDescent="0.25">
      <c r="A1001" s="57"/>
      <c r="B1001" s="57"/>
      <c r="C1001" s="57"/>
      <c r="D1001" s="57"/>
      <c r="E1001" s="57"/>
      <c r="F1001" s="57"/>
      <c r="G1001" s="57"/>
      <c r="H1001" s="57"/>
      <c r="I1001" s="57"/>
      <c r="J1001" s="57"/>
      <c r="K1001" s="57"/>
      <c r="L1001" s="57" t="s">
        <v>98</v>
      </c>
      <c r="M1001" s="57"/>
      <c r="N1001" s="57"/>
      <c r="O1001" s="57"/>
      <c r="P1001" s="57"/>
      <c r="Q1001" s="57"/>
      <c r="R1001" s="57"/>
      <c r="S1001" s="57"/>
      <c r="T1001" s="57"/>
      <c r="U1001" s="57"/>
      <c r="V1001" s="56">
        <f>SUBTOTAL(9,V4:V1000)</f>
        <v>2456.56</v>
      </c>
      <c r="W1001" s="56">
        <f t="shared" ref="W1001:X1001" si="32">SUBTOTAL(9,W4:W1000)</f>
        <v>0</v>
      </c>
      <c r="X1001" s="56">
        <f t="shared" si="32"/>
        <v>2456.56</v>
      </c>
    </row>
  </sheetData>
  <sheetProtection password="BD64" sheet="1" objects="1" scenarios="1" autoFilter="0"/>
  <autoFilter ref="A3:X3"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Familia Urso</cp:lastModifiedBy>
  <dcterms:created xsi:type="dcterms:W3CDTF">2023-02-14T18:11:45Z</dcterms:created>
  <dcterms:modified xsi:type="dcterms:W3CDTF">2023-04-03T11:24:37Z</dcterms:modified>
</cp:coreProperties>
</file>